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ssellv.COJAMAICA\Downloads\"/>
    </mc:Choice>
  </mc:AlternateContent>
  <bookViews>
    <workbookView xWindow="0" yWindow="0" windowWidth="13395" windowHeight="9570"/>
  </bookViews>
  <sheets>
    <sheet name="Registered Charities" sheetId="4" r:id="rId1"/>
    <sheet name="REVOCATION (cancellation)" sheetId="5" r:id="rId2"/>
  </sheets>
  <definedNames>
    <definedName name="_xlnm._FilterDatabase" localSheetId="0" hidden="1">'Registered Charities'!$A$1:$X$1529</definedName>
    <definedName name="_xlnm._FilterDatabase" localSheetId="1" hidden="1">'REVOCATION (cancellation)'!$A$1:$V$92</definedName>
    <definedName name="_xlnm.Print_Area" localSheetId="0">'Registered Charities'!$A$1:$X$1528</definedName>
    <definedName name="_xlnm.Print_Area" localSheetId="1">'REVOCATION (cancellation)'!$A$1:$V$92</definedName>
  </definedNames>
  <calcPr calcId="162913"/>
</workbook>
</file>

<file path=xl/calcChain.xml><?xml version="1.0" encoding="utf-8"?>
<calcChain xmlns="http://schemas.openxmlformats.org/spreadsheetml/2006/main">
  <c r="O92" i="5" l="1"/>
  <c r="M92" i="5"/>
  <c r="F92" i="5"/>
  <c r="G92" i="5" s="1"/>
  <c r="C92" i="5" s="1"/>
  <c r="O91" i="5"/>
  <c r="M91" i="5"/>
  <c r="F91" i="5"/>
  <c r="G91" i="5" s="1"/>
  <c r="T91" i="5" s="1"/>
  <c r="O90" i="5"/>
  <c r="M90" i="5"/>
  <c r="F90" i="5"/>
  <c r="G90" i="5" s="1"/>
  <c r="C90" i="5" s="1"/>
  <c r="O89" i="5"/>
  <c r="M89" i="5"/>
  <c r="F89" i="5"/>
  <c r="G89" i="5" s="1"/>
  <c r="C89" i="5" s="1"/>
  <c r="O88" i="5"/>
  <c r="M88" i="5"/>
  <c r="F88" i="5"/>
  <c r="G88" i="5" s="1"/>
  <c r="C88" i="5" s="1"/>
  <c r="O87" i="5"/>
  <c r="M87" i="5"/>
  <c r="G87" i="5"/>
  <c r="C87" i="5" s="1"/>
  <c r="O86" i="5"/>
  <c r="M86" i="5"/>
  <c r="F86" i="5"/>
  <c r="G86" i="5" s="1"/>
  <c r="C86" i="5" s="1"/>
  <c r="O85" i="5"/>
  <c r="M85" i="5"/>
  <c r="G85" i="5"/>
  <c r="C85" i="5" s="1"/>
  <c r="O84" i="5"/>
  <c r="M84" i="5"/>
  <c r="G84" i="5"/>
  <c r="C84" i="5" s="1"/>
  <c r="O83" i="5"/>
  <c r="M83" i="5"/>
  <c r="F83" i="5"/>
  <c r="G83" i="5" s="1"/>
  <c r="C83" i="5" s="1"/>
  <c r="O82" i="5"/>
  <c r="M82" i="5"/>
  <c r="F82" i="5"/>
  <c r="G82" i="5" s="1"/>
  <c r="C82" i="5" s="1"/>
  <c r="O81" i="5"/>
  <c r="M81" i="5"/>
  <c r="G81" i="5"/>
  <c r="C81" i="5" s="1"/>
  <c r="O80" i="5"/>
  <c r="M80" i="5"/>
  <c r="G80" i="5"/>
  <c r="T80" i="5" s="1"/>
  <c r="O79" i="5"/>
  <c r="G79" i="5"/>
  <c r="C79" i="5" s="1"/>
  <c r="O78" i="5"/>
  <c r="M78" i="5"/>
  <c r="F78" i="5"/>
  <c r="G78" i="5" s="1"/>
  <c r="C78" i="5" s="1"/>
  <c r="O77" i="5"/>
  <c r="M77" i="5"/>
  <c r="G77" i="5"/>
  <c r="T77" i="5" s="1"/>
  <c r="O76" i="5"/>
  <c r="M76" i="5"/>
  <c r="G76" i="5"/>
  <c r="C76" i="5" s="1"/>
  <c r="O75" i="5"/>
  <c r="M75" i="5"/>
  <c r="G75" i="5"/>
  <c r="C75" i="5" s="1"/>
  <c r="O74" i="5"/>
  <c r="M74" i="5"/>
  <c r="F74" i="5"/>
  <c r="G74" i="5" s="1"/>
  <c r="C74" i="5" s="1"/>
  <c r="O73" i="5"/>
  <c r="O72" i="5"/>
  <c r="M72" i="5"/>
  <c r="F72" i="5"/>
  <c r="G72" i="5" s="1"/>
  <c r="C72" i="5" s="1"/>
  <c r="O71" i="5"/>
  <c r="M71" i="5"/>
  <c r="F71" i="5"/>
  <c r="G71" i="5" s="1"/>
  <c r="C71" i="5" s="1"/>
  <c r="O70" i="5"/>
  <c r="M70" i="5"/>
  <c r="F70" i="5"/>
  <c r="G70" i="5" s="1"/>
  <c r="C70" i="5" s="1"/>
  <c r="O69" i="5"/>
  <c r="M69" i="5"/>
  <c r="F69" i="5"/>
  <c r="G69" i="5" s="1"/>
  <c r="C69" i="5" s="1"/>
  <c r="O68" i="5"/>
  <c r="M68" i="5"/>
  <c r="F68" i="5"/>
  <c r="G68" i="5" s="1"/>
  <c r="C68" i="5" s="1"/>
  <c r="O67" i="5"/>
  <c r="M67" i="5"/>
  <c r="F67" i="5"/>
  <c r="G67" i="5" s="1"/>
  <c r="C67" i="5" s="1"/>
  <c r="O66" i="5"/>
  <c r="M66" i="5"/>
  <c r="F66" i="5"/>
  <c r="G66" i="5" s="1"/>
  <c r="C66" i="5" s="1"/>
  <c r="O65" i="5"/>
  <c r="M65" i="5"/>
  <c r="F65" i="5"/>
  <c r="G65" i="5" s="1"/>
  <c r="C65" i="5" s="1"/>
  <c r="O64" i="5"/>
  <c r="M64" i="5"/>
  <c r="F64" i="5"/>
  <c r="G64" i="5" s="1"/>
  <c r="C64" i="5" s="1"/>
  <c r="O63" i="5"/>
  <c r="M63" i="5"/>
  <c r="F63" i="5"/>
  <c r="G63" i="5" s="1"/>
  <c r="C63" i="5" s="1"/>
  <c r="O62" i="5"/>
  <c r="M62" i="5"/>
  <c r="F62" i="5"/>
  <c r="G62" i="5" s="1"/>
  <c r="C62" i="5" s="1"/>
  <c r="O61" i="5"/>
  <c r="M61" i="5"/>
  <c r="F61" i="5"/>
  <c r="G61" i="5" s="1"/>
  <c r="C61" i="5" s="1"/>
  <c r="O60" i="5"/>
  <c r="M60" i="5"/>
  <c r="F60" i="5"/>
  <c r="G60" i="5" s="1"/>
  <c r="C60" i="5" s="1"/>
  <c r="O59" i="5"/>
  <c r="O58" i="5"/>
  <c r="M58" i="5"/>
  <c r="F58" i="5"/>
  <c r="G58" i="5" s="1"/>
  <c r="C58" i="5" s="1"/>
  <c r="O57" i="5"/>
  <c r="M57" i="5"/>
  <c r="F57" i="5"/>
  <c r="G57" i="5" s="1"/>
  <c r="C57" i="5" s="1"/>
  <c r="O56" i="5"/>
  <c r="M56" i="5"/>
  <c r="G56" i="5"/>
  <c r="C56" i="5" s="1"/>
  <c r="O55" i="5"/>
  <c r="M55" i="5"/>
  <c r="G55" i="5"/>
  <c r="C55" i="5" s="1"/>
  <c r="O54" i="5"/>
  <c r="M54" i="5"/>
  <c r="G54" i="5"/>
  <c r="C54" i="5" s="1"/>
  <c r="O53" i="5"/>
  <c r="M53" i="5"/>
  <c r="G53" i="5"/>
  <c r="C53" i="5" s="1"/>
  <c r="O52" i="5"/>
  <c r="M52" i="5"/>
  <c r="G52" i="5"/>
  <c r="C52" i="5" s="1"/>
  <c r="O51" i="5"/>
  <c r="M51" i="5"/>
  <c r="G51" i="5"/>
  <c r="C51" i="5" s="1"/>
  <c r="O50" i="5"/>
  <c r="M50" i="5"/>
  <c r="G50" i="5"/>
  <c r="C50" i="5" s="1"/>
  <c r="O49" i="5"/>
  <c r="M49" i="5"/>
  <c r="G49" i="5"/>
  <c r="C49" i="5" s="1"/>
  <c r="O48" i="5"/>
  <c r="O47" i="5"/>
  <c r="M47" i="5"/>
  <c r="G47" i="5"/>
  <c r="C47" i="5" s="1"/>
  <c r="O46" i="5"/>
  <c r="O45" i="5"/>
  <c r="M45" i="5"/>
  <c r="G45" i="5"/>
  <c r="C45" i="5" s="1"/>
  <c r="O44" i="5"/>
  <c r="M44" i="5"/>
  <c r="G44" i="5"/>
  <c r="C44" i="5" s="1"/>
  <c r="O43" i="5"/>
  <c r="M43" i="5"/>
  <c r="G43" i="5"/>
  <c r="C43" i="5" s="1"/>
  <c r="T42" i="5"/>
  <c r="O42" i="5"/>
  <c r="M42" i="5"/>
  <c r="C42" i="5"/>
  <c r="O41" i="5"/>
  <c r="M41" i="5"/>
  <c r="G41" i="5"/>
  <c r="C41" i="5" s="1"/>
  <c r="O40" i="5"/>
  <c r="M40" i="5"/>
  <c r="G40" i="5"/>
  <c r="C40" i="5" s="1"/>
  <c r="O39" i="5"/>
  <c r="M39" i="5"/>
  <c r="G39" i="5"/>
  <c r="C39" i="5" s="1"/>
  <c r="T38" i="5"/>
  <c r="O38" i="5"/>
  <c r="M38" i="5"/>
  <c r="C38" i="5"/>
  <c r="O37" i="5"/>
  <c r="M37" i="5"/>
  <c r="G37" i="5"/>
  <c r="C37" i="5" s="1"/>
  <c r="O36" i="5"/>
  <c r="M36" i="5"/>
  <c r="G36" i="5"/>
  <c r="C36" i="5" s="1"/>
  <c r="O35" i="5"/>
  <c r="M35" i="5"/>
  <c r="G35" i="5"/>
  <c r="C35" i="5" s="1"/>
  <c r="O34" i="5"/>
  <c r="M34" i="5"/>
  <c r="G34" i="5"/>
  <c r="C34" i="5" s="1"/>
  <c r="O33" i="5"/>
  <c r="O32" i="5"/>
  <c r="M32" i="5"/>
  <c r="G32" i="5"/>
  <c r="C32" i="5" s="1"/>
  <c r="O31" i="5"/>
  <c r="M31" i="5"/>
  <c r="G31" i="5"/>
  <c r="C31" i="5" s="1"/>
  <c r="O30" i="5"/>
  <c r="M30" i="5"/>
  <c r="G30" i="5"/>
  <c r="C30" i="5" s="1"/>
  <c r="O29" i="5"/>
  <c r="M29" i="5"/>
  <c r="G29" i="5"/>
  <c r="C29" i="5" s="1"/>
  <c r="O28" i="5"/>
  <c r="M28" i="5"/>
  <c r="G28" i="5"/>
  <c r="C28" i="5" s="1"/>
  <c r="O27" i="5"/>
  <c r="M27" i="5"/>
  <c r="G27" i="5"/>
  <c r="C27" i="5" s="1"/>
  <c r="O26" i="5"/>
  <c r="M26" i="5"/>
  <c r="G26" i="5"/>
  <c r="C26" i="5" s="1"/>
  <c r="O25" i="5"/>
  <c r="M25" i="5"/>
  <c r="G25" i="5"/>
  <c r="C25" i="5" s="1"/>
  <c r="O24" i="5"/>
  <c r="O23" i="5"/>
  <c r="M23" i="5"/>
  <c r="G23" i="5"/>
  <c r="C23" i="5" s="1"/>
  <c r="O22" i="5"/>
  <c r="M22" i="5"/>
  <c r="G22" i="5"/>
  <c r="C22" i="5" s="1"/>
  <c r="T21" i="5"/>
  <c r="O21" i="5"/>
  <c r="M21" i="5"/>
  <c r="G21" i="5"/>
  <c r="C21" i="5" s="1"/>
  <c r="O20" i="5"/>
  <c r="M20" i="5"/>
  <c r="G20" i="5"/>
  <c r="C20" i="5" s="1"/>
  <c r="O19" i="5"/>
  <c r="M19" i="5"/>
  <c r="G19" i="5"/>
  <c r="C19" i="5" s="1"/>
  <c r="O18" i="5"/>
  <c r="M18" i="5"/>
  <c r="G18" i="5"/>
  <c r="C18" i="5" s="1"/>
  <c r="O17" i="5"/>
  <c r="M17" i="5"/>
  <c r="G17" i="5"/>
  <c r="C17" i="5" s="1"/>
  <c r="O16" i="5"/>
  <c r="M16" i="5"/>
  <c r="G16" i="5"/>
  <c r="C16" i="5" s="1"/>
  <c r="O15" i="5"/>
  <c r="M15" i="5"/>
  <c r="F15" i="5"/>
  <c r="G15" i="5" s="1"/>
  <c r="C15" i="5" s="1"/>
  <c r="O14" i="5"/>
  <c r="M14" i="5"/>
  <c r="G14" i="5"/>
  <c r="C14" i="5" s="1"/>
  <c r="O13" i="5"/>
  <c r="M13" i="5"/>
  <c r="G13" i="5"/>
  <c r="C13" i="5" s="1"/>
  <c r="O12" i="5"/>
  <c r="M12" i="5"/>
  <c r="F12" i="5"/>
  <c r="G12" i="5" s="1"/>
  <c r="C12" i="5" s="1"/>
  <c r="O11" i="5"/>
  <c r="M11" i="5"/>
  <c r="F11" i="5"/>
  <c r="G11" i="5" s="1"/>
  <c r="C11" i="5" s="1"/>
  <c r="O10" i="5"/>
  <c r="M10" i="5"/>
  <c r="F10" i="5"/>
  <c r="G10" i="5" s="1"/>
  <c r="C10" i="5" s="1"/>
  <c r="O9" i="5"/>
  <c r="M9" i="5"/>
  <c r="G9" i="5"/>
  <c r="C9" i="5" s="1"/>
  <c r="O8" i="5"/>
  <c r="M8" i="5"/>
  <c r="F8" i="5"/>
  <c r="G8" i="5" s="1"/>
  <c r="C8" i="5" s="1"/>
  <c r="O7" i="5"/>
  <c r="M7" i="5"/>
  <c r="F7" i="5"/>
  <c r="G7" i="5" s="1"/>
  <c r="C7" i="5" s="1"/>
  <c r="O6" i="5"/>
  <c r="M6" i="5"/>
  <c r="G6" i="5"/>
  <c r="T6" i="5" s="1"/>
  <c r="O5" i="5"/>
  <c r="M5" i="5"/>
  <c r="F5" i="5"/>
  <c r="G5" i="5" s="1"/>
  <c r="C5" i="5" s="1"/>
  <c r="O4" i="5"/>
  <c r="M4" i="5"/>
  <c r="G4" i="5"/>
  <c r="C4" i="5" s="1"/>
  <c r="O3" i="5"/>
  <c r="M3" i="5"/>
  <c r="F3" i="5"/>
  <c r="G3" i="5" s="1"/>
  <c r="C3" i="5" s="1"/>
  <c r="O2" i="5"/>
  <c r="M2" i="5"/>
  <c r="F2" i="5"/>
  <c r="G2" i="5" s="1"/>
  <c r="C2" i="5" s="1"/>
  <c r="O1528" i="4"/>
  <c r="M1528" i="4"/>
  <c r="F1528" i="4"/>
  <c r="G1528" i="4" s="1"/>
  <c r="C1528" i="4" s="1"/>
  <c r="O1527" i="4"/>
  <c r="M1527" i="4"/>
  <c r="F1527" i="4"/>
  <c r="G1527" i="4" s="1"/>
  <c r="C1527" i="4" s="1"/>
  <c r="O1526" i="4"/>
  <c r="M1526" i="4"/>
  <c r="G1526" i="4"/>
  <c r="C1526" i="4" s="1"/>
  <c r="O1525" i="4"/>
  <c r="M1525" i="4"/>
  <c r="F1525" i="4"/>
  <c r="G1525" i="4" s="1"/>
  <c r="C1525" i="4" s="1"/>
  <c r="O1524" i="4"/>
  <c r="M1524" i="4"/>
  <c r="G1524" i="4"/>
  <c r="C1524" i="4" s="1"/>
  <c r="O1523" i="4"/>
  <c r="M1523" i="4"/>
  <c r="F1523" i="4"/>
  <c r="G1523" i="4" s="1"/>
  <c r="C1523" i="4" s="1"/>
  <c r="O1522" i="4"/>
  <c r="M1522" i="4"/>
  <c r="F1522" i="4"/>
  <c r="G1522" i="4" s="1"/>
  <c r="C1522" i="4" s="1"/>
  <c r="O1521" i="4"/>
  <c r="M1521" i="4"/>
  <c r="F1521" i="4"/>
  <c r="G1521" i="4" s="1"/>
  <c r="C1521" i="4" s="1"/>
  <c r="O1520" i="4"/>
  <c r="M1520" i="4"/>
  <c r="G1520" i="4"/>
  <c r="C1520" i="4" s="1"/>
  <c r="O1519" i="4"/>
  <c r="M1519" i="4"/>
  <c r="G1519" i="4"/>
  <c r="C1519" i="4" s="1"/>
  <c r="O1518" i="4"/>
  <c r="M1518" i="4"/>
  <c r="G1518" i="4"/>
  <c r="C1518" i="4" s="1"/>
  <c r="O1517" i="4"/>
  <c r="M1517" i="4"/>
  <c r="G1517" i="4"/>
  <c r="C1517" i="4" s="1"/>
  <c r="O1516" i="4"/>
  <c r="M1516" i="4"/>
  <c r="G1516" i="4"/>
  <c r="C1516" i="4" s="1"/>
  <c r="X1515" i="4"/>
  <c r="O1515" i="4"/>
  <c r="M1515" i="4"/>
  <c r="F1515" i="4"/>
  <c r="G1515" i="4" s="1"/>
  <c r="C1515" i="4" s="1"/>
  <c r="O1514" i="4"/>
  <c r="M1514" i="4"/>
  <c r="G1514" i="4"/>
  <c r="C1514" i="4" s="1"/>
  <c r="O1513" i="4"/>
  <c r="M1513" i="4"/>
  <c r="F1513" i="4"/>
  <c r="G1513" i="4" s="1"/>
  <c r="C1513" i="4" s="1"/>
  <c r="O1512" i="4"/>
  <c r="M1512" i="4"/>
  <c r="F1512" i="4"/>
  <c r="G1512" i="4" s="1"/>
  <c r="C1512" i="4" s="1"/>
  <c r="O1511" i="4"/>
  <c r="M1511" i="4"/>
  <c r="F1511" i="4"/>
  <c r="G1511" i="4" s="1"/>
  <c r="C1511" i="4" s="1"/>
  <c r="O1510" i="4"/>
  <c r="M1510" i="4"/>
  <c r="G1510" i="4"/>
  <c r="C1510" i="4" s="1"/>
  <c r="O1509" i="4"/>
  <c r="M1509" i="4"/>
  <c r="F1509" i="4"/>
  <c r="G1509" i="4" s="1"/>
  <c r="C1509" i="4" s="1"/>
  <c r="X1508" i="4"/>
  <c r="O1508" i="4"/>
  <c r="M1508" i="4"/>
  <c r="F1508" i="4"/>
  <c r="G1508" i="4" s="1"/>
  <c r="C1508" i="4" s="1"/>
  <c r="O1507" i="4"/>
  <c r="M1507" i="4"/>
  <c r="F1507" i="4"/>
  <c r="G1507" i="4" s="1"/>
  <c r="C1507" i="4" s="1"/>
  <c r="O1506" i="4"/>
  <c r="M1506" i="4"/>
  <c r="G1506" i="4"/>
  <c r="C1506" i="4" s="1"/>
  <c r="O1505" i="4"/>
  <c r="M1505" i="4"/>
  <c r="F1505" i="4"/>
  <c r="G1505" i="4" s="1"/>
  <c r="C1505" i="4" s="1"/>
  <c r="O1504" i="4"/>
  <c r="M1504" i="4"/>
  <c r="G1504" i="4"/>
  <c r="C1504" i="4" s="1"/>
  <c r="O1503" i="4"/>
  <c r="M1503" i="4"/>
  <c r="G1503" i="4"/>
  <c r="C1503" i="4" s="1"/>
  <c r="O1502" i="4"/>
  <c r="M1502" i="4"/>
  <c r="F1502" i="4"/>
  <c r="G1502" i="4" s="1"/>
  <c r="C1502" i="4" s="1"/>
  <c r="O1501" i="4"/>
  <c r="M1501" i="4"/>
  <c r="G1501" i="4"/>
  <c r="C1501" i="4" s="1"/>
  <c r="O1500" i="4"/>
  <c r="M1500" i="4"/>
  <c r="F1500" i="4"/>
  <c r="G1500" i="4" s="1"/>
  <c r="C1500" i="4" s="1"/>
  <c r="O1499" i="4"/>
  <c r="M1499" i="4"/>
  <c r="G1499" i="4"/>
  <c r="C1499" i="4" s="1"/>
  <c r="O1498" i="4"/>
  <c r="M1498" i="4"/>
  <c r="G1498" i="4"/>
  <c r="C1498" i="4" s="1"/>
  <c r="O1497" i="4"/>
  <c r="M1497" i="4"/>
  <c r="G1497" i="4"/>
  <c r="C1497" i="4" s="1"/>
  <c r="G1496" i="4"/>
  <c r="C1496" i="4" s="1"/>
  <c r="O1495" i="4"/>
  <c r="M1495" i="4"/>
  <c r="G1495" i="4"/>
  <c r="C1495" i="4" s="1"/>
  <c r="O1494" i="4"/>
  <c r="M1494" i="4"/>
  <c r="G1494" i="4"/>
  <c r="C1494" i="4" s="1"/>
  <c r="O1493" i="4"/>
  <c r="M1493" i="4"/>
  <c r="G1493" i="4"/>
  <c r="C1493" i="4" s="1"/>
  <c r="O1492" i="4"/>
  <c r="M1492" i="4"/>
  <c r="G1492" i="4"/>
  <c r="C1492" i="4" s="1"/>
  <c r="O1491" i="4"/>
  <c r="M1491" i="4"/>
  <c r="G1491" i="4"/>
  <c r="C1491" i="4" s="1"/>
  <c r="O1490" i="4"/>
  <c r="M1490" i="4"/>
  <c r="F1490" i="4"/>
  <c r="G1490" i="4" s="1"/>
  <c r="C1490" i="4" s="1"/>
  <c r="O1489" i="4"/>
  <c r="M1489" i="4"/>
  <c r="G1489" i="4"/>
  <c r="C1489" i="4" s="1"/>
  <c r="O1488" i="4"/>
  <c r="M1488" i="4"/>
  <c r="G1488" i="4"/>
  <c r="C1488" i="4" s="1"/>
  <c r="O1487" i="4"/>
  <c r="M1487" i="4"/>
  <c r="F1487" i="4"/>
  <c r="G1487" i="4" s="1"/>
  <c r="C1487" i="4" s="1"/>
  <c r="O1486" i="4"/>
  <c r="M1486" i="4"/>
  <c r="G1486" i="4"/>
  <c r="C1486" i="4" s="1"/>
  <c r="O1485" i="4"/>
  <c r="M1485" i="4"/>
  <c r="F1485" i="4"/>
  <c r="G1485" i="4" s="1"/>
  <c r="C1485" i="4" s="1"/>
  <c r="O1484" i="4"/>
  <c r="M1484" i="4"/>
  <c r="G1484" i="4"/>
  <c r="C1484" i="4" s="1"/>
  <c r="O1483" i="4"/>
  <c r="M1483" i="4"/>
  <c r="G1483" i="4"/>
  <c r="C1483" i="4" s="1"/>
  <c r="O1482" i="4"/>
  <c r="M1482" i="4"/>
  <c r="F1482" i="4"/>
  <c r="G1482" i="4" s="1"/>
  <c r="C1482" i="4" s="1"/>
  <c r="O1481" i="4"/>
  <c r="M1481" i="4"/>
  <c r="G1481" i="4"/>
  <c r="C1481" i="4" s="1"/>
  <c r="O1480" i="4"/>
  <c r="M1480" i="4"/>
  <c r="F1480" i="4"/>
  <c r="G1480" i="4" s="1"/>
  <c r="C1480" i="4" s="1"/>
  <c r="O1479" i="4"/>
  <c r="M1479" i="4"/>
  <c r="G1479" i="4"/>
  <c r="C1479" i="4" s="1"/>
  <c r="O1478" i="4"/>
  <c r="M1478" i="4"/>
  <c r="F1478" i="4"/>
  <c r="G1478" i="4" s="1"/>
  <c r="C1478" i="4" s="1"/>
  <c r="O1477" i="4"/>
  <c r="M1477" i="4"/>
  <c r="F1477" i="4"/>
  <c r="G1477" i="4" s="1"/>
  <c r="C1477" i="4" s="1"/>
  <c r="O1476" i="4"/>
  <c r="M1476" i="4"/>
  <c r="G1476" i="4"/>
  <c r="C1476" i="4" s="1"/>
  <c r="O1475" i="4"/>
  <c r="M1475" i="4"/>
  <c r="G1475" i="4"/>
  <c r="C1475" i="4" s="1"/>
  <c r="O1474" i="4"/>
  <c r="M1474" i="4"/>
  <c r="G1474" i="4"/>
  <c r="C1474" i="4" s="1"/>
  <c r="O1473" i="4"/>
  <c r="M1473" i="4"/>
  <c r="G1473" i="4"/>
  <c r="C1473" i="4" s="1"/>
  <c r="O1472" i="4"/>
  <c r="M1472" i="4"/>
  <c r="G1472" i="4"/>
  <c r="C1472" i="4" s="1"/>
  <c r="O1471" i="4"/>
  <c r="M1471" i="4"/>
  <c r="G1471" i="4"/>
  <c r="C1471" i="4" s="1"/>
  <c r="O1470" i="4"/>
  <c r="M1470" i="4"/>
  <c r="F1470" i="4"/>
  <c r="G1470" i="4" s="1"/>
  <c r="C1470" i="4" s="1"/>
  <c r="O1469" i="4"/>
  <c r="M1469" i="4"/>
  <c r="F1469" i="4"/>
  <c r="G1469" i="4" s="1"/>
  <c r="C1469" i="4" s="1"/>
  <c r="O1468" i="4"/>
  <c r="M1468" i="4"/>
  <c r="F1468" i="4"/>
  <c r="G1468" i="4" s="1"/>
  <c r="C1468" i="4" s="1"/>
  <c r="O1467" i="4"/>
  <c r="M1467" i="4"/>
  <c r="F1467" i="4"/>
  <c r="G1467" i="4" s="1"/>
  <c r="C1467" i="4" s="1"/>
  <c r="O1466" i="4"/>
  <c r="M1466" i="4"/>
  <c r="G1466" i="4"/>
  <c r="C1466" i="4" s="1"/>
  <c r="O1465" i="4"/>
  <c r="M1465" i="4"/>
  <c r="G1465" i="4"/>
  <c r="C1465" i="4" s="1"/>
  <c r="O1464" i="4"/>
  <c r="M1464" i="4"/>
  <c r="G1464" i="4"/>
  <c r="C1464" i="4" s="1"/>
  <c r="O1463" i="4"/>
  <c r="M1463" i="4"/>
  <c r="G1463" i="4"/>
  <c r="C1463" i="4" s="1"/>
  <c r="O1462" i="4"/>
  <c r="M1462" i="4"/>
  <c r="G1462" i="4"/>
  <c r="C1462" i="4" s="1"/>
  <c r="O1461" i="4"/>
  <c r="F1461" i="4"/>
  <c r="G1461" i="4" s="1"/>
  <c r="C1461" i="4" s="1"/>
  <c r="O1460" i="4"/>
  <c r="M1460" i="4"/>
  <c r="G1460" i="4"/>
  <c r="C1460" i="4" s="1"/>
  <c r="O1459" i="4"/>
  <c r="M1459" i="4"/>
  <c r="G1459" i="4"/>
  <c r="C1459" i="4" s="1"/>
  <c r="O1458" i="4"/>
  <c r="M1458" i="4"/>
  <c r="G1458" i="4"/>
  <c r="C1458" i="4" s="1"/>
  <c r="O1457" i="4"/>
  <c r="M1457" i="4"/>
  <c r="G1457" i="4"/>
  <c r="C1457" i="4" s="1"/>
  <c r="O1456" i="4"/>
  <c r="M1456" i="4"/>
  <c r="F1456" i="4"/>
  <c r="G1456" i="4" s="1"/>
  <c r="C1456" i="4" s="1"/>
  <c r="O1455" i="4"/>
  <c r="M1455" i="4"/>
  <c r="G1455" i="4"/>
  <c r="C1455" i="4" s="1"/>
  <c r="O1454" i="4"/>
  <c r="M1454" i="4"/>
  <c r="G1454" i="4"/>
  <c r="C1454" i="4" s="1"/>
  <c r="O1453" i="4"/>
  <c r="M1453" i="4"/>
  <c r="G1453" i="4"/>
  <c r="C1453" i="4" s="1"/>
  <c r="O1452" i="4"/>
  <c r="M1452" i="4"/>
  <c r="F1452" i="4"/>
  <c r="G1452" i="4" s="1"/>
  <c r="C1452" i="4" s="1"/>
  <c r="O1451" i="4"/>
  <c r="M1451" i="4"/>
  <c r="G1451" i="4"/>
  <c r="C1451" i="4" s="1"/>
  <c r="O1450" i="4"/>
  <c r="M1450" i="4"/>
  <c r="G1450" i="4"/>
  <c r="C1450" i="4" s="1"/>
  <c r="O1449" i="4"/>
  <c r="M1449" i="4"/>
  <c r="F1449" i="4"/>
  <c r="G1449" i="4" s="1"/>
  <c r="C1449" i="4" s="1"/>
  <c r="O1448" i="4"/>
  <c r="M1448" i="4"/>
  <c r="F1448" i="4"/>
  <c r="G1448" i="4" s="1"/>
  <c r="C1448" i="4" s="1"/>
  <c r="O1447" i="4"/>
  <c r="M1447" i="4"/>
  <c r="F1447" i="4"/>
  <c r="G1447" i="4" s="1"/>
  <c r="C1447" i="4" s="1"/>
  <c r="O1446" i="4"/>
  <c r="M1446" i="4"/>
  <c r="G1446" i="4"/>
  <c r="C1446" i="4" s="1"/>
  <c r="O1445" i="4"/>
  <c r="M1445" i="4"/>
  <c r="G1445" i="4"/>
  <c r="C1445" i="4" s="1"/>
  <c r="O1444" i="4"/>
  <c r="M1444" i="4"/>
  <c r="G1444" i="4"/>
  <c r="C1444" i="4" s="1"/>
  <c r="O1443" i="4"/>
  <c r="M1443" i="4"/>
  <c r="F1443" i="4"/>
  <c r="G1443" i="4" s="1"/>
  <c r="C1443" i="4" s="1"/>
  <c r="O1442" i="4"/>
  <c r="M1442" i="4"/>
  <c r="G1442" i="4"/>
  <c r="C1442" i="4" s="1"/>
  <c r="O1441" i="4"/>
  <c r="M1441" i="4"/>
  <c r="G1441" i="4"/>
  <c r="C1441" i="4" s="1"/>
  <c r="X1440" i="4"/>
  <c r="O1440" i="4"/>
  <c r="M1440" i="4"/>
  <c r="G1440" i="4"/>
  <c r="C1440" i="4" s="1"/>
  <c r="O1439" i="4"/>
  <c r="M1439" i="4"/>
  <c r="G1439" i="4"/>
  <c r="C1439" i="4" s="1"/>
  <c r="O1438" i="4"/>
  <c r="M1438" i="4"/>
  <c r="G1438" i="4"/>
  <c r="C1438" i="4" s="1"/>
  <c r="X1437" i="4"/>
  <c r="O1437" i="4"/>
  <c r="M1437" i="4"/>
  <c r="G1437" i="4"/>
  <c r="C1437" i="4" s="1"/>
  <c r="O1436" i="4"/>
  <c r="M1436" i="4"/>
  <c r="G1436" i="4"/>
  <c r="C1436" i="4" s="1"/>
  <c r="O1435" i="4"/>
  <c r="M1435" i="4"/>
  <c r="F1435" i="4"/>
  <c r="G1435" i="4" s="1"/>
  <c r="C1435" i="4" s="1"/>
  <c r="O1434" i="4"/>
  <c r="M1434" i="4"/>
  <c r="F1434" i="4"/>
  <c r="G1434" i="4" s="1"/>
  <c r="C1434" i="4" s="1"/>
  <c r="O1433" i="4"/>
  <c r="M1433" i="4"/>
  <c r="F1433" i="4"/>
  <c r="G1433" i="4" s="1"/>
  <c r="C1433" i="4" s="1"/>
  <c r="O1432" i="4"/>
  <c r="M1432" i="4"/>
  <c r="G1432" i="4"/>
  <c r="C1432" i="4" s="1"/>
  <c r="X1431" i="4"/>
  <c r="O1431" i="4"/>
  <c r="M1431" i="4"/>
  <c r="F1431" i="4"/>
  <c r="G1431" i="4" s="1"/>
  <c r="C1431" i="4" s="1"/>
  <c r="O1430" i="4"/>
  <c r="M1430" i="4"/>
  <c r="G1430" i="4"/>
  <c r="C1430" i="4" s="1"/>
  <c r="X1429" i="4"/>
  <c r="O1429" i="4"/>
  <c r="M1429" i="4"/>
  <c r="F1429" i="4"/>
  <c r="G1429" i="4" s="1"/>
  <c r="C1429" i="4" s="1"/>
  <c r="O1428" i="4"/>
  <c r="G1428" i="4"/>
  <c r="C1428" i="4" s="1"/>
  <c r="O1427" i="4"/>
  <c r="M1427" i="4"/>
  <c r="G1427" i="4"/>
  <c r="C1427" i="4" s="1"/>
  <c r="O1426" i="4"/>
  <c r="M1426" i="4"/>
  <c r="G1426" i="4"/>
  <c r="C1426" i="4" s="1"/>
  <c r="X1425" i="4"/>
  <c r="O1425" i="4"/>
  <c r="M1425" i="4"/>
  <c r="F1425" i="4"/>
  <c r="G1425" i="4" s="1"/>
  <c r="C1425" i="4" s="1"/>
  <c r="O1424" i="4"/>
  <c r="M1424" i="4"/>
  <c r="G1424" i="4"/>
  <c r="C1424" i="4" s="1"/>
  <c r="X1423" i="4"/>
  <c r="O1423" i="4"/>
  <c r="M1423" i="4"/>
  <c r="G1423" i="4"/>
  <c r="C1423" i="4" s="1"/>
  <c r="X1422" i="4"/>
  <c r="O1422" i="4"/>
  <c r="M1422" i="4"/>
  <c r="G1422" i="4"/>
  <c r="C1422" i="4" s="1"/>
  <c r="O1421" i="4"/>
  <c r="M1421" i="4"/>
  <c r="G1421" i="4"/>
  <c r="C1421" i="4" s="1"/>
  <c r="X1420" i="4"/>
  <c r="O1420" i="4"/>
  <c r="M1420" i="4"/>
  <c r="G1420" i="4"/>
  <c r="C1420" i="4" s="1"/>
  <c r="X1419" i="4"/>
  <c r="O1419" i="4"/>
  <c r="M1419" i="4"/>
  <c r="F1419" i="4"/>
  <c r="G1419" i="4" s="1"/>
  <c r="C1419" i="4" s="1"/>
  <c r="O1418" i="4"/>
  <c r="M1418" i="4"/>
  <c r="G1418" i="4"/>
  <c r="C1418" i="4" s="1"/>
  <c r="X1417" i="4"/>
  <c r="O1417" i="4"/>
  <c r="M1417" i="4"/>
  <c r="F1417" i="4"/>
  <c r="G1417" i="4" s="1"/>
  <c r="C1417" i="4" s="1"/>
  <c r="O1416" i="4"/>
  <c r="M1416" i="4"/>
  <c r="G1416" i="4"/>
  <c r="C1416" i="4" s="1"/>
  <c r="O1415" i="4"/>
  <c r="M1415" i="4"/>
  <c r="G1415" i="4"/>
  <c r="C1415" i="4" s="1"/>
  <c r="X1414" i="4"/>
  <c r="O1414" i="4"/>
  <c r="M1414" i="4"/>
  <c r="G1414" i="4"/>
  <c r="C1414" i="4" s="1"/>
  <c r="X1413" i="4"/>
  <c r="O1413" i="4"/>
  <c r="M1413" i="4"/>
  <c r="F1413" i="4"/>
  <c r="G1413" i="4" s="1"/>
  <c r="C1413" i="4" s="1"/>
  <c r="O1412" i="4"/>
  <c r="M1412" i="4"/>
  <c r="G1412" i="4"/>
  <c r="C1412" i="4" s="1"/>
  <c r="O1411" i="4"/>
  <c r="M1411" i="4"/>
  <c r="G1411" i="4"/>
  <c r="C1411" i="4" s="1"/>
  <c r="O1410" i="4"/>
  <c r="M1410" i="4"/>
  <c r="G1410" i="4"/>
  <c r="C1410" i="4" s="1"/>
  <c r="O1409" i="4"/>
  <c r="M1409" i="4"/>
  <c r="F1409" i="4"/>
  <c r="G1409" i="4" s="1"/>
  <c r="C1409" i="4" s="1"/>
  <c r="O1408" i="4"/>
  <c r="M1408" i="4"/>
  <c r="G1408" i="4"/>
  <c r="C1408" i="4" s="1"/>
  <c r="X1407" i="4"/>
  <c r="O1407" i="4"/>
  <c r="M1407" i="4"/>
  <c r="F1407" i="4"/>
  <c r="G1407" i="4" s="1"/>
  <c r="C1407" i="4" s="1"/>
  <c r="X1406" i="4"/>
  <c r="O1406" i="4"/>
  <c r="M1406" i="4"/>
  <c r="G1406" i="4"/>
  <c r="C1406" i="4" s="1"/>
  <c r="X1405" i="4"/>
  <c r="O1405" i="4"/>
  <c r="M1405" i="4"/>
  <c r="F1405" i="4"/>
  <c r="G1405" i="4" s="1"/>
  <c r="C1405" i="4" s="1"/>
  <c r="X1404" i="4"/>
  <c r="O1404" i="4"/>
  <c r="M1404" i="4"/>
  <c r="G1404" i="4"/>
  <c r="C1404" i="4" s="1"/>
  <c r="X1403" i="4"/>
  <c r="O1403" i="4"/>
  <c r="M1403" i="4"/>
  <c r="F1403" i="4"/>
  <c r="G1403" i="4" s="1"/>
  <c r="C1403" i="4" s="1"/>
  <c r="O1402" i="4"/>
  <c r="M1402" i="4"/>
  <c r="G1402" i="4"/>
  <c r="C1402" i="4" s="1"/>
  <c r="X1401" i="4"/>
  <c r="O1401" i="4"/>
  <c r="M1401" i="4"/>
  <c r="F1401" i="4"/>
  <c r="G1401" i="4" s="1"/>
  <c r="C1401" i="4" s="1"/>
  <c r="O1400" i="4"/>
  <c r="M1400" i="4"/>
  <c r="G1400" i="4"/>
  <c r="C1400" i="4" s="1"/>
  <c r="O1399" i="4"/>
  <c r="M1399" i="4"/>
  <c r="G1399" i="4"/>
  <c r="C1399" i="4" s="1"/>
  <c r="O1398" i="4"/>
  <c r="M1398" i="4"/>
  <c r="G1398" i="4"/>
  <c r="C1398" i="4" s="1"/>
  <c r="O1397" i="4"/>
  <c r="M1397" i="4"/>
  <c r="G1397" i="4"/>
  <c r="C1397" i="4" s="1"/>
  <c r="O1396" i="4"/>
  <c r="M1396" i="4"/>
  <c r="G1396" i="4"/>
  <c r="C1396" i="4" s="1"/>
  <c r="O1395" i="4"/>
  <c r="M1395" i="4"/>
  <c r="G1395" i="4"/>
  <c r="C1395" i="4" s="1"/>
  <c r="X1394" i="4"/>
  <c r="O1394" i="4"/>
  <c r="M1394" i="4"/>
  <c r="F1394" i="4"/>
  <c r="G1394" i="4" s="1"/>
  <c r="C1394" i="4" s="1"/>
  <c r="O1393" i="4"/>
  <c r="M1393" i="4"/>
  <c r="G1393" i="4"/>
  <c r="C1393" i="4" s="1"/>
  <c r="X1392" i="4"/>
  <c r="O1392" i="4"/>
  <c r="M1392" i="4"/>
  <c r="G1392" i="4"/>
  <c r="C1392" i="4" s="1"/>
  <c r="O1391" i="4"/>
  <c r="M1391" i="4"/>
  <c r="G1391" i="4"/>
  <c r="C1391" i="4" s="1"/>
  <c r="O1390" i="4"/>
  <c r="M1390" i="4"/>
  <c r="F1390" i="4"/>
  <c r="G1390" i="4" s="1"/>
  <c r="C1390" i="4" s="1"/>
  <c r="X1389" i="4"/>
  <c r="O1389" i="4"/>
  <c r="M1389" i="4"/>
  <c r="F1389" i="4"/>
  <c r="G1389" i="4" s="1"/>
  <c r="C1389" i="4" s="1"/>
  <c r="O1388" i="4"/>
  <c r="M1388" i="4"/>
  <c r="G1388" i="4"/>
  <c r="C1388" i="4" s="1"/>
  <c r="O1387" i="4"/>
  <c r="M1387" i="4"/>
  <c r="G1387" i="4"/>
  <c r="C1387" i="4" s="1"/>
  <c r="X1385" i="4"/>
  <c r="O1385" i="4"/>
  <c r="M1385" i="4"/>
  <c r="F1385" i="4"/>
  <c r="G1385" i="4" s="1"/>
  <c r="C1385" i="4" s="1"/>
  <c r="O1384" i="4"/>
  <c r="M1384" i="4"/>
  <c r="G1384" i="4"/>
  <c r="C1384" i="4" s="1"/>
  <c r="O1383" i="4"/>
  <c r="M1383" i="4"/>
  <c r="G1383" i="4"/>
  <c r="C1383" i="4" s="1"/>
  <c r="X1382" i="4"/>
  <c r="O1382" i="4"/>
  <c r="M1382" i="4"/>
  <c r="C1382" i="4"/>
  <c r="O1381" i="4"/>
  <c r="M1381" i="4"/>
  <c r="G1381" i="4"/>
  <c r="C1381" i="4" s="1"/>
  <c r="X1380" i="4"/>
  <c r="O1380" i="4"/>
  <c r="M1380" i="4"/>
  <c r="F1380" i="4"/>
  <c r="G1380" i="4" s="1"/>
  <c r="C1380" i="4" s="1"/>
  <c r="X1379" i="4"/>
  <c r="O1379" i="4"/>
  <c r="M1379" i="4"/>
  <c r="F1379" i="4"/>
  <c r="G1379" i="4" s="1"/>
  <c r="C1379" i="4" s="1"/>
  <c r="O1378" i="4"/>
  <c r="M1378" i="4"/>
  <c r="G1378" i="4"/>
  <c r="C1378" i="4" s="1"/>
  <c r="O1377" i="4"/>
  <c r="M1377" i="4"/>
  <c r="G1377" i="4"/>
  <c r="C1377" i="4" s="1"/>
  <c r="O1376" i="4"/>
  <c r="M1376" i="4"/>
  <c r="G1376" i="4"/>
  <c r="C1376" i="4" s="1"/>
  <c r="O1375" i="4"/>
  <c r="M1375" i="4"/>
  <c r="G1375" i="4"/>
  <c r="C1375" i="4" s="1"/>
  <c r="O1374" i="4"/>
  <c r="M1374" i="4"/>
  <c r="G1374" i="4"/>
  <c r="C1374" i="4" s="1"/>
  <c r="X1373" i="4"/>
  <c r="O1373" i="4"/>
  <c r="M1373" i="4"/>
  <c r="G1373" i="4"/>
  <c r="C1373" i="4" s="1"/>
  <c r="O1372" i="4"/>
  <c r="M1372" i="4"/>
  <c r="G1372" i="4"/>
  <c r="C1372" i="4" s="1"/>
  <c r="X1371" i="4"/>
  <c r="O1371" i="4"/>
  <c r="M1371" i="4"/>
  <c r="F1371" i="4"/>
  <c r="G1371" i="4" s="1"/>
  <c r="C1371" i="4" s="1"/>
  <c r="X1370" i="4"/>
  <c r="O1370" i="4"/>
  <c r="M1370" i="4"/>
  <c r="F1370" i="4"/>
  <c r="G1370" i="4" s="1"/>
  <c r="C1370" i="4" s="1"/>
  <c r="X1369" i="4"/>
  <c r="O1369" i="4"/>
  <c r="M1369" i="4"/>
  <c r="F1369" i="4"/>
  <c r="G1369" i="4" s="1"/>
  <c r="C1369" i="4" s="1"/>
  <c r="O1368" i="4"/>
  <c r="M1368" i="4"/>
  <c r="G1368" i="4"/>
  <c r="C1368" i="4" s="1"/>
  <c r="O1367" i="4"/>
  <c r="M1367" i="4"/>
  <c r="G1367" i="4"/>
  <c r="C1367" i="4" s="1"/>
  <c r="X1366" i="4"/>
  <c r="O1366" i="4"/>
  <c r="M1366" i="4"/>
  <c r="F1366" i="4"/>
  <c r="G1366" i="4" s="1"/>
  <c r="C1366" i="4" s="1"/>
  <c r="O1365" i="4"/>
  <c r="M1365" i="4"/>
  <c r="G1365" i="4"/>
  <c r="C1365" i="4" s="1"/>
  <c r="O1364" i="4"/>
  <c r="M1364" i="4"/>
  <c r="G1364" i="4"/>
  <c r="C1364" i="4" s="1"/>
  <c r="X1363" i="4"/>
  <c r="O1363" i="4"/>
  <c r="M1363" i="4"/>
  <c r="F1363" i="4"/>
  <c r="G1363" i="4" s="1"/>
  <c r="C1363" i="4" s="1"/>
  <c r="X1362" i="4"/>
  <c r="O1362" i="4"/>
  <c r="M1362" i="4"/>
  <c r="G1362" i="4"/>
  <c r="C1362" i="4" s="1"/>
  <c r="O1361" i="4"/>
  <c r="M1361" i="4"/>
  <c r="G1361" i="4"/>
  <c r="C1361" i="4" s="1"/>
  <c r="O1360" i="4"/>
  <c r="M1360" i="4"/>
  <c r="G1360" i="4"/>
  <c r="C1360" i="4" s="1"/>
  <c r="O1359" i="4"/>
  <c r="G1359" i="4"/>
  <c r="C1359" i="4" s="1"/>
  <c r="X1358" i="4"/>
  <c r="O1358" i="4"/>
  <c r="M1358" i="4"/>
  <c r="F1358" i="4"/>
  <c r="G1358" i="4" s="1"/>
  <c r="C1358" i="4" s="1"/>
  <c r="X1357" i="4"/>
  <c r="O1357" i="4"/>
  <c r="M1357" i="4"/>
  <c r="F1357" i="4"/>
  <c r="G1357" i="4" s="1"/>
  <c r="C1357" i="4" s="1"/>
  <c r="O1356" i="4"/>
  <c r="M1356" i="4"/>
  <c r="F1356" i="4"/>
  <c r="G1356" i="4" s="1"/>
  <c r="C1356" i="4" s="1"/>
  <c r="X1355" i="4"/>
  <c r="O1355" i="4"/>
  <c r="M1355" i="4"/>
  <c r="F1355" i="4"/>
  <c r="G1355" i="4" s="1"/>
  <c r="C1355" i="4" s="1"/>
  <c r="X1354" i="4"/>
  <c r="O1354" i="4"/>
  <c r="M1354" i="4"/>
  <c r="G1354" i="4"/>
  <c r="C1354" i="4" s="1"/>
  <c r="X1353" i="4"/>
  <c r="O1353" i="4"/>
  <c r="M1353" i="4"/>
  <c r="F1353" i="4"/>
  <c r="G1353" i="4" s="1"/>
  <c r="C1353" i="4" s="1"/>
  <c r="X1352" i="4"/>
  <c r="O1352" i="4"/>
  <c r="M1352" i="4"/>
  <c r="F1352" i="4"/>
  <c r="G1352" i="4" s="1"/>
  <c r="C1352" i="4" s="1"/>
  <c r="O1351" i="4"/>
  <c r="M1351" i="4"/>
  <c r="G1351" i="4"/>
  <c r="C1351" i="4" s="1"/>
  <c r="O1350" i="4"/>
  <c r="M1350" i="4"/>
  <c r="G1350" i="4"/>
  <c r="C1350" i="4" s="1"/>
  <c r="X1349" i="4"/>
  <c r="O1349" i="4"/>
  <c r="M1349" i="4"/>
  <c r="F1349" i="4"/>
  <c r="G1349" i="4" s="1"/>
  <c r="C1349" i="4" s="1"/>
  <c r="X1348" i="4"/>
  <c r="O1348" i="4"/>
  <c r="M1348" i="4"/>
  <c r="G1348" i="4"/>
  <c r="C1348" i="4" s="1"/>
  <c r="O1347" i="4"/>
  <c r="M1347" i="4"/>
  <c r="G1347" i="4"/>
  <c r="C1347" i="4" s="1"/>
  <c r="O1346" i="4"/>
  <c r="M1346" i="4"/>
  <c r="G1346" i="4"/>
  <c r="C1346" i="4" s="1"/>
  <c r="O1345" i="4"/>
  <c r="M1345" i="4"/>
  <c r="G1345" i="4"/>
  <c r="C1345" i="4" s="1"/>
  <c r="X1344" i="4"/>
  <c r="O1344" i="4"/>
  <c r="M1344" i="4"/>
  <c r="G1344" i="4"/>
  <c r="C1344" i="4" s="1"/>
  <c r="X1343" i="4"/>
  <c r="O1343" i="4"/>
  <c r="M1343" i="4"/>
  <c r="F1343" i="4"/>
  <c r="G1343" i="4" s="1"/>
  <c r="C1343" i="4" s="1"/>
  <c r="X1342" i="4"/>
  <c r="O1342" i="4"/>
  <c r="M1342" i="4"/>
  <c r="F1342" i="4"/>
  <c r="G1342" i="4" s="1"/>
  <c r="C1342" i="4" s="1"/>
  <c r="O1341" i="4"/>
  <c r="M1341" i="4"/>
  <c r="G1341" i="4"/>
  <c r="C1341" i="4" s="1"/>
  <c r="O1340" i="4"/>
  <c r="M1340" i="4"/>
  <c r="G1340" i="4"/>
  <c r="C1340" i="4" s="1"/>
  <c r="O1339" i="4"/>
  <c r="M1339" i="4"/>
  <c r="G1339" i="4"/>
  <c r="C1339" i="4" s="1"/>
  <c r="O1338" i="4"/>
  <c r="M1338" i="4"/>
  <c r="G1338" i="4"/>
  <c r="C1338" i="4" s="1"/>
  <c r="O1337" i="4"/>
  <c r="M1337" i="4"/>
  <c r="G1337" i="4"/>
  <c r="C1337" i="4" s="1"/>
  <c r="O1336" i="4"/>
  <c r="M1336" i="4"/>
  <c r="G1336" i="4"/>
  <c r="C1336" i="4" s="1"/>
  <c r="X1335" i="4"/>
  <c r="O1335" i="4"/>
  <c r="M1335" i="4"/>
  <c r="G1335" i="4"/>
  <c r="C1335" i="4" s="1"/>
  <c r="X1334" i="4"/>
  <c r="O1334" i="4"/>
  <c r="M1334" i="4"/>
  <c r="G1334" i="4"/>
  <c r="C1334" i="4" s="1"/>
  <c r="O1333" i="4"/>
  <c r="M1333" i="4"/>
  <c r="G1333" i="4"/>
  <c r="C1333" i="4" s="1"/>
  <c r="O1332" i="4"/>
  <c r="M1332" i="4"/>
  <c r="G1332" i="4"/>
  <c r="C1332" i="4" s="1"/>
  <c r="O1331" i="4"/>
  <c r="M1331" i="4"/>
  <c r="G1331" i="4"/>
  <c r="C1331" i="4" s="1"/>
  <c r="O1330" i="4"/>
  <c r="M1330" i="4"/>
  <c r="G1330" i="4"/>
  <c r="C1330" i="4" s="1"/>
  <c r="O1329" i="4"/>
  <c r="M1329" i="4"/>
  <c r="G1329" i="4"/>
  <c r="C1329" i="4" s="1"/>
  <c r="X1328" i="4"/>
  <c r="O1328" i="4"/>
  <c r="M1328" i="4"/>
  <c r="F1328" i="4"/>
  <c r="G1328" i="4" s="1"/>
  <c r="C1328" i="4" s="1"/>
  <c r="X1327" i="4"/>
  <c r="O1327" i="4"/>
  <c r="M1327" i="4"/>
  <c r="F1327" i="4"/>
  <c r="G1327" i="4" s="1"/>
  <c r="C1327" i="4" s="1"/>
  <c r="O1326" i="4"/>
  <c r="M1326" i="4"/>
  <c r="G1326" i="4"/>
  <c r="C1326" i="4" s="1"/>
  <c r="O1325" i="4"/>
  <c r="M1325" i="4"/>
  <c r="F1325" i="4"/>
  <c r="G1325" i="4" s="1"/>
  <c r="C1325" i="4" s="1"/>
  <c r="X1324" i="4"/>
  <c r="O1324" i="4"/>
  <c r="M1324" i="4"/>
  <c r="G1324" i="4"/>
  <c r="C1324" i="4" s="1"/>
  <c r="X1323" i="4"/>
  <c r="O1323" i="4"/>
  <c r="M1323" i="4"/>
  <c r="F1323" i="4"/>
  <c r="G1323" i="4" s="1"/>
  <c r="C1323" i="4" s="1"/>
  <c r="O1322" i="4"/>
  <c r="M1322" i="4"/>
  <c r="F1322" i="4"/>
  <c r="G1322" i="4" s="1"/>
  <c r="C1322" i="4" s="1"/>
  <c r="X1321" i="4"/>
  <c r="O1321" i="4"/>
  <c r="M1321" i="4"/>
  <c r="F1321" i="4"/>
  <c r="G1321" i="4" s="1"/>
  <c r="C1321" i="4" s="1"/>
  <c r="X1320" i="4"/>
  <c r="O1320" i="4"/>
  <c r="M1320" i="4"/>
  <c r="G1320" i="4"/>
  <c r="C1320" i="4" s="1"/>
  <c r="X1319" i="4"/>
  <c r="O1319" i="4"/>
  <c r="M1319" i="4"/>
  <c r="F1319" i="4"/>
  <c r="G1319" i="4" s="1"/>
  <c r="C1319" i="4" s="1"/>
  <c r="X1318" i="4"/>
  <c r="O1318" i="4"/>
  <c r="M1318" i="4"/>
  <c r="F1318" i="4"/>
  <c r="G1318" i="4" s="1"/>
  <c r="C1318" i="4" s="1"/>
  <c r="O1317" i="4"/>
  <c r="M1317" i="4"/>
  <c r="G1317" i="4"/>
  <c r="C1317" i="4" s="1"/>
  <c r="O1316" i="4"/>
  <c r="M1316" i="4"/>
  <c r="G1316" i="4"/>
  <c r="C1316" i="4" s="1"/>
  <c r="O1315" i="4"/>
  <c r="M1315" i="4"/>
  <c r="F1315" i="4"/>
  <c r="G1315" i="4" s="1"/>
  <c r="C1315" i="4" s="1"/>
  <c r="X1314" i="4"/>
  <c r="O1314" i="4"/>
  <c r="M1314" i="4"/>
  <c r="G1314" i="4"/>
  <c r="C1314" i="4" s="1"/>
  <c r="X1313" i="4"/>
  <c r="O1313" i="4"/>
  <c r="M1313" i="4"/>
  <c r="F1313" i="4"/>
  <c r="G1313" i="4" s="1"/>
  <c r="C1313" i="4" s="1"/>
  <c r="O1312" i="4"/>
  <c r="M1312" i="4"/>
  <c r="G1312" i="4"/>
  <c r="C1312" i="4" s="1"/>
  <c r="O1311" i="4"/>
  <c r="M1311" i="4"/>
  <c r="G1311" i="4"/>
  <c r="C1311" i="4" s="1"/>
  <c r="O1310" i="4"/>
  <c r="M1310" i="4"/>
  <c r="G1310" i="4"/>
  <c r="C1310" i="4" s="1"/>
  <c r="O1309" i="4"/>
  <c r="M1309" i="4"/>
  <c r="G1309" i="4"/>
  <c r="C1309" i="4" s="1"/>
  <c r="X1308" i="4"/>
  <c r="O1308" i="4"/>
  <c r="M1308" i="4"/>
  <c r="F1308" i="4"/>
  <c r="G1308" i="4" s="1"/>
  <c r="C1308" i="4" s="1"/>
  <c r="O1307" i="4"/>
  <c r="M1307" i="4"/>
  <c r="G1307" i="4"/>
  <c r="C1307" i="4" s="1"/>
  <c r="X1306" i="4"/>
  <c r="O1306" i="4"/>
  <c r="M1306" i="4"/>
  <c r="F1306" i="4"/>
  <c r="G1306" i="4" s="1"/>
  <c r="C1306" i="4" s="1"/>
  <c r="X1305" i="4"/>
  <c r="O1305" i="4"/>
  <c r="M1305" i="4"/>
  <c r="G1305" i="4"/>
  <c r="C1305" i="4" s="1"/>
  <c r="O1304" i="4"/>
  <c r="M1304" i="4"/>
  <c r="G1304" i="4"/>
  <c r="C1304" i="4" s="1"/>
  <c r="X1303" i="4"/>
  <c r="O1303" i="4"/>
  <c r="M1303" i="4"/>
  <c r="G1303" i="4"/>
  <c r="C1303" i="4" s="1"/>
  <c r="O1302" i="4"/>
  <c r="M1302" i="4"/>
  <c r="F1302" i="4"/>
  <c r="G1302" i="4" s="1"/>
  <c r="C1302" i="4" s="1"/>
  <c r="O1301" i="4"/>
  <c r="M1301" i="4"/>
  <c r="G1301" i="4"/>
  <c r="C1301" i="4" s="1"/>
  <c r="O1300" i="4"/>
  <c r="M1300" i="4"/>
  <c r="G1300" i="4"/>
  <c r="C1300" i="4" s="1"/>
  <c r="O1299" i="4"/>
  <c r="M1299" i="4"/>
  <c r="G1299" i="4"/>
  <c r="C1299" i="4" s="1"/>
  <c r="X1298" i="4"/>
  <c r="O1298" i="4"/>
  <c r="M1298" i="4"/>
  <c r="G1298" i="4"/>
  <c r="C1298" i="4" s="1"/>
  <c r="O1297" i="4"/>
  <c r="M1297" i="4"/>
  <c r="G1297" i="4"/>
  <c r="C1297" i="4" s="1"/>
  <c r="O1296" i="4"/>
  <c r="M1296" i="4"/>
  <c r="G1296" i="4"/>
  <c r="C1296" i="4" s="1"/>
  <c r="X1295" i="4"/>
  <c r="O1295" i="4"/>
  <c r="M1295" i="4"/>
  <c r="F1295" i="4"/>
  <c r="G1295" i="4" s="1"/>
  <c r="C1295" i="4" s="1"/>
  <c r="O1294" i="4"/>
  <c r="M1294" i="4"/>
  <c r="G1294" i="4"/>
  <c r="C1294" i="4" s="1"/>
  <c r="O1293" i="4"/>
  <c r="M1293" i="4"/>
  <c r="F1293" i="4"/>
  <c r="G1293" i="4" s="1"/>
  <c r="C1293" i="4" s="1"/>
  <c r="O1292" i="4"/>
  <c r="M1292" i="4"/>
  <c r="G1292" i="4"/>
  <c r="C1292" i="4" s="1"/>
  <c r="O1291" i="4"/>
  <c r="M1291" i="4"/>
  <c r="G1291" i="4"/>
  <c r="C1291" i="4" s="1"/>
  <c r="O1290" i="4"/>
  <c r="M1290" i="4"/>
  <c r="G1290" i="4"/>
  <c r="C1290" i="4" s="1"/>
  <c r="O1289" i="4"/>
  <c r="M1289" i="4"/>
  <c r="G1289" i="4"/>
  <c r="C1289" i="4" s="1"/>
  <c r="O1288" i="4"/>
  <c r="M1288" i="4"/>
  <c r="G1288" i="4"/>
  <c r="C1288" i="4" s="1"/>
  <c r="X1287" i="4"/>
  <c r="O1287" i="4"/>
  <c r="M1287" i="4"/>
  <c r="F1287" i="4"/>
  <c r="G1287" i="4" s="1"/>
  <c r="C1287" i="4" s="1"/>
  <c r="O1286" i="4"/>
  <c r="M1286" i="4"/>
  <c r="G1286" i="4"/>
  <c r="C1286" i="4" s="1"/>
  <c r="O1285" i="4"/>
  <c r="M1285" i="4"/>
  <c r="G1285" i="4"/>
  <c r="C1285" i="4" s="1"/>
  <c r="O1284" i="4"/>
  <c r="M1284" i="4"/>
  <c r="G1284" i="4"/>
  <c r="C1284" i="4" s="1"/>
  <c r="O1283" i="4"/>
  <c r="M1283" i="4"/>
  <c r="G1283" i="4"/>
  <c r="C1283" i="4" s="1"/>
  <c r="O1282" i="4"/>
  <c r="M1282" i="4"/>
  <c r="F1282" i="4"/>
  <c r="G1282" i="4" s="1"/>
  <c r="C1282" i="4" s="1"/>
  <c r="X1281" i="4"/>
  <c r="O1281" i="4"/>
  <c r="M1281" i="4"/>
  <c r="G1281" i="4"/>
  <c r="C1281" i="4" s="1"/>
  <c r="O1280" i="4"/>
  <c r="M1280" i="4"/>
  <c r="G1280" i="4"/>
  <c r="C1280" i="4" s="1"/>
  <c r="X1279" i="4"/>
  <c r="O1279" i="4"/>
  <c r="M1279" i="4"/>
  <c r="G1279" i="4"/>
  <c r="C1279" i="4" s="1"/>
  <c r="O1278" i="4"/>
  <c r="M1278" i="4"/>
  <c r="G1278" i="4"/>
  <c r="C1278" i="4" s="1"/>
  <c r="O1277" i="4"/>
  <c r="M1277" i="4"/>
  <c r="G1277" i="4"/>
  <c r="C1277" i="4" s="1"/>
  <c r="X1276" i="4"/>
  <c r="O1276" i="4"/>
  <c r="M1276" i="4"/>
  <c r="G1276" i="4"/>
  <c r="C1276" i="4" s="1"/>
  <c r="O1275" i="4"/>
  <c r="M1275" i="4"/>
  <c r="G1275" i="4"/>
  <c r="C1275" i="4" s="1"/>
  <c r="O1274" i="4"/>
  <c r="M1274" i="4"/>
  <c r="G1274" i="4"/>
  <c r="C1274" i="4" s="1"/>
  <c r="O1273" i="4"/>
  <c r="M1273" i="4"/>
  <c r="G1273" i="4"/>
  <c r="C1273" i="4" s="1"/>
  <c r="X1272" i="4"/>
  <c r="O1272" i="4"/>
  <c r="M1272" i="4"/>
  <c r="F1272" i="4"/>
  <c r="G1272" i="4" s="1"/>
  <c r="C1272" i="4" s="1"/>
  <c r="O1271" i="4"/>
  <c r="M1271" i="4"/>
  <c r="G1271" i="4"/>
  <c r="C1271" i="4" s="1"/>
  <c r="O1270" i="4"/>
  <c r="M1270" i="4"/>
  <c r="G1270" i="4"/>
  <c r="C1270" i="4" s="1"/>
  <c r="O1269" i="4"/>
  <c r="M1269" i="4"/>
  <c r="F1269" i="4"/>
  <c r="G1269" i="4" s="1"/>
  <c r="C1269" i="4" s="1"/>
  <c r="O1268" i="4"/>
  <c r="M1268" i="4"/>
  <c r="F1268" i="4"/>
  <c r="G1268" i="4" s="1"/>
  <c r="C1268" i="4" s="1"/>
  <c r="X1267" i="4"/>
  <c r="O1267" i="4"/>
  <c r="M1267" i="4"/>
  <c r="G1267" i="4"/>
  <c r="C1267" i="4" s="1"/>
  <c r="O1266" i="4"/>
  <c r="M1266" i="4"/>
  <c r="G1266" i="4"/>
  <c r="C1266" i="4" s="1"/>
  <c r="O1265" i="4"/>
  <c r="M1265" i="4"/>
  <c r="G1265" i="4"/>
  <c r="C1265" i="4" s="1"/>
  <c r="O1264" i="4"/>
  <c r="M1264" i="4"/>
  <c r="G1264" i="4"/>
  <c r="C1264" i="4" s="1"/>
  <c r="O1263" i="4"/>
  <c r="M1263" i="4"/>
  <c r="G1263" i="4"/>
  <c r="C1263" i="4" s="1"/>
  <c r="O1262" i="4"/>
  <c r="M1262" i="4"/>
  <c r="G1262" i="4"/>
  <c r="C1262" i="4" s="1"/>
  <c r="O1261" i="4"/>
  <c r="M1261" i="4"/>
  <c r="F1261" i="4"/>
  <c r="G1261" i="4" s="1"/>
  <c r="C1261" i="4" s="1"/>
  <c r="O1260" i="4"/>
  <c r="M1260" i="4"/>
  <c r="G1260" i="4"/>
  <c r="C1260" i="4" s="1"/>
  <c r="O1259" i="4"/>
  <c r="M1259" i="4"/>
  <c r="F1259" i="4"/>
  <c r="G1259" i="4" s="1"/>
  <c r="C1259" i="4" s="1"/>
  <c r="O1258" i="4"/>
  <c r="M1258" i="4"/>
  <c r="F1258" i="4"/>
  <c r="G1258" i="4" s="1"/>
  <c r="C1258" i="4" s="1"/>
  <c r="O1257" i="4"/>
  <c r="M1257" i="4"/>
  <c r="G1257" i="4"/>
  <c r="C1257" i="4" s="1"/>
  <c r="O1256" i="4"/>
  <c r="M1256" i="4"/>
  <c r="G1256" i="4"/>
  <c r="C1256" i="4" s="1"/>
  <c r="O1255" i="4"/>
  <c r="M1255" i="4"/>
  <c r="G1255" i="4"/>
  <c r="C1255" i="4" s="1"/>
  <c r="O1254" i="4"/>
  <c r="M1254" i="4"/>
  <c r="F1254" i="4"/>
  <c r="G1254" i="4" s="1"/>
  <c r="C1254" i="4" s="1"/>
  <c r="O1253" i="4"/>
  <c r="M1253" i="4"/>
  <c r="F1253" i="4"/>
  <c r="G1253" i="4" s="1"/>
  <c r="C1253" i="4" s="1"/>
  <c r="O1252" i="4"/>
  <c r="M1252" i="4"/>
  <c r="F1252" i="4"/>
  <c r="G1252" i="4" s="1"/>
  <c r="C1252" i="4" s="1"/>
  <c r="O1251" i="4"/>
  <c r="M1251" i="4"/>
  <c r="G1251" i="4"/>
  <c r="C1251" i="4" s="1"/>
  <c r="O1250" i="4"/>
  <c r="M1250" i="4"/>
  <c r="G1250" i="4"/>
  <c r="C1250" i="4" s="1"/>
  <c r="O1249" i="4"/>
  <c r="M1249" i="4"/>
  <c r="F1249" i="4"/>
  <c r="G1249" i="4" s="1"/>
  <c r="C1249" i="4" s="1"/>
  <c r="O1248" i="4"/>
  <c r="M1248" i="4"/>
  <c r="G1248" i="4"/>
  <c r="C1248" i="4" s="1"/>
  <c r="O1247" i="4"/>
  <c r="M1247" i="4"/>
  <c r="F1247" i="4"/>
  <c r="G1247" i="4" s="1"/>
  <c r="C1247" i="4" s="1"/>
  <c r="O1246" i="4"/>
  <c r="M1246" i="4"/>
  <c r="F1246" i="4"/>
  <c r="G1246" i="4" s="1"/>
  <c r="C1246" i="4" s="1"/>
  <c r="X1245" i="4"/>
  <c r="O1245" i="4"/>
  <c r="M1245" i="4"/>
  <c r="F1245" i="4"/>
  <c r="G1245" i="4" s="1"/>
  <c r="C1245" i="4" s="1"/>
  <c r="O1244" i="4"/>
  <c r="M1244" i="4"/>
  <c r="F1244" i="4"/>
  <c r="G1244" i="4" s="1"/>
  <c r="C1244" i="4" s="1"/>
  <c r="X1243" i="4"/>
  <c r="O1243" i="4"/>
  <c r="M1243" i="4"/>
  <c r="F1243" i="4"/>
  <c r="G1243" i="4" s="1"/>
  <c r="C1243" i="4" s="1"/>
  <c r="O1242" i="4"/>
  <c r="M1242" i="4"/>
  <c r="G1242" i="4"/>
  <c r="C1242" i="4" s="1"/>
  <c r="X1241" i="4"/>
  <c r="O1241" i="4"/>
  <c r="M1241" i="4"/>
  <c r="G1241" i="4"/>
  <c r="C1241" i="4" s="1"/>
  <c r="O1240" i="4"/>
  <c r="M1240" i="4"/>
  <c r="G1240" i="4"/>
  <c r="C1240" i="4" s="1"/>
  <c r="O1239" i="4"/>
  <c r="M1239" i="4"/>
  <c r="F1239" i="4"/>
  <c r="G1239" i="4" s="1"/>
  <c r="C1239" i="4" s="1"/>
  <c r="O1238" i="4"/>
  <c r="M1238" i="4"/>
  <c r="G1238" i="4"/>
  <c r="C1238" i="4" s="1"/>
  <c r="O1237" i="4"/>
  <c r="M1237" i="4"/>
  <c r="G1237" i="4"/>
  <c r="C1237" i="4" s="1"/>
  <c r="O1236" i="4"/>
  <c r="M1236" i="4"/>
  <c r="G1236" i="4"/>
  <c r="C1236" i="4" s="1"/>
  <c r="O1235" i="4"/>
  <c r="M1235" i="4"/>
  <c r="G1235" i="4"/>
  <c r="C1235" i="4" s="1"/>
  <c r="O1234" i="4"/>
  <c r="M1234" i="4"/>
  <c r="G1234" i="4"/>
  <c r="C1234" i="4" s="1"/>
  <c r="O1233" i="4"/>
  <c r="M1233" i="4"/>
  <c r="G1233" i="4"/>
  <c r="C1233" i="4" s="1"/>
  <c r="O1232" i="4"/>
  <c r="M1232" i="4"/>
  <c r="G1232" i="4"/>
  <c r="C1232" i="4" s="1"/>
  <c r="O1231" i="4"/>
  <c r="M1231" i="4"/>
  <c r="G1231" i="4"/>
  <c r="C1231" i="4" s="1"/>
  <c r="O1230" i="4"/>
  <c r="M1230" i="4"/>
  <c r="F1230" i="4"/>
  <c r="G1230" i="4" s="1"/>
  <c r="C1230" i="4" s="1"/>
  <c r="O1229" i="4"/>
  <c r="M1229" i="4"/>
  <c r="G1229" i="4"/>
  <c r="C1229" i="4" s="1"/>
  <c r="O1228" i="4"/>
  <c r="M1228" i="4"/>
  <c r="G1228" i="4"/>
  <c r="C1228" i="4" s="1"/>
  <c r="O1227" i="4"/>
  <c r="M1227" i="4"/>
  <c r="G1227" i="4"/>
  <c r="C1227" i="4" s="1"/>
  <c r="O1226" i="4"/>
  <c r="M1226" i="4"/>
  <c r="G1226" i="4"/>
  <c r="C1226" i="4" s="1"/>
  <c r="O1225" i="4"/>
  <c r="M1225" i="4"/>
  <c r="G1225" i="4"/>
  <c r="C1225" i="4" s="1"/>
  <c r="O1224" i="4"/>
  <c r="M1224" i="4"/>
  <c r="G1224" i="4"/>
  <c r="C1224" i="4" s="1"/>
  <c r="O1223" i="4"/>
  <c r="M1223" i="4"/>
  <c r="G1223" i="4"/>
  <c r="C1223" i="4" s="1"/>
  <c r="O1222" i="4"/>
  <c r="M1222" i="4"/>
  <c r="G1222" i="4"/>
  <c r="C1222" i="4" s="1"/>
  <c r="O1221" i="4"/>
  <c r="M1221" i="4"/>
  <c r="G1221" i="4"/>
  <c r="C1221" i="4" s="1"/>
  <c r="O1220" i="4"/>
  <c r="M1220" i="4"/>
  <c r="G1220" i="4"/>
  <c r="C1220" i="4" s="1"/>
  <c r="O1219" i="4"/>
  <c r="M1219" i="4"/>
  <c r="F1219" i="4"/>
  <c r="G1219" i="4" s="1"/>
  <c r="C1219" i="4" s="1"/>
  <c r="O1218" i="4"/>
  <c r="M1218" i="4"/>
  <c r="F1218" i="4"/>
  <c r="G1218" i="4" s="1"/>
  <c r="C1218" i="4" s="1"/>
  <c r="O1217" i="4"/>
  <c r="M1217" i="4"/>
  <c r="F1217" i="4"/>
  <c r="G1217" i="4" s="1"/>
  <c r="C1217" i="4" s="1"/>
  <c r="O1216" i="4"/>
  <c r="M1216" i="4"/>
  <c r="G1216" i="4"/>
  <c r="C1216" i="4" s="1"/>
  <c r="O1215" i="4"/>
  <c r="M1215" i="4"/>
  <c r="G1215" i="4"/>
  <c r="C1215" i="4" s="1"/>
  <c r="O1214" i="4"/>
  <c r="M1214" i="4"/>
  <c r="F1214" i="4"/>
  <c r="G1214" i="4" s="1"/>
  <c r="C1214" i="4" s="1"/>
  <c r="O1213" i="4"/>
  <c r="M1213" i="4"/>
  <c r="G1213" i="4"/>
  <c r="C1213" i="4" s="1"/>
  <c r="O1212" i="4"/>
  <c r="M1212" i="4"/>
  <c r="G1212" i="4"/>
  <c r="C1212" i="4" s="1"/>
  <c r="O1211" i="4"/>
  <c r="M1211" i="4"/>
  <c r="G1211" i="4"/>
  <c r="C1211" i="4" s="1"/>
  <c r="O1210" i="4"/>
  <c r="M1210" i="4"/>
  <c r="G1210" i="4"/>
  <c r="C1210" i="4" s="1"/>
  <c r="O1209" i="4"/>
  <c r="M1209" i="4"/>
  <c r="G1209" i="4"/>
  <c r="C1209" i="4" s="1"/>
  <c r="O1208" i="4"/>
  <c r="M1208" i="4"/>
  <c r="G1208" i="4"/>
  <c r="C1208" i="4" s="1"/>
  <c r="O1207" i="4"/>
  <c r="M1207" i="4"/>
  <c r="F1207" i="4"/>
  <c r="G1207" i="4" s="1"/>
  <c r="C1207" i="4" s="1"/>
  <c r="O1206" i="4"/>
  <c r="M1206" i="4"/>
  <c r="G1206" i="4"/>
  <c r="C1206" i="4" s="1"/>
  <c r="O1205" i="4"/>
  <c r="M1205" i="4"/>
  <c r="G1205" i="4"/>
  <c r="C1205" i="4" s="1"/>
  <c r="O1204" i="4"/>
  <c r="M1204" i="4"/>
  <c r="G1204" i="4"/>
  <c r="C1204" i="4" s="1"/>
  <c r="O1203" i="4"/>
  <c r="M1203" i="4"/>
  <c r="G1203" i="4"/>
  <c r="C1203" i="4" s="1"/>
  <c r="O1202" i="4"/>
  <c r="M1202" i="4"/>
  <c r="G1202" i="4"/>
  <c r="C1202" i="4" s="1"/>
  <c r="O1201" i="4"/>
  <c r="M1201" i="4"/>
  <c r="G1201" i="4"/>
  <c r="C1201" i="4" s="1"/>
  <c r="O1200" i="4"/>
  <c r="G1200" i="4"/>
  <c r="C1200" i="4" s="1"/>
  <c r="O1199" i="4"/>
  <c r="M1199" i="4"/>
  <c r="G1199" i="4"/>
  <c r="C1199" i="4" s="1"/>
  <c r="O1198" i="4"/>
  <c r="M1198" i="4"/>
  <c r="G1198" i="4"/>
  <c r="C1198" i="4" s="1"/>
  <c r="O1197" i="4"/>
  <c r="M1197" i="4"/>
  <c r="G1197" i="4"/>
  <c r="C1197" i="4" s="1"/>
  <c r="O1196" i="4"/>
  <c r="M1196" i="4"/>
  <c r="G1196" i="4"/>
  <c r="C1196" i="4" s="1"/>
  <c r="O1195" i="4"/>
  <c r="M1195" i="4"/>
  <c r="G1195" i="4"/>
  <c r="C1195" i="4" s="1"/>
  <c r="O1194" i="4"/>
  <c r="M1194" i="4"/>
  <c r="G1194" i="4"/>
  <c r="C1194" i="4" s="1"/>
  <c r="O1193" i="4"/>
  <c r="M1193" i="4"/>
  <c r="G1193" i="4"/>
  <c r="C1193" i="4" s="1"/>
  <c r="O1192" i="4"/>
  <c r="M1192" i="4"/>
  <c r="G1192" i="4"/>
  <c r="C1192" i="4" s="1"/>
  <c r="X1191" i="4"/>
  <c r="O1191" i="4"/>
  <c r="M1191" i="4"/>
  <c r="F1191" i="4"/>
  <c r="G1191" i="4" s="1"/>
  <c r="C1191" i="4" s="1"/>
  <c r="O1190" i="4"/>
  <c r="M1190" i="4"/>
  <c r="G1190" i="4"/>
  <c r="C1190" i="4" s="1"/>
  <c r="X1189" i="4"/>
  <c r="O1189" i="4"/>
  <c r="M1189" i="4"/>
  <c r="F1189" i="4"/>
  <c r="G1189" i="4" s="1"/>
  <c r="C1189" i="4" s="1"/>
  <c r="O1188" i="4"/>
  <c r="M1188" i="4"/>
  <c r="F1188" i="4"/>
  <c r="G1188" i="4" s="1"/>
  <c r="C1188" i="4" s="1"/>
  <c r="O1187" i="4"/>
  <c r="M1187" i="4"/>
  <c r="G1187" i="4"/>
  <c r="C1187" i="4" s="1"/>
  <c r="X1186" i="4"/>
  <c r="O1186" i="4"/>
  <c r="M1186" i="4"/>
  <c r="F1186" i="4"/>
  <c r="G1186" i="4" s="1"/>
  <c r="C1186" i="4" s="1"/>
  <c r="X1185" i="4"/>
  <c r="O1185" i="4"/>
  <c r="M1185" i="4"/>
  <c r="F1185" i="4"/>
  <c r="G1185" i="4" s="1"/>
  <c r="C1185" i="4" s="1"/>
  <c r="O1184" i="4"/>
  <c r="M1184" i="4"/>
  <c r="G1184" i="4"/>
  <c r="C1184" i="4" s="1"/>
  <c r="O1183" i="4"/>
  <c r="M1183" i="4"/>
  <c r="G1183" i="4"/>
  <c r="C1183" i="4" s="1"/>
  <c r="O1182" i="4"/>
  <c r="M1182" i="4"/>
  <c r="F1182" i="4"/>
  <c r="G1182" i="4" s="1"/>
  <c r="C1182" i="4" s="1"/>
  <c r="O1181" i="4"/>
  <c r="M1181" i="4"/>
  <c r="G1181" i="4"/>
  <c r="C1181" i="4" s="1"/>
  <c r="O1180" i="4"/>
  <c r="M1180" i="4"/>
  <c r="G1180" i="4"/>
  <c r="C1180" i="4" s="1"/>
  <c r="O1179" i="4"/>
  <c r="M1179" i="4"/>
  <c r="G1179" i="4"/>
  <c r="C1179" i="4" s="1"/>
  <c r="O1178" i="4"/>
  <c r="M1178" i="4"/>
  <c r="F1178" i="4"/>
  <c r="G1178" i="4" s="1"/>
  <c r="C1178" i="4" s="1"/>
  <c r="O1177" i="4"/>
  <c r="M1177" i="4"/>
  <c r="F1177" i="4"/>
  <c r="G1177" i="4" s="1"/>
  <c r="C1177" i="4" s="1"/>
  <c r="O1176" i="4"/>
  <c r="M1176" i="4"/>
  <c r="F1176" i="4"/>
  <c r="G1176" i="4" s="1"/>
  <c r="C1176" i="4" s="1"/>
  <c r="O1175" i="4"/>
  <c r="M1175" i="4"/>
  <c r="F1175" i="4"/>
  <c r="G1175" i="4" s="1"/>
  <c r="C1175" i="4" s="1"/>
  <c r="X1174" i="4"/>
  <c r="O1174" i="4"/>
  <c r="M1174" i="4"/>
  <c r="G1174" i="4"/>
  <c r="C1174" i="4" s="1"/>
  <c r="O1173" i="4"/>
  <c r="M1173" i="4"/>
  <c r="F1173" i="4"/>
  <c r="G1173" i="4" s="1"/>
  <c r="C1173" i="4" s="1"/>
  <c r="O1172" i="4"/>
  <c r="M1172" i="4"/>
  <c r="G1172" i="4"/>
  <c r="C1172" i="4" s="1"/>
  <c r="O1171" i="4"/>
  <c r="G1171" i="4"/>
  <c r="C1171" i="4" s="1"/>
  <c r="O1170" i="4"/>
  <c r="M1170" i="4"/>
  <c r="G1170" i="4"/>
  <c r="C1170" i="4" s="1"/>
  <c r="O1169" i="4"/>
  <c r="M1169" i="4"/>
  <c r="G1169" i="4"/>
  <c r="C1169" i="4" s="1"/>
  <c r="X1168" i="4"/>
  <c r="O1168" i="4"/>
  <c r="M1168" i="4"/>
  <c r="F1168" i="4"/>
  <c r="G1168" i="4" s="1"/>
  <c r="C1168" i="4" s="1"/>
  <c r="X1167" i="4"/>
  <c r="O1167" i="4"/>
  <c r="M1167" i="4"/>
  <c r="G1167" i="4"/>
  <c r="C1167" i="4" s="1"/>
  <c r="O1166" i="4"/>
  <c r="M1166" i="4"/>
  <c r="F1166" i="4"/>
  <c r="G1166" i="4" s="1"/>
  <c r="C1166" i="4" s="1"/>
  <c r="O1165" i="4"/>
  <c r="M1165" i="4"/>
  <c r="F1165" i="4"/>
  <c r="G1165" i="4" s="1"/>
  <c r="C1165" i="4" s="1"/>
  <c r="O1164" i="4"/>
  <c r="M1164" i="4"/>
  <c r="G1164" i="4"/>
  <c r="C1164" i="4" s="1"/>
  <c r="O1163" i="4"/>
  <c r="M1163" i="4"/>
  <c r="F1163" i="4"/>
  <c r="G1163" i="4" s="1"/>
  <c r="C1163" i="4" s="1"/>
  <c r="O1162" i="4"/>
  <c r="M1162" i="4"/>
  <c r="G1162" i="4"/>
  <c r="C1162" i="4" s="1"/>
  <c r="O1161" i="4"/>
  <c r="M1161" i="4"/>
  <c r="G1161" i="4"/>
  <c r="C1161" i="4" s="1"/>
  <c r="O1160" i="4"/>
  <c r="M1160" i="4"/>
  <c r="G1160" i="4"/>
  <c r="C1160" i="4" s="1"/>
  <c r="O1159" i="4"/>
  <c r="M1159" i="4"/>
  <c r="G1159" i="4"/>
  <c r="C1159" i="4" s="1"/>
  <c r="O1158" i="4"/>
  <c r="M1158" i="4"/>
  <c r="F1158" i="4"/>
  <c r="G1158" i="4" s="1"/>
  <c r="C1158" i="4" s="1"/>
  <c r="O1157" i="4"/>
  <c r="M1157" i="4"/>
  <c r="G1157" i="4"/>
  <c r="C1157" i="4" s="1"/>
  <c r="O1156" i="4"/>
  <c r="M1156" i="4"/>
  <c r="G1156" i="4"/>
  <c r="C1156" i="4" s="1"/>
  <c r="X1155" i="4"/>
  <c r="O1155" i="4"/>
  <c r="M1155" i="4"/>
  <c r="G1155" i="4"/>
  <c r="C1155" i="4" s="1"/>
  <c r="O1154" i="4"/>
  <c r="M1154" i="4"/>
  <c r="G1154" i="4"/>
  <c r="C1154" i="4" s="1"/>
  <c r="O1153" i="4"/>
  <c r="M1153" i="4"/>
  <c r="G1153" i="4"/>
  <c r="C1153" i="4" s="1"/>
  <c r="O1152" i="4"/>
  <c r="M1152" i="4"/>
  <c r="F1152" i="4"/>
  <c r="G1152" i="4" s="1"/>
  <c r="C1152" i="4" s="1"/>
  <c r="O1151" i="4"/>
  <c r="M1151" i="4"/>
  <c r="F1151" i="4"/>
  <c r="G1151" i="4" s="1"/>
  <c r="C1151" i="4" s="1"/>
  <c r="O1150" i="4"/>
  <c r="M1150" i="4"/>
  <c r="F1150" i="4"/>
  <c r="G1150" i="4" s="1"/>
  <c r="C1150" i="4" s="1"/>
  <c r="X1149" i="4"/>
  <c r="O1149" i="4"/>
  <c r="M1149" i="4"/>
  <c r="F1149" i="4"/>
  <c r="G1149" i="4" s="1"/>
  <c r="C1149" i="4" s="1"/>
  <c r="O1148" i="4"/>
  <c r="M1148" i="4"/>
  <c r="F1148" i="4"/>
  <c r="G1148" i="4" s="1"/>
  <c r="C1148" i="4" s="1"/>
  <c r="O1147" i="4"/>
  <c r="M1147" i="4"/>
  <c r="G1147" i="4"/>
  <c r="C1147" i="4" s="1"/>
  <c r="O1146" i="4"/>
  <c r="G1146" i="4"/>
  <c r="C1146" i="4" s="1"/>
  <c r="O1145" i="4"/>
  <c r="M1145" i="4"/>
  <c r="G1145" i="4"/>
  <c r="C1145" i="4" s="1"/>
  <c r="O1144" i="4"/>
  <c r="M1144" i="4"/>
  <c r="F1144" i="4"/>
  <c r="G1144" i="4" s="1"/>
  <c r="C1144" i="4" s="1"/>
  <c r="O1143" i="4"/>
  <c r="M1143" i="4"/>
  <c r="G1143" i="4"/>
  <c r="C1143" i="4" s="1"/>
  <c r="O1142" i="4"/>
  <c r="M1142" i="4"/>
  <c r="G1142" i="4"/>
  <c r="C1142" i="4" s="1"/>
  <c r="O1141" i="4"/>
  <c r="M1141" i="4"/>
  <c r="F1141" i="4"/>
  <c r="G1141" i="4" s="1"/>
  <c r="C1141" i="4" s="1"/>
  <c r="O1140" i="4"/>
  <c r="F1140" i="4"/>
  <c r="G1140" i="4" s="1"/>
  <c r="C1140" i="4" s="1"/>
  <c r="O1139" i="4"/>
  <c r="M1139" i="4"/>
  <c r="F1139" i="4"/>
  <c r="G1139" i="4" s="1"/>
  <c r="C1139" i="4" s="1"/>
  <c r="O1138" i="4"/>
  <c r="M1138" i="4"/>
  <c r="G1138" i="4"/>
  <c r="C1138" i="4" s="1"/>
  <c r="O1137" i="4"/>
  <c r="M1137" i="4"/>
  <c r="G1137" i="4"/>
  <c r="C1137" i="4" s="1"/>
  <c r="O1136" i="4"/>
  <c r="G1136" i="4"/>
  <c r="C1136" i="4" s="1"/>
  <c r="X1135" i="4"/>
  <c r="O1135" i="4"/>
  <c r="M1135" i="4"/>
  <c r="F1135" i="4"/>
  <c r="G1135" i="4" s="1"/>
  <c r="C1135" i="4" s="1"/>
  <c r="O1134" i="4"/>
  <c r="M1134" i="4"/>
  <c r="G1134" i="4"/>
  <c r="C1134" i="4" s="1"/>
  <c r="O1133" i="4"/>
  <c r="M1133" i="4"/>
  <c r="G1133" i="4"/>
  <c r="C1133" i="4" s="1"/>
  <c r="O1132" i="4"/>
  <c r="M1132" i="4"/>
  <c r="G1132" i="4"/>
  <c r="C1132" i="4" s="1"/>
  <c r="O1131" i="4"/>
  <c r="M1131" i="4"/>
  <c r="F1131" i="4"/>
  <c r="G1131" i="4" s="1"/>
  <c r="C1131" i="4" s="1"/>
  <c r="O1130" i="4"/>
  <c r="M1130" i="4"/>
  <c r="F1130" i="4"/>
  <c r="G1130" i="4" s="1"/>
  <c r="C1130" i="4" s="1"/>
  <c r="O1129" i="4"/>
  <c r="M1129" i="4"/>
  <c r="G1129" i="4"/>
  <c r="C1129" i="4" s="1"/>
  <c r="X1128" i="4"/>
  <c r="O1128" i="4"/>
  <c r="M1128" i="4"/>
  <c r="G1128" i="4"/>
  <c r="C1128" i="4" s="1"/>
  <c r="O1127" i="4"/>
  <c r="M1127" i="4"/>
  <c r="F1127" i="4"/>
  <c r="G1127" i="4" s="1"/>
  <c r="C1127" i="4" s="1"/>
  <c r="O1126" i="4"/>
  <c r="M1126" i="4"/>
  <c r="G1126" i="4"/>
  <c r="C1126" i="4" s="1"/>
  <c r="O1125" i="4"/>
  <c r="M1125" i="4"/>
  <c r="F1125" i="4"/>
  <c r="G1125" i="4" s="1"/>
  <c r="C1125" i="4" s="1"/>
  <c r="O1124" i="4"/>
  <c r="M1124" i="4"/>
  <c r="G1124" i="4"/>
  <c r="C1124" i="4" s="1"/>
  <c r="O1123" i="4"/>
  <c r="M1123" i="4"/>
  <c r="G1123" i="4"/>
  <c r="C1123" i="4" s="1"/>
  <c r="O1122" i="4"/>
  <c r="M1122" i="4"/>
  <c r="G1122" i="4"/>
  <c r="C1122" i="4" s="1"/>
  <c r="O1121" i="4"/>
  <c r="M1121" i="4"/>
  <c r="G1121" i="4"/>
  <c r="C1121" i="4" s="1"/>
  <c r="O1120" i="4"/>
  <c r="M1120" i="4"/>
  <c r="G1120" i="4"/>
  <c r="C1120" i="4" s="1"/>
  <c r="O1119" i="4"/>
  <c r="M1119" i="4"/>
  <c r="G1119" i="4"/>
  <c r="C1119" i="4" s="1"/>
  <c r="O1118" i="4"/>
  <c r="M1118" i="4"/>
  <c r="G1118" i="4"/>
  <c r="C1118" i="4" s="1"/>
  <c r="O1117" i="4"/>
  <c r="M1117" i="4"/>
  <c r="F1117" i="4"/>
  <c r="G1117" i="4" s="1"/>
  <c r="C1117" i="4" s="1"/>
  <c r="O1116" i="4"/>
  <c r="M1116" i="4"/>
  <c r="G1116" i="4"/>
  <c r="C1116" i="4" s="1"/>
  <c r="O1115" i="4"/>
  <c r="M1115" i="4"/>
  <c r="G1115" i="4"/>
  <c r="C1115" i="4" s="1"/>
  <c r="O1114" i="4"/>
  <c r="M1114" i="4"/>
  <c r="G1114" i="4"/>
  <c r="C1114" i="4" s="1"/>
  <c r="O1113" i="4"/>
  <c r="M1113" i="4"/>
  <c r="G1113" i="4"/>
  <c r="C1113" i="4" s="1"/>
  <c r="O1112" i="4"/>
  <c r="M1112" i="4"/>
  <c r="G1112" i="4"/>
  <c r="C1112" i="4" s="1"/>
  <c r="O1111" i="4"/>
  <c r="M1111" i="4"/>
  <c r="G1111" i="4"/>
  <c r="C1111" i="4" s="1"/>
  <c r="O1110" i="4"/>
  <c r="M1110" i="4"/>
  <c r="G1110" i="4"/>
  <c r="C1110" i="4" s="1"/>
  <c r="O1109" i="4"/>
  <c r="M1109" i="4"/>
  <c r="F1109" i="4"/>
  <c r="G1109" i="4" s="1"/>
  <c r="C1109" i="4" s="1"/>
  <c r="O1108" i="4"/>
  <c r="M1108" i="4"/>
  <c r="G1108" i="4"/>
  <c r="C1108" i="4" s="1"/>
  <c r="O1107" i="4"/>
  <c r="M1107" i="4"/>
  <c r="G1107" i="4"/>
  <c r="C1107" i="4" s="1"/>
  <c r="O1106" i="4"/>
  <c r="M1106" i="4"/>
  <c r="F1106" i="4"/>
  <c r="G1106" i="4" s="1"/>
  <c r="C1106" i="4" s="1"/>
  <c r="X1105" i="4"/>
  <c r="O1105" i="4"/>
  <c r="M1105" i="4"/>
  <c r="F1105" i="4"/>
  <c r="G1105" i="4" s="1"/>
  <c r="C1105" i="4" s="1"/>
  <c r="O1104" i="4"/>
  <c r="M1104" i="4"/>
  <c r="G1104" i="4"/>
  <c r="C1104" i="4" s="1"/>
  <c r="O1103" i="4"/>
  <c r="M1103" i="4"/>
  <c r="G1103" i="4"/>
  <c r="C1103" i="4" s="1"/>
  <c r="O1102" i="4"/>
  <c r="M1102" i="4"/>
  <c r="G1102" i="4"/>
  <c r="C1102" i="4" s="1"/>
  <c r="O1101" i="4"/>
  <c r="M1101" i="4"/>
  <c r="G1101" i="4"/>
  <c r="C1101" i="4" s="1"/>
  <c r="X1100" i="4"/>
  <c r="O1100" i="4"/>
  <c r="M1100" i="4"/>
  <c r="G1100" i="4"/>
  <c r="C1100" i="4" s="1"/>
  <c r="O1099" i="4"/>
  <c r="M1099" i="4"/>
  <c r="G1099" i="4"/>
  <c r="C1099" i="4" s="1"/>
  <c r="O1098" i="4"/>
  <c r="M1098" i="4"/>
  <c r="G1098" i="4"/>
  <c r="C1098" i="4" s="1"/>
  <c r="O1097" i="4"/>
  <c r="M1097" i="4"/>
  <c r="G1097" i="4"/>
  <c r="C1097" i="4" s="1"/>
  <c r="O1096" i="4"/>
  <c r="M1096" i="4"/>
  <c r="F1096" i="4"/>
  <c r="G1096" i="4" s="1"/>
  <c r="C1096" i="4" s="1"/>
  <c r="O1095" i="4"/>
  <c r="F1095" i="4"/>
  <c r="G1095" i="4" s="1"/>
  <c r="C1095" i="4" s="1"/>
  <c r="O1094" i="4"/>
  <c r="M1094" i="4"/>
  <c r="G1094" i="4"/>
  <c r="C1094" i="4" s="1"/>
  <c r="O1093" i="4"/>
  <c r="M1093" i="4"/>
  <c r="G1093" i="4"/>
  <c r="C1093" i="4" s="1"/>
  <c r="O1092" i="4"/>
  <c r="M1092" i="4"/>
  <c r="F1092" i="4"/>
  <c r="G1092" i="4" s="1"/>
  <c r="C1092" i="4" s="1"/>
  <c r="O1091" i="4"/>
  <c r="M1091" i="4"/>
  <c r="G1091" i="4"/>
  <c r="C1091" i="4" s="1"/>
  <c r="O1090" i="4"/>
  <c r="M1090" i="4"/>
  <c r="G1090" i="4"/>
  <c r="C1090" i="4" s="1"/>
  <c r="X1089" i="4"/>
  <c r="O1089" i="4"/>
  <c r="M1089" i="4"/>
  <c r="F1089" i="4"/>
  <c r="G1089" i="4" s="1"/>
  <c r="C1089" i="4" s="1"/>
  <c r="O1088" i="4"/>
  <c r="M1088" i="4"/>
  <c r="G1088" i="4"/>
  <c r="C1088" i="4" s="1"/>
  <c r="O1087" i="4"/>
  <c r="M1087" i="4"/>
  <c r="G1087" i="4"/>
  <c r="C1087" i="4" s="1"/>
  <c r="X1086" i="4"/>
  <c r="O1086" i="4"/>
  <c r="M1086" i="4"/>
  <c r="F1086" i="4"/>
  <c r="G1086" i="4" s="1"/>
  <c r="C1086" i="4" s="1"/>
  <c r="X1085" i="4"/>
  <c r="O1085" i="4"/>
  <c r="M1085" i="4"/>
  <c r="G1085" i="4"/>
  <c r="C1085" i="4" s="1"/>
  <c r="O1084" i="4"/>
  <c r="M1084" i="4"/>
  <c r="G1084" i="4"/>
  <c r="C1084" i="4" s="1"/>
  <c r="X1083" i="4"/>
  <c r="O1083" i="4"/>
  <c r="M1083" i="4"/>
  <c r="G1083" i="4"/>
  <c r="C1083" i="4" s="1"/>
  <c r="O1082" i="4"/>
  <c r="M1082" i="4"/>
  <c r="G1082" i="4"/>
  <c r="C1082" i="4" s="1"/>
  <c r="O1081" i="4"/>
  <c r="M1081" i="4"/>
  <c r="G1081" i="4"/>
  <c r="C1081" i="4" s="1"/>
  <c r="X1080" i="4"/>
  <c r="O1080" i="4"/>
  <c r="M1080" i="4"/>
  <c r="F1080" i="4"/>
  <c r="G1080" i="4" s="1"/>
  <c r="C1080" i="4" s="1"/>
  <c r="X1079" i="4"/>
  <c r="O1079" i="4"/>
  <c r="M1079" i="4"/>
  <c r="F1079" i="4"/>
  <c r="G1079" i="4" s="1"/>
  <c r="C1079" i="4" s="1"/>
  <c r="X1078" i="4"/>
  <c r="O1078" i="4"/>
  <c r="M1078" i="4"/>
  <c r="F1078" i="4"/>
  <c r="G1078" i="4" s="1"/>
  <c r="C1078" i="4" s="1"/>
  <c r="X1077" i="4"/>
  <c r="O1077" i="4"/>
  <c r="M1077" i="4"/>
  <c r="F1077" i="4"/>
  <c r="G1077" i="4" s="1"/>
  <c r="C1077" i="4" s="1"/>
  <c r="O1076" i="4"/>
  <c r="M1076" i="4"/>
  <c r="G1076" i="4"/>
  <c r="C1076" i="4" s="1"/>
  <c r="X1075" i="4"/>
  <c r="O1075" i="4"/>
  <c r="M1075" i="4"/>
  <c r="G1075" i="4"/>
  <c r="C1075" i="4" s="1"/>
  <c r="X1074" i="4"/>
  <c r="O1074" i="4"/>
  <c r="M1074" i="4"/>
  <c r="G1074" i="4"/>
  <c r="C1074" i="4" s="1"/>
  <c r="X1073" i="4"/>
  <c r="O1073" i="4"/>
  <c r="M1073" i="4"/>
  <c r="G1073" i="4"/>
  <c r="C1073" i="4" s="1"/>
  <c r="X1072" i="4"/>
  <c r="O1072" i="4"/>
  <c r="M1072" i="4"/>
  <c r="G1072" i="4"/>
  <c r="C1072" i="4" s="1"/>
  <c r="O1071" i="4"/>
  <c r="M1071" i="4"/>
  <c r="G1071" i="4"/>
  <c r="C1071" i="4" s="1"/>
  <c r="O1070" i="4"/>
  <c r="M1070" i="4"/>
  <c r="G1070" i="4"/>
  <c r="C1070" i="4" s="1"/>
  <c r="O1069" i="4"/>
  <c r="M1069" i="4"/>
  <c r="G1069" i="4"/>
  <c r="C1069" i="4" s="1"/>
  <c r="X1068" i="4"/>
  <c r="O1068" i="4"/>
  <c r="M1068" i="4"/>
  <c r="F1068" i="4"/>
  <c r="G1068" i="4" s="1"/>
  <c r="C1068" i="4" s="1"/>
  <c r="X1067" i="4"/>
  <c r="O1067" i="4"/>
  <c r="M1067" i="4"/>
  <c r="F1067" i="4"/>
  <c r="G1067" i="4" s="1"/>
  <c r="C1067" i="4" s="1"/>
  <c r="O1066" i="4"/>
  <c r="M1066" i="4"/>
  <c r="G1066" i="4"/>
  <c r="C1066" i="4" s="1"/>
  <c r="X1065" i="4"/>
  <c r="O1065" i="4"/>
  <c r="M1065" i="4"/>
  <c r="G1065" i="4"/>
  <c r="C1065" i="4" s="1"/>
  <c r="O1064" i="4"/>
  <c r="M1064" i="4"/>
  <c r="G1064" i="4"/>
  <c r="C1064" i="4" s="1"/>
  <c r="X1063" i="4"/>
  <c r="O1063" i="4"/>
  <c r="M1063" i="4"/>
  <c r="F1063" i="4"/>
  <c r="G1063" i="4" s="1"/>
  <c r="C1063" i="4" s="1"/>
  <c r="O1062" i="4"/>
  <c r="M1062" i="4"/>
  <c r="G1062" i="4"/>
  <c r="C1062" i="4" s="1"/>
  <c r="O1061" i="4"/>
  <c r="M1061" i="4"/>
  <c r="G1061" i="4"/>
  <c r="C1061" i="4" s="1"/>
  <c r="O1060" i="4"/>
  <c r="M1060" i="4"/>
  <c r="G1060" i="4"/>
  <c r="C1060" i="4" s="1"/>
  <c r="O1059" i="4"/>
  <c r="M1059" i="4"/>
  <c r="G1059" i="4"/>
  <c r="C1059" i="4" s="1"/>
  <c r="O1058" i="4"/>
  <c r="M1058" i="4"/>
  <c r="G1058" i="4"/>
  <c r="C1058" i="4" s="1"/>
  <c r="O1057" i="4"/>
  <c r="M1057" i="4"/>
  <c r="G1057" i="4"/>
  <c r="C1057" i="4" s="1"/>
  <c r="X1056" i="4"/>
  <c r="O1056" i="4"/>
  <c r="M1056" i="4"/>
  <c r="F1056" i="4"/>
  <c r="G1056" i="4" s="1"/>
  <c r="C1056" i="4" s="1"/>
  <c r="X1055" i="4"/>
  <c r="O1055" i="4"/>
  <c r="M1055" i="4"/>
  <c r="G1055" i="4"/>
  <c r="C1055" i="4" s="1"/>
  <c r="O1054" i="4"/>
  <c r="M1054" i="4"/>
  <c r="G1054" i="4"/>
  <c r="C1054" i="4" s="1"/>
  <c r="O1053" i="4"/>
  <c r="M1053" i="4"/>
  <c r="G1053" i="4"/>
  <c r="C1053" i="4" s="1"/>
  <c r="X1052" i="4"/>
  <c r="O1052" i="4"/>
  <c r="M1052" i="4"/>
  <c r="F1052" i="4"/>
  <c r="G1052" i="4" s="1"/>
  <c r="C1052" i="4" s="1"/>
  <c r="O1051" i="4"/>
  <c r="M1051" i="4"/>
  <c r="G1051" i="4"/>
  <c r="C1051" i="4" s="1"/>
  <c r="O1050" i="4"/>
  <c r="M1050" i="4"/>
  <c r="G1050" i="4"/>
  <c r="C1050" i="4" s="1"/>
  <c r="O1049" i="4"/>
  <c r="M1049" i="4"/>
  <c r="G1049" i="4"/>
  <c r="C1049" i="4" s="1"/>
  <c r="O1048" i="4"/>
  <c r="M1048" i="4"/>
  <c r="G1048" i="4"/>
  <c r="C1048" i="4" s="1"/>
  <c r="X1047" i="4"/>
  <c r="O1047" i="4"/>
  <c r="M1047" i="4"/>
  <c r="F1047" i="4"/>
  <c r="G1047" i="4" s="1"/>
  <c r="C1047" i="4" s="1"/>
  <c r="X1046" i="4"/>
  <c r="O1046" i="4"/>
  <c r="M1046" i="4"/>
  <c r="F1046" i="4"/>
  <c r="G1046" i="4" s="1"/>
  <c r="C1046" i="4" s="1"/>
  <c r="O1045" i="4"/>
  <c r="M1045" i="4"/>
  <c r="G1045" i="4"/>
  <c r="C1045" i="4" s="1"/>
  <c r="X1044" i="4"/>
  <c r="O1044" i="4"/>
  <c r="M1044" i="4"/>
  <c r="F1044" i="4"/>
  <c r="G1044" i="4" s="1"/>
  <c r="C1044" i="4" s="1"/>
  <c r="O1043" i="4"/>
  <c r="M1043" i="4"/>
  <c r="F1043" i="4"/>
  <c r="G1043" i="4" s="1"/>
  <c r="C1043" i="4" s="1"/>
  <c r="X1042" i="4"/>
  <c r="O1042" i="4"/>
  <c r="M1042" i="4"/>
  <c r="F1042" i="4"/>
  <c r="G1042" i="4" s="1"/>
  <c r="C1042" i="4" s="1"/>
  <c r="O1041" i="4"/>
  <c r="M1041" i="4"/>
  <c r="G1041" i="4"/>
  <c r="C1041" i="4" s="1"/>
  <c r="X1040" i="4"/>
  <c r="O1040" i="4"/>
  <c r="M1040" i="4"/>
  <c r="G1040" i="4"/>
  <c r="C1040" i="4" s="1"/>
  <c r="O1039" i="4"/>
  <c r="M1039" i="4"/>
  <c r="G1039" i="4"/>
  <c r="C1039" i="4" s="1"/>
  <c r="X1038" i="4"/>
  <c r="O1038" i="4"/>
  <c r="M1038" i="4"/>
  <c r="G1038" i="4"/>
  <c r="C1038" i="4" s="1"/>
  <c r="O1037" i="4"/>
  <c r="M1037" i="4"/>
  <c r="G1037" i="4"/>
  <c r="C1037" i="4" s="1"/>
  <c r="X1036" i="4"/>
  <c r="O1036" i="4"/>
  <c r="M1036" i="4"/>
  <c r="F1036" i="4"/>
  <c r="G1036" i="4" s="1"/>
  <c r="C1036" i="4" s="1"/>
  <c r="O1035" i="4"/>
  <c r="M1035" i="4"/>
  <c r="F1035" i="4"/>
  <c r="G1035" i="4" s="1"/>
  <c r="C1035" i="4" s="1"/>
  <c r="O1034" i="4"/>
  <c r="M1034" i="4"/>
  <c r="G1034" i="4"/>
  <c r="C1034" i="4" s="1"/>
  <c r="X1033" i="4"/>
  <c r="O1033" i="4"/>
  <c r="M1033" i="4"/>
  <c r="G1033" i="4"/>
  <c r="C1033" i="4" s="1"/>
  <c r="X1032" i="4"/>
  <c r="O1032" i="4"/>
  <c r="M1032" i="4"/>
  <c r="G1032" i="4"/>
  <c r="C1032" i="4" s="1"/>
  <c r="X1031" i="4"/>
  <c r="O1031" i="4"/>
  <c r="M1031" i="4"/>
  <c r="G1031" i="4"/>
  <c r="C1031" i="4" s="1"/>
  <c r="O1030" i="4"/>
  <c r="M1030" i="4"/>
  <c r="G1030" i="4"/>
  <c r="C1030" i="4" s="1"/>
  <c r="O1029" i="4"/>
  <c r="M1029" i="4"/>
  <c r="G1029" i="4"/>
  <c r="C1029" i="4" s="1"/>
  <c r="O1028" i="4"/>
  <c r="M1028" i="4"/>
  <c r="G1028" i="4"/>
  <c r="C1028" i="4" s="1"/>
  <c r="X1027" i="4"/>
  <c r="O1027" i="4"/>
  <c r="M1027" i="4"/>
  <c r="G1027" i="4"/>
  <c r="C1027" i="4" s="1"/>
  <c r="O1026" i="4"/>
  <c r="M1026" i="4"/>
  <c r="G1026" i="4"/>
  <c r="C1026" i="4" s="1"/>
  <c r="O1025" i="4"/>
  <c r="M1025" i="4"/>
  <c r="G1025" i="4"/>
  <c r="C1025" i="4" s="1"/>
  <c r="O1024" i="4"/>
  <c r="M1024" i="4"/>
  <c r="G1024" i="4"/>
  <c r="C1024" i="4" s="1"/>
  <c r="X1023" i="4"/>
  <c r="O1023" i="4"/>
  <c r="M1023" i="4"/>
  <c r="G1023" i="4"/>
  <c r="C1023" i="4" s="1"/>
  <c r="O1022" i="4"/>
  <c r="M1022" i="4"/>
  <c r="G1022" i="4"/>
  <c r="C1022" i="4" s="1"/>
  <c r="O1021" i="4"/>
  <c r="M1021" i="4"/>
  <c r="G1021" i="4"/>
  <c r="C1021" i="4" s="1"/>
  <c r="X1020" i="4"/>
  <c r="O1020" i="4"/>
  <c r="M1020" i="4"/>
  <c r="G1020" i="4"/>
  <c r="C1020" i="4" s="1"/>
  <c r="X1019" i="4"/>
  <c r="O1019" i="4"/>
  <c r="M1019" i="4"/>
  <c r="G1019" i="4"/>
  <c r="C1019" i="4" s="1"/>
  <c r="X1018" i="4"/>
  <c r="O1018" i="4"/>
  <c r="M1018" i="4"/>
  <c r="G1018" i="4"/>
  <c r="C1018" i="4" s="1"/>
  <c r="O1017" i="4"/>
  <c r="M1017" i="4"/>
  <c r="G1017" i="4"/>
  <c r="C1017" i="4" s="1"/>
  <c r="O1016" i="4"/>
  <c r="M1016" i="4"/>
  <c r="G1016" i="4"/>
  <c r="C1016" i="4" s="1"/>
  <c r="O1015" i="4"/>
  <c r="M1015" i="4"/>
  <c r="G1015" i="4"/>
  <c r="C1015" i="4" s="1"/>
  <c r="O1014" i="4"/>
  <c r="M1014" i="4"/>
  <c r="G1014" i="4"/>
  <c r="C1014" i="4" s="1"/>
  <c r="X1013" i="4"/>
  <c r="O1013" i="4"/>
  <c r="M1013" i="4"/>
  <c r="G1013" i="4"/>
  <c r="C1013" i="4" s="1"/>
  <c r="X1012" i="4"/>
  <c r="O1012" i="4"/>
  <c r="M1012" i="4"/>
  <c r="G1012" i="4"/>
  <c r="C1012" i="4" s="1"/>
  <c r="X1011" i="4"/>
  <c r="O1011" i="4"/>
  <c r="M1011" i="4"/>
  <c r="G1011" i="4"/>
  <c r="C1011" i="4" s="1"/>
  <c r="X1010" i="4"/>
  <c r="O1010" i="4"/>
  <c r="M1010" i="4"/>
  <c r="G1010" i="4"/>
  <c r="C1010" i="4" s="1"/>
  <c r="O1009" i="4"/>
  <c r="M1009" i="4"/>
  <c r="G1009" i="4"/>
  <c r="C1009" i="4" s="1"/>
  <c r="X1008" i="4"/>
  <c r="O1008" i="4"/>
  <c r="M1008" i="4"/>
  <c r="G1008" i="4"/>
  <c r="C1008" i="4" s="1"/>
  <c r="X1007" i="4"/>
  <c r="O1007" i="4"/>
  <c r="M1007" i="4"/>
  <c r="G1007" i="4"/>
  <c r="C1007" i="4" s="1"/>
  <c r="X1006" i="4"/>
  <c r="O1006" i="4"/>
  <c r="M1006" i="4"/>
  <c r="G1006" i="4"/>
  <c r="C1006" i="4" s="1"/>
  <c r="X1005" i="4"/>
  <c r="O1005" i="4"/>
  <c r="M1005" i="4"/>
  <c r="G1005" i="4"/>
  <c r="C1005" i="4" s="1"/>
  <c r="O1004" i="4"/>
  <c r="M1004" i="4"/>
  <c r="G1004" i="4"/>
  <c r="C1004" i="4" s="1"/>
  <c r="X1003" i="4"/>
  <c r="O1003" i="4"/>
  <c r="M1003" i="4"/>
  <c r="G1003" i="4"/>
  <c r="C1003" i="4" s="1"/>
  <c r="O1002" i="4"/>
  <c r="M1002" i="4"/>
  <c r="F1002" i="4"/>
  <c r="G1002" i="4" s="1"/>
  <c r="C1002" i="4" s="1"/>
  <c r="X1001" i="4"/>
  <c r="O1001" i="4"/>
  <c r="M1001" i="4"/>
  <c r="G1001" i="4"/>
  <c r="C1001" i="4" s="1"/>
  <c r="X1000" i="4"/>
  <c r="O1000" i="4"/>
  <c r="M1000" i="4"/>
  <c r="G1000" i="4"/>
  <c r="C1000" i="4" s="1"/>
  <c r="O999" i="4"/>
  <c r="M999" i="4"/>
  <c r="G999" i="4"/>
  <c r="C999" i="4" s="1"/>
  <c r="X998" i="4"/>
  <c r="O998" i="4"/>
  <c r="M998" i="4"/>
  <c r="G998" i="4"/>
  <c r="C998" i="4" s="1"/>
  <c r="O997" i="4"/>
  <c r="M997" i="4"/>
  <c r="G997" i="4"/>
  <c r="C997" i="4" s="1"/>
  <c r="X996" i="4"/>
  <c r="O996" i="4"/>
  <c r="M996" i="4"/>
  <c r="G996" i="4"/>
  <c r="C996" i="4" s="1"/>
  <c r="O995" i="4"/>
  <c r="M995" i="4"/>
  <c r="G995" i="4"/>
  <c r="C995" i="4" s="1"/>
  <c r="X994" i="4"/>
  <c r="O994" i="4"/>
  <c r="M994" i="4"/>
  <c r="G994" i="4"/>
  <c r="C994" i="4" s="1"/>
  <c r="O993" i="4"/>
  <c r="M993" i="4"/>
  <c r="G993" i="4"/>
  <c r="C993" i="4" s="1"/>
  <c r="X992" i="4"/>
  <c r="O992" i="4"/>
  <c r="M992" i="4"/>
  <c r="G992" i="4"/>
  <c r="C992" i="4" s="1"/>
  <c r="X991" i="4"/>
  <c r="O991" i="4"/>
  <c r="M991" i="4"/>
  <c r="G991" i="4"/>
  <c r="C991" i="4" s="1"/>
  <c r="O990" i="4"/>
  <c r="G990" i="4"/>
  <c r="C990" i="4" s="1"/>
  <c r="O989" i="4"/>
  <c r="M989" i="4"/>
  <c r="G989" i="4"/>
  <c r="C989" i="4" s="1"/>
  <c r="O988" i="4"/>
  <c r="M988" i="4"/>
  <c r="G988" i="4"/>
  <c r="C988" i="4" s="1"/>
  <c r="X987" i="4"/>
  <c r="O987" i="4"/>
  <c r="M987" i="4"/>
  <c r="G987" i="4"/>
  <c r="C987" i="4" s="1"/>
  <c r="X986" i="4"/>
  <c r="O986" i="4"/>
  <c r="M986" i="4"/>
  <c r="G986" i="4"/>
  <c r="C986" i="4" s="1"/>
  <c r="X985" i="4"/>
  <c r="O985" i="4"/>
  <c r="M985" i="4"/>
  <c r="G985" i="4"/>
  <c r="C985" i="4" s="1"/>
  <c r="X984" i="4"/>
  <c r="O984" i="4"/>
  <c r="M984" i="4"/>
  <c r="G984" i="4"/>
  <c r="C984" i="4" s="1"/>
  <c r="O983" i="4"/>
  <c r="M983" i="4"/>
  <c r="G983" i="4"/>
  <c r="C983" i="4" s="1"/>
  <c r="X982" i="4"/>
  <c r="O982" i="4"/>
  <c r="M982" i="4"/>
  <c r="G982" i="4"/>
  <c r="C982" i="4" s="1"/>
  <c r="O981" i="4"/>
  <c r="M981" i="4"/>
  <c r="G981" i="4"/>
  <c r="C981" i="4" s="1"/>
  <c r="X980" i="4"/>
  <c r="O980" i="4"/>
  <c r="M980" i="4"/>
  <c r="G980" i="4"/>
  <c r="C980" i="4" s="1"/>
  <c r="O979" i="4"/>
  <c r="M979" i="4"/>
  <c r="G979" i="4"/>
  <c r="C979" i="4" s="1"/>
  <c r="O978" i="4"/>
  <c r="M978" i="4"/>
  <c r="G978" i="4"/>
  <c r="C978" i="4" s="1"/>
  <c r="O977" i="4"/>
  <c r="M977" i="4"/>
  <c r="G977" i="4"/>
  <c r="C977" i="4" s="1"/>
  <c r="X976" i="4"/>
  <c r="O976" i="4"/>
  <c r="M976" i="4"/>
  <c r="G976" i="4"/>
  <c r="C976" i="4" s="1"/>
  <c r="X975" i="4"/>
  <c r="O975" i="4"/>
  <c r="M975" i="4"/>
  <c r="G975" i="4"/>
  <c r="C975" i="4" s="1"/>
  <c r="O974" i="4"/>
  <c r="M974" i="4"/>
  <c r="G974" i="4"/>
  <c r="C974" i="4" s="1"/>
  <c r="O973" i="4"/>
  <c r="M973" i="4"/>
  <c r="G973" i="4"/>
  <c r="C973" i="4" s="1"/>
  <c r="O972" i="4"/>
  <c r="M972" i="4"/>
  <c r="G972" i="4"/>
  <c r="C972" i="4" s="1"/>
  <c r="X971" i="4"/>
  <c r="O971" i="4"/>
  <c r="M971" i="4"/>
  <c r="G971" i="4"/>
  <c r="C971" i="4" s="1"/>
  <c r="X970" i="4"/>
  <c r="O970" i="4"/>
  <c r="M970" i="4"/>
  <c r="G970" i="4"/>
  <c r="C970" i="4" s="1"/>
  <c r="O969" i="4"/>
  <c r="M969" i="4"/>
  <c r="G969" i="4"/>
  <c r="C969" i="4" s="1"/>
  <c r="O968" i="4"/>
  <c r="G968" i="4"/>
  <c r="C968" i="4" s="1"/>
  <c r="O967" i="4"/>
  <c r="M967" i="4"/>
  <c r="G967" i="4"/>
  <c r="C967" i="4" s="1"/>
  <c r="X966" i="4"/>
  <c r="O966" i="4"/>
  <c r="M966" i="4"/>
  <c r="G966" i="4"/>
  <c r="C966" i="4" s="1"/>
  <c r="O965" i="4"/>
  <c r="M965" i="4"/>
  <c r="F965" i="4"/>
  <c r="G965" i="4" s="1"/>
  <c r="C965" i="4" s="1"/>
  <c r="O964" i="4"/>
  <c r="M964" i="4"/>
  <c r="G964" i="4"/>
  <c r="C964" i="4" s="1"/>
  <c r="X963" i="4"/>
  <c r="O963" i="4"/>
  <c r="M963" i="4"/>
  <c r="G963" i="4"/>
  <c r="C963" i="4" s="1"/>
  <c r="X962" i="4"/>
  <c r="O962" i="4"/>
  <c r="M962" i="4"/>
  <c r="G962" i="4"/>
  <c r="C962" i="4" s="1"/>
  <c r="O961" i="4"/>
  <c r="M961" i="4"/>
  <c r="G961" i="4"/>
  <c r="C961" i="4" s="1"/>
  <c r="X960" i="4"/>
  <c r="O960" i="4"/>
  <c r="M960" i="4"/>
  <c r="G960" i="4"/>
  <c r="C960" i="4" s="1"/>
  <c r="X959" i="4"/>
  <c r="O959" i="4"/>
  <c r="M959" i="4"/>
  <c r="G959" i="4"/>
  <c r="C959" i="4" s="1"/>
  <c r="O958" i="4"/>
  <c r="M958" i="4"/>
  <c r="F958" i="4"/>
  <c r="G958" i="4" s="1"/>
  <c r="C958" i="4" s="1"/>
  <c r="O957" i="4"/>
  <c r="M957" i="4"/>
  <c r="G957" i="4"/>
  <c r="C957" i="4" s="1"/>
  <c r="O956" i="4"/>
  <c r="M956" i="4"/>
  <c r="F956" i="4"/>
  <c r="G956" i="4" s="1"/>
  <c r="C956" i="4" s="1"/>
  <c r="X955" i="4"/>
  <c r="O955" i="4"/>
  <c r="M955" i="4"/>
  <c r="G955" i="4"/>
  <c r="C955" i="4" s="1"/>
  <c r="O954" i="4"/>
  <c r="M954" i="4"/>
  <c r="G954" i="4"/>
  <c r="C954" i="4" s="1"/>
  <c r="O953" i="4"/>
  <c r="M953" i="4"/>
  <c r="G953" i="4"/>
  <c r="C953" i="4" s="1"/>
  <c r="X952" i="4"/>
  <c r="O952" i="4"/>
  <c r="M952" i="4"/>
  <c r="G952" i="4"/>
  <c r="C952" i="4" s="1"/>
  <c r="X951" i="4"/>
  <c r="O951" i="4"/>
  <c r="M951" i="4"/>
  <c r="G951" i="4"/>
  <c r="C951" i="4" s="1"/>
  <c r="O950" i="4"/>
  <c r="M950" i="4"/>
  <c r="G950" i="4"/>
  <c r="C950" i="4" s="1"/>
  <c r="O949" i="4"/>
  <c r="M949" i="4"/>
  <c r="G949" i="4"/>
  <c r="C949" i="4" s="1"/>
  <c r="X948" i="4"/>
  <c r="O948" i="4"/>
  <c r="M948" i="4"/>
  <c r="G948" i="4"/>
  <c r="C948" i="4" s="1"/>
  <c r="X947" i="4"/>
  <c r="O947" i="4"/>
  <c r="M947" i="4"/>
  <c r="G947" i="4"/>
  <c r="C947" i="4" s="1"/>
  <c r="X946" i="4"/>
  <c r="O946" i="4"/>
  <c r="M946" i="4"/>
  <c r="G946" i="4"/>
  <c r="C946" i="4" s="1"/>
  <c r="X945" i="4"/>
  <c r="O945" i="4"/>
  <c r="M945" i="4"/>
  <c r="G945" i="4"/>
  <c r="C945" i="4" s="1"/>
  <c r="X944" i="4"/>
  <c r="O944" i="4"/>
  <c r="M944" i="4"/>
  <c r="G944" i="4"/>
  <c r="C944" i="4" s="1"/>
  <c r="X943" i="4"/>
  <c r="O943" i="4"/>
  <c r="M943" i="4"/>
  <c r="G943" i="4"/>
  <c r="C943" i="4" s="1"/>
  <c r="X942" i="4"/>
  <c r="O942" i="4"/>
  <c r="M942" i="4"/>
  <c r="G942" i="4"/>
  <c r="C942" i="4" s="1"/>
  <c r="O941" i="4"/>
  <c r="M941" i="4"/>
  <c r="G941" i="4"/>
  <c r="C941" i="4" s="1"/>
  <c r="O940" i="4"/>
  <c r="M940" i="4"/>
  <c r="G940" i="4"/>
  <c r="C940" i="4" s="1"/>
  <c r="O939" i="4"/>
  <c r="M939" i="4"/>
  <c r="G939" i="4"/>
  <c r="C939" i="4" s="1"/>
  <c r="O938" i="4"/>
  <c r="M938" i="4"/>
  <c r="G938" i="4"/>
  <c r="C938" i="4" s="1"/>
  <c r="O937" i="4"/>
  <c r="M937" i="4"/>
  <c r="G937" i="4"/>
  <c r="C937" i="4" s="1"/>
  <c r="O936" i="4"/>
  <c r="M936" i="4"/>
  <c r="G936" i="4"/>
  <c r="C936" i="4" s="1"/>
  <c r="X935" i="4"/>
  <c r="O935" i="4"/>
  <c r="M935" i="4"/>
  <c r="G935" i="4"/>
  <c r="C935" i="4" s="1"/>
  <c r="O934" i="4"/>
  <c r="M934" i="4"/>
  <c r="G934" i="4"/>
  <c r="C934" i="4" s="1"/>
  <c r="O933" i="4"/>
  <c r="M933" i="4"/>
  <c r="G933" i="4"/>
  <c r="C933" i="4" s="1"/>
  <c r="O932" i="4"/>
  <c r="M932" i="4"/>
  <c r="G932" i="4"/>
  <c r="C932" i="4" s="1"/>
  <c r="O931" i="4"/>
  <c r="M931" i="4"/>
  <c r="F931" i="4"/>
  <c r="G931" i="4" s="1"/>
  <c r="C931" i="4" s="1"/>
  <c r="O930" i="4"/>
  <c r="M930" i="4"/>
  <c r="G930" i="4"/>
  <c r="C930" i="4" s="1"/>
  <c r="O929" i="4"/>
  <c r="M929" i="4"/>
  <c r="G929" i="4"/>
  <c r="C929" i="4" s="1"/>
  <c r="O928" i="4"/>
  <c r="M928" i="4"/>
  <c r="F928" i="4"/>
  <c r="G928" i="4" s="1"/>
  <c r="C928" i="4" s="1"/>
  <c r="O927" i="4"/>
  <c r="M927" i="4"/>
  <c r="G927" i="4"/>
  <c r="C927" i="4" s="1"/>
  <c r="O926" i="4"/>
  <c r="M926" i="4"/>
  <c r="G926" i="4"/>
  <c r="C926" i="4" s="1"/>
  <c r="O925" i="4"/>
  <c r="M925" i="4"/>
  <c r="G925" i="4"/>
  <c r="C925" i="4" s="1"/>
  <c r="X924" i="4"/>
  <c r="O924" i="4"/>
  <c r="M924" i="4"/>
  <c r="G924" i="4"/>
  <c r="C924" i="4" s="1"/>
  <c r="O923" i="4"/>
  <c r="M923" i="4"/>
  <c r="G923" i="4"/>
  <c r="C923" i="4" s="1"/>
  <c r="O922" i="4"/>
  <c r="M922" i="4"/>
  <c r="G922" i="4"/>
  <c r="C922" i="4" s="1"/>
  <c r="X921" i="4"/>
  <c r="O921" i="4"/>
  <c r="M921" i="4"/>
  <c r="G921" i="4"/>
  <c r="C921" i="4" s="1"/>
  <c r="O920" i="4"/>
  <c r="M920" i="4"/>
  <c r="G920" i="4"/>
  <c r="C920" i="4" s="1"/>
  <c r="O919" i="4"/>
  <c r="M919" i="4"/>
  <c r="G919" i="4"/>
  <c r="C919" i="4" s="1"/>
  <c r="O918" i="4"/>
  <c r="M918" i="4"/>
  <c r="G918" i="4"/>
  <c r="C918" i="4" s="1"/>
  <c r="X917" i="4"/>
  <c r="O917" i="4"/>
  <c r="M917" i="4"/>
  <c r="G917" i="4"/>
  <c r="C917" i="4" s="1"/>
  <c r="X916" i="4"/>
  <c r="O916" i="4"/>
  <c r="M916" i="4"/>
  <c r="G916" i="4"/>
  <c r="C916" i="4" s="1"/>
  <c r="O915" i="4"/>
  <c r="M915" i="4"/>
  <c r="G915" i="4"/>
  <c r="C915" i="4" s="1"/>
  <c r="O914" i="4"/>
  <c r="M914" i="4"/>
  <c r="G914" i="4"/>
  <c r="C914" i="4" s="1"/>
  <c r="O913" i="4"/>
  <c r="M913" i="4"/>
  <c r="G913" i="4"/>
  <c r="C913" i="4" s="1"/>
  <c r="O912" i="4"/>
  <c r="M912" i="4"/>
  <c r="G912" i="4"/>
  <c r="C912" i="4" s="1"/>
  <c r="O911" i="4"/>
  <c r="M911" i="4"/>
  <c r="G911" i="4"/>
  <c r="C911" i="4" s="1"/>
  <c r="O910" i="4"/>
  <c r="M910" i="4"/>
  <c r="G910" i="4"/>
  <c r="C910" i="4" s="1"/>
  <c r="O909" i="4"/>
  <c r="M909" i="4"/>
  <c r="G909" i="4"/>
  <c r="C909" i="4" s="1"/>
  <c r="X908" i="4"/>
  <c r="O908" i="4"/>
  <c r="M908" i="4"/>
  <c r="G908" i="4"/>
  <c r="C908" i="4" s="1"/>
  <c r="X907" i="4"/>
  <c r="O907" i="4"/>
  <c r="M907" i="4"/>
  <c r="G907" i="4"/>
  <c r="C907" i="4" s="1"/>
  <c r="O906" i="4"/>
  <c r="M906" i="4"/>
  <c r="G906" i="4"/>
  <c r="C906" i="4" s="1"/>
  <c r="O905" i="4"/>
  <c r="M905" i="4"/>
  <c r="G905" i="4"/>
  <c r="C905" i="4" s="1"/>
  <c r="O904" i="4"/>
  <c r="M904" i="4"/>
  <c r="G904" i="4"/>
  <c r="C904" i="4" s="1"/>
  <c r="O903" i="4"/>
  <c r="M903" i="4"/>
  <c r="G903" i="4"/>
  <c r="C903" i="4" s="1"/>
  <c r="O902" i="4"/>
  <c r="M902" i="4"/>
  <c r="G902" i="4"/>
  <c r="C902" i="4" s="1"/>
  <c r="O901" i="4"/>
  <c r="M901" i="4"/>
  <c r="G901" i="4"/>
  <c r="C901" i="4" s="1"/>
  <c r="O900" i="4"/>
  <c r="M900" i="4"/>
  <c r="G900" i="4"/>
  <c r="C900" i="4" s="1"/>
  <c r="O899" i="4"/>
  <c r="M899" i="4"/>
  <c r="G899" i="4"/>
  <c r="C899" i="4" s="1"/>
  <c r="O898" i="4"/>
  <c r="M898" i="4"/>
  <c r="G898" i="4"/>
  <c r="C898" i="4" s="1"/>
  <c r="O897" i="4"/>
  <c r="M897" i="4"/>
  <c r="F897" i="4"/>
  <c r="G897" i="4" s="1"/>
  <c r="C897" i="4" s="1"/>
  <c r="O896" i="4"/>
  <c r="M896" i="4"/>
  <c r="G896" i="4"/>
  <c r="C896" i="4" s="1"/>
  <c r="O895" i="4"/>
  <c r="M895" i="4"/>
  <c r="G895" i="4"/>
  <c r="C895" i="4" s="1"/>
  <c r="X894" i="4"/>
  <c r="O894" i="4"/>
  <c r="M894" i="4"/>
  <c r="G894" i="4"/>
  <c r="C894" i="4" s="1"/>
  <c r="O893" i="4"/>
  <c r="M893" i="4"/>
  <c r="G893" i="4"/>
  <c r="C893" i="4" s="1"/>
  <c r="O892" i="4"/>
  <c r="M892" i="4"/>
  <c r="G892" i="4"/>
  <c r="C892" i="4" s="1"/>
  <c r="O891" i="4"/>
  <c r="M891" i="4"/>
  <c r="G891" i="4"/>
  <c r="C891" i="4" s="1"/>
  <c r="O890" i="4"/>
  <c r="M890" i="4"/>
  <c r="G890" i="4"/>
  <c r="C890" i="4" s="1"/>
  <c r="O889" i="4"/>
  <c r="M889" i="4"/>
  <c r="G889" i="4"/>
  <c r="C889" i="4" s="1"/>
  <c r="O888" i="4"/>
  <c r="M888" i="4"/>
  <c r="G888" i="4"/>
  <c r="C888" i="4" s="1"/>
  <c r="O887" i="4"/>
  <c r="M887" i="4"/>
  <c r="G887" i="4"/>
  <c r="C887" i="4" s="1"/>
  <c r="X886" i="4"/>
  <c r="O886" i="4"/>
  <c r="M886" i="4"/>
  <c r="G886" i="4"/>
  <c r="C886" i="4" s="1"/>
  <c r="O885" i="4"/>
  <c r="M885" i="4"/>
  <c r="G885" i="4"/>
  <c r="C885" i="4" s="1"/>
  <c r="O884" i="4"/>
  <c r="M884" i="4"/>
  <c r="G884" i="4"/>
  <c r="C884" i="4" s="1"/>
  <c r="O883" i="4"/>
  <c r="M883" i="4"/>
  <c r="G883" i="4"/>
  <c r="C883" i="4" s="1"/>
  <c r="O882" i="4"/>
  <c r="M882" i="4"/>
  <c r="G882" i="4"/>
  <c r="C882" i="4" s="1"/>
  <c r="O881" i="4"/>
  <c r="M881" i="4"/>
  <c r="F881" i="4"/>
  <c r="G881" i="4" s="1"/>
  <c r="C881" i="4" s="1"/>
  <c r="O880" i="4"/>
  <c r="M880" i="4"/>
  <c r="G880" i="4"/>
  <c r="C880" i="4" s="1"/>
  <c r="O879" i="4"/>
  <c r="M879" i="4"/>
  <c r="G879" i="4"/>
  <c r="C879" i="4" s="1"/>
  <c r="O878" i="4"/>
  <c r="M878" i="4"/>
  <c r="G878" i="4"/>
  <c r="C878" i="4" s="1"/>
  <c r="O877" i="4"/>
  <c r="M877" i="4"/>
  <c r="G877" i="4"/>
  <c r="C877" i="4" s="1"/>
  <c r="O876" i="4"/>
  <c r="M876" i="4"/>
  <c r="G876" i="4"/>
  <c r="C876" i="4" s="1"/>
  <c r="O875" i="4"/>
  <c r="M875" i="4"/>
  <c r="G875" i="4"/>
  <c r="C875" i="4" s="1"/>
  <c r="O874" i="4"/>
  <c r="M874" i="4"/>
  <c r="G874" i="4"/>
  <c r="C874" i="4" s="1"/>
  <c r="O873" i="4"/>
  <c r="M873" i="4"/>
  <c r="G873" i="4"/>
  <c r="C873" i="4" s="1"/>
  <c r="O872" i="4"/>
  <c r="M872" i="4"/>
  <c r="G872" i="4"/>
  <c r="C872" i="4" s="1"/>
  <c r="O871" i="4"/>
  <c r="M871" i="4"/>
  <c r="G871" i="4"/>
  <c r="C871" i="4" s="1"/>
  <c r="O870" i="4"/>
  <c r="M870" i="4"/>
  <c r="G870" i="4"/>
  <c r="C870" i="4" s="1"/>
  <c r="O869" i="4"/>
  <c r="M869" i="4"/>
  <c r="G869" i="4"/>
  <c r="C869" i="4" s="1"/>
  <c r="O868" i="4"/>
  <c r="M868" i="4"/>
  <c r="G868" i="4"/>
  <c r="C868" i="4" s="1"/>
  <c r="O867" i="4"/>
  <c r="M867" i="4"/>
  <c r="G867" i="4"/>
  <c r="C867" i="4" s="1"/>
  <c r="O866" i="4"/>
  <c r="M866" i="4"/>
  <c r="F866" i="4"/>
  <c r="G866" i="4" s="1"/>
  <c r="C866" i="4" s="1"/>
  <c r="O865" i="4"/>
  <c r="M865" i="4"/>
  <c r="F865" i="4"/>
  <c r="G865" i="4" s="1"/>
  <c r="C865" i="4" s="1"/>
  <c r="O864" i="4"/>
  <c r="M864" i="4"/>
  <c r="G864" i="4"/>
  <c r="C864" i="4" s="1"/>
  <c r="O863" i="4"/>
  <c r="M863" i="4"/>
  <c r="G863" i="4"/>
  <c r="C863" i="4" s="1"/>
  <c r="X862" i="4"/>
  <c r="O862" i="4"/>
  <c r="M862" i="4"/>
  <c r="G862" i="4"/>
  <c r="C862" i="4" s="1"/>
  <c r="O861" i="4"/>
  <c r="M861" i="4"/>
  <c r="G861" i="4"/>
  <c r="C861" i="4" s="1"/>
  <c r="O860" i="4"/>
  <c r="M860" i="4"/>
  <c r="G860" i="4"/>
  <c r="C860" i="4" s="1"/>
  <c r="O859" i="4"/>
  <c r="M859" i="4"/>
  <c r="G859" i="4"/>
  <c r="C859" i="4" s="1"/>
  <c r="O858" i="4"/>
  <c r="M858" i="4"/>
  <c r="G858" i="4"/>
  <c r="C858" i="4" s="1"/>
  <c r="O857" i="4"/>
  <c r="M857" i="4"/>
  <c r="G857" i="4"/>
  <c r="C857" i="4" s="1"/>
  <c r="O856" i="4"/>
  <c r="M856" i="4"/>
  <c r="G856" i="4"/>
  <c r="C856" i="4" s="1"/>
  <c r="X855" i="4"/>
  <c r="O855" i="4"/>
  <c r="M855" i="4"/>
  <c r="G855" i="4"/>
  <c r="C855" i="4" s="1"/>
  <c r="O854" i="4"/>
  <c r="M854" i="4"/>
  <c r="G854" i="4"/>
  <c r="C854" i="4" s="1"/>
  <c r="O853" i="4"/>
  <c r="M853" i="4"/>
  <c r="G853" i="4"/>
  <c r="C853" i="4" s="1"/>
  <c r="O852" i="4"/>
  <c r="M852" i="4"/>
  <c r="G852" i="4"/>
  <c r="C852" i="4" s="1"/>
  <c r="O851" i="4"/>
  <c r="M851" i="4"/>
  <c r="G851" i="4"/>
  <c r="C851" i="4" s="1"/>
  <c r="O850" i="4"/>
  <c r="M850" i="4"/>
  <c r="G850" i="4"/>
  <c r="C850" i="4" s="1"/>
  <c r="O849" i="4"/>
  <c r="M849" i="4"/>
  <c r="G849" i="4"/>
  <c r="C849" i="4" s="1"/>
  <c r="O848" i="4"/>
  <c r="M848" i="4"/>
  <c r="G848" i="4"/>
  <c r="C848" i="4" s="1"/>
  <c r="X847" i="4"/>
  <c r="O847" i="4"/>
  <c r="M847" i="4"/>
  <c r="G847" i="4"/>
  <c r="C847" i="4" s="1"/>
  <c r="O846" i="4"/>
  <c r="M846" i="4"/>
  <c r="G846" i="4"/>
  <c r="C846" i="4" s="1"/>
  <c r="O845" i="4"/>
  <c r="G845" i="4"/>
  <c r="C845" i="4" s="1"/>
  <c r="O844" i="4"/>
  <c r="G844" i="4"/>
  <c r="C844" i="4" s="1"/>
  <c r="O843" i="4"/>
  <c r="M843" i="4"/>
  <c r="G843" i="4"/>
  <c r="C843" i="4" s="1"/>
  <c r="O842" i="4"/>
  <c r="M842" i="4"/>
  <c r="G842" i="4"/>
  <c r="C842" i="4" s="1"/>
  <c r="O841" i="4"/>
  <c r="M841" i="4"/>
  <c r="G841" i="4"/>
  <c r="C841" i="4" s="1"/>
  <c r="O840" i="4"/>
  <c r="M840" i="4"/>
  <c r="G840" i="4"/>
  <c r="C840" i="4" s="1"/>
  <c r="O839" i="4"/>
  <c r="M839" i="4"/>
  <c r="G839" i="4"/>
  <c r="C839" i="4" s="1"/>
  <c r="O838" i="4"/>
  <c r="M838" i="4"/>
  <c r="G838" i="4"/>
  <c r="C838" i="4" s="1"/>
  <c r="O837" i="4"/>
  <c r="M837" i="4"/>
  <c r="G837" i="4"/>
  <c r="C837" i="4" s="1"/>
  <c r="O836" i="4"/>
  <c r="M836" i="4"/>
  <c r="G836" i="4"/>
  <c r="C836" i="4" s="1"/>
  <c r="O835" i="4"/>
  <c r="M835" i="4"/>
  <c r="G835" i="4"/>
  <c r="C835" i="4" s="1"/>
  <c r="O834" i="4"/>
  <c r="M834" i="4"/>
  <c r="G834" i="4"/>
  <c r="C834" i="4" s="1"/>
  <c r="O833" i="4"/>
  <c r="M833" i="4"/>
  <c r="G833" i="4"/>
  <c r="C833" i="4" s="1"/>
  <c r="O832" i="4"/>
  <c r="M832" i="4"/>
  <c r="G832" i="4"/>
  <c r="C832" i="4" s="1"/>
  <c r="O831" i="4"/>
  <c r="M831" i="4"/>
  <c r="G831" i="4"/>
  <c r="C831" i="4" s="1"/>
  <c r="O830" i="4"/>
  <c r="M830" i="4"/>
  <c r="F830" i="4"/>
  <c r="G830" i="4" s="1"/>
  <c r="C830" i="4" s="1"/>
  <c r="O829" i="4"/>
  <c r="M829" i="4"/>
  <c r="G829" i="4"/>
  <c r="C829" i="4" s="1"/>
  <c r="O828" i="4"/>
  <c r="M828" i="4"/>
  <c r="G828" i="4"/>
  <c r="C828" i="4" s="1"/>
  <c r="O827" i="4"/>
  <c r="M827" i="4"/>
  <c r="G827" i="4"/>
  <c r="C827" i="4" s="1"/>
  <c r="O826" i="4"/>
  <c r="M826" i="4"/>
  <c r="G826" i="4"/>
  <c r="C826" i="4" s="1"/>
  <c r="O825" i="4"/>
  <c r="M825" i="4"/>
  <c r="G825" i="4"/>
  <c r="C825" i="4" s="1"/>
  <c r="O824" i="4"/>
  <c r="M824" i="4"/>
  <c r="G824" i="4"/>
  <c r="C824" i="4" s="1"/>
  <c r="O823" i="4"/>
  <c r="M823" i="4"/>
  <c r="G823" i="4"/>
  <c r="C823" i="4" s="1"/>
  <c r="O822" i="4"/>
  <c r="M822" i="4"/>
  <c r="G822" i="4"/>
  <c r="C822" i="4" s="1"/>
  <c r="O821" i="4"/>
  <c r="M821" i="4"/>
  <c r="G821" i="4"/>
  <c r="C821" i="4" s="1"/>
  <c r="O820" i="4"/>
  <c r="M820" i="4"/>
  <c r="G820" i="4"/>
  <c r="C820" i="4" s="1"/>
  <c r="O819" i="4"/>
  <c r="M819" i="4"/>
  <c r="G819" i="4"/>
  <c r="C819" i="4" s="1"/>
  <c r="O818" i="4"/>
  <c r="M818" i="4"/>
  <c r="G818" i="4"/>
  <c r="C818" i="4" s="1"/>
  <c r="O817" i="4"/>
  <c r="M817" i="4"/>
  <c r="G817" i="4"/>
  <c r="C817" i="4" s="1"/>
  <c r="O816" i="4"/>
  <c r="M816" i="4"/>
  <c r="G816" i="4"/>
  <c r="C816" i="4" s="1"/>
  <c r="O815" i="4"/>
  <c r="M815" i="4"/>
  <c r="G815" i="4"/>
  <c r="C815" i="4" s="1"/>
  <c r="O814" i="4"/>
  <c r="M814" i="4"/>
  <c r="G814" i="4"/>
  <c r="C814" i="4" s="1"/>
  <c r="O813" i="4"/>
  <c r="M813" i="4"/>
  <c r="G813" i="4"/>
  <c r="C813" i="4" s="1"/>
  <c r="O812" i="4"/>
  <c r="M812" i="4"/>
  <c r="G812" i="4"/>
  <c r="C812" i="4" s="1"/>
  <c r="O811" i="4"/>
  <c r="M811" i="4"/>
  <c r="G811" i="4"/>
  <c r="C811" i="4" s="1"/>
  <c r="O810" i="4"/>
  <c r="M810" i="4"/>
  <c r="G810" i="4"/>
  <c r="C810" i="4" s="1"/>
  <c r="O809" i="4"/>
  <c r="M809" i="4"/>
  <c r="G809" i="4"/>
  <c r="C809" i="4" s="1"/>
  <c r="O808" i="4"/>
  <c r="M808" i="4"/>
  <c r="G808" i="4"/>
  <c r="C808" i="4" s="1"/>
  <c r="O807" i="4"/>
  <c r="M807" i="4"/>
  <c r="G807" i="4"/>
  <c r="C807" i="4" s="1"/>
  <c r="O806" i="4"/>
  <c r="M806" i="4"/>
  <c r="F806" i="4"/>
  <c r="G806" i="4" s="1"/>
  <c r="C806" i="4" s="1"/>
  <c r="O805" i="4"/>
  <c r="M805" i="4"/>
  <c r="G805" i="4"/>
  <c r="C805" i="4" s="1"/>
  <c r="O804" i="4"/>
  <c r="M804" i="4"/>
  <c r="G804" i="4"/>
  <c r="C804" i="4" s="1"/>
  <c r="O803" i="4"/>
  <c r="M803" i="4"/>
  <c r="G803" i="4"/>
  <c r="C803" i="4" s="1"/>
  <c r="O802" i="4"/>
  <c r="M802" i="4"/>
  <c r="F802" i="4"/>
  <c r="G802" i="4" s="1"/>
  <c r="C802" i="4" s="1"/>
  <c r="O801" i="4"/>
  <c r="M801" i="4"/>
  <c r="G801" i="4"/>
  <c r="C801" i="4" s="1"/>
  <c r="O800" i="4"/>
  <c r="M800" i="4"/>
  <c r="G800" i="4"/>
  <c r="C800" i="4" s="1"/>
  <c r="O799" i="4"/>
  <c r="M799" i="4"/>
  <c r="G799" i="4"/>
  <c r="C799" i="4" s="1"/>
  <c r="O798" i="4"/>
  <c r="M798" i="4"/>
  <c r="G798" i="4"/>
  <c r="C798" i="4" s="1"/>
  <c r="O797" i="4"/>
  <c r="M797" i="4"/>
  <c r="G797" i="4"/>
  <c r="C797" i="4" s="1"/>
  <c r="O796" i="4"/>
  <c r="M796" i="4"/>
  <c r="F796" i="4"/>
  <c r="G796" i="4" s="1"/>
  <c r="C796" i="4" s="1"/>
  <c r="O795" i="4"/>
  <c r="M795" i="4"/>
  <c r="G795" i="4"/>
  <c r="C795" i="4" s="1"/>
  <c r="O794" i="4"/>
  <c r="M794" i="4"/>
  <c r="G794" i="4"/>
  <c r="C794" i="4" s="1"/>
  <c r="O793" i="4"/>
  <c r="M793" i="4"/>
  <c r="G793" i="4"/>
  <c r="C793" i="4" s="1"/>
  <c r="O792" i="4"/>
  <c r="M792" i="4"/>
  <c r="G792" i="4"/>
  <c r="C792" i="4" s="1"/>
  <c r="X791" i="4"/>
  <c r="O791" i="4"/>
  <c r="M791" i="4"/>
  <c r="G791" i="4"/>
  <c r="C791" i="4" s="1"/>
  <c r="O790" i="4"/>
  <c r="M790" i="4"/>
  <c r="G790" i="4"/>
  <c r="C790" i="4" s="1"/>
  <c r="O789" i="4"/>
  <c r="M789" i="4"/>
  <c r="G789" i="4"/>
  <c r="C789" i="4" s="1"/>
  <c r="O788" i="4"/>
  <c r="M788" i="4"/>
  <c r="G788" i="4"/>
  <c r="C788" i="4" s="1"/>
  <c r="O787" i="4"/>
  <c r="M787" i="4"/>
  <c r="G787" i="4"/>
  <c r="C787" i="4" s="1"/>
  <c r="O786" i="4"/>
  <c r="M786" i="4"/>
  <c r="G786" i="4"/>
  <c r="C786" i="4" s="1"/>
  <c r="O785" i="4"/>
  <c r="G785" i="4"/>
  <c r="C785" i="4" s="1"/>
  <c r="O784" i="4"/>
  <c r="M784" i="4"/>
  <c r="G784" i="4"/>
  <c r="C784" i="4" s="1"/>
  <c r="O783" i="4"/>
  <c r="M783" i="4"/>
  <c r="G783" i="4"/>
  <c r="C783" i="4" s="1"/>
  <c r="O782" i="4"/>
  <c r="M782" i="4"/>
  <c r="G782" i="4"/>
  <c r="C782" i="4" s="1"/>
  <c r="O781" i="4"/>
  <c r="G781" i="4"/>
  <c r="C781" i="4" s="1"/>
  <c r="O780" i="4"/>
  <c r="M780" i="4"/>
  <c r="G780" i="4"/>
  <c r="C780" i="4" s="1"/>
  <c r="O779" i="4"/>
  <c r="M779" i="4"/>
  <c r="G779" i="4"/>
  <c r="C779" i="4" s="1"/>
  <c r="O778" i="4"/>
  <c r="M778" i="4"/>
  <c r="G778" i="4"/>
  <c r="C778" i="4" s="1"/>
  <c r="O777" i="4"/>
  <c r="M777" i="4"/>
  <c r="G777" i="4"/>
  <c r="C777" i="4" s="1"/>
  <c r="O776" i="4"/>
  <c r="M776" i="4"/>
  <c r="G776" i="4"/>
  <c r="C776" i="4" s="1"/>
  <c r="O775" i="4"/>
  <c r="M775" i="4"/>
  <c r="G775" i="4"/>
  <c r="C775" i="4" s="1"/>
  <c r="O774" i="4"/>
  <c r="M774" i="4"/>
  <c r="G774" i="4"/>
  <c r="C774" i="4" s="1"/>
  <c r="O773" i="4"/>
  <c r="M773" i="4"/>
  <c r="G773" i="4"/>
  <c r="C773" i="4" s="1"/>
  <c r="O772" i="4"/>
  <c r="M772" i="4"/>
  <c r="G772" i="4"/>
  <c r="C772" i="4" s="1"/>
  <c r="O771" i="4"/>
  <c r="M771" i="4"/>
  <c r="G771" i="4"/>
  <c r="C771" i="4" s="1"/>
  <c r="O770" i="4"/>
  <c r="M770" i="4"/>
  <c r="G770" i="4"/>
  <c r="C770" i="4" s="1"/>
  <c r="O769" i="4"/>
  <c r="M769" i="4"/>
  <c r="G769" i="4"/>
  <c r="C769" i="4" s="1"/>
  <c r="O768" i="4"/>
  <c r="M768" i="4"/>
  <c r="G768" i="4"/>
  <c r="C768" i="4" s="1"/>
  <c r="O767" i="4"/>
  <c r="M767" i="4"/>
  <c r="G767" i="4"/>
  <c r="C767" i="4" s="1"/>
  <c r="O766" i="4"/>
  <c r="M766" i="4"/>
  <c r="G766" i="4"/>
  <c r="C766" i="4" s="1"/>
  <c r="O765" i="4"/>
  <c r="M765" i="4"/>
  <c r="G765" i="4"/>
  <c r="C765" i="4" s="1"/>
  <c r="O764" i="4"/>
  <c r="M764" i="4"/>
  <c r="G764" i="4"/>
  <c r="C764" i="4" s="1"/>
  <c r="O763" i="4"/>
  <c r="M763" i="4"/>
  <c r="G763" i="4"/>
  <c r="C763" i="4" s="1"/>
  <c r="O762" i="4"/>
  <c r="M762" i="4"/>
  <c r="G762" i="4"/>
  <c r="C762" i="4" s="1"/>
  <c r="O761" i="4"/>
  <c r="M761" i="4"/>
  <c r="G761" i="4"/>
  <c r="C761" i="4" s="1"/>
  <c r="O760" i="4"/>
  <c r="M760" i="4"/>
  <c r="G760" i="4"/>
  <c r="C760" i="4" s="1"/>
  <c r="O759" i="4"/>
  <c r="M759" i="4"/>
  <c r="G759" i="4"/>
  <c r="C759" i="4" s="1"/>
  <c r="O758" i="4"/>
  <c r="M758" i="4"/>
  <c r="G758" i="4"/>
  <c r="C758" i="4" s="1"/>
  <c r="O757" i="4"/>
  <c r="M757" i="4"/>
  <c r="G757" i="4"/>
  <c r="C757" i="4" s="1"/>
  <c r="O756" i="4"/>
  <c r="M756" i="4"/>
  <c r="G756" i="4"/>
  <c r="C756" i="4" s="1"/>
  <c r="O755" i="4"/>
  <c r="M755" i="4"/>
  <c r="G755" i="4"/>
  <c r="C755" i="4" s="1"/>
  <c r="O754" i="4"/>
  <c r="M754" i="4"/>
  <c r="G754" i="4"/>
  <c r="C754" i="4" s="1"/>
  <c r="O753" i="4"/>
  <c r="M753" i="4"/>
  <c r="G753" i="4"/>
  <c r="C753" i="4" s="1"/>
  <c r="O752" i="4"/>
  <c r="M752" i="4"/>
  <c r="G752" i="4"/>
  <c r="C752" i="4" s="1"/>
  <c r="O751" i="4"/>
  <c r="M751" i="4"/>
  <c r="G751" i="4"/>
  <c r="C751" i="4" s="1"/>
  <c r="O750" i="4"/>
  <c r="M750" i="4"/>
  <c r="G750" i="4"/>
  <c r="C750" i="4" s="1"/>
  <c r="O749" i="4"/>
  <c r="M749" i="4"/>
  <c r="F749" i="4"/>
  <c r="G749" i="4" s="1"/>
  <c r="C749" i="4" s="1"/>
  <c r="O748" i="4"/>
  <c r="M748" i="4"/>
  <c r="G748" i="4"/>
  <c r="C748" i="4" s="1"/>
  <c r="O747" i="4"/>
  <c r="M747" i="4"/>
  <c r="G747" i="4"/>
  <c r="C747" i="4" s="1"/>
  <c r="O746" i="4"/>
  <c r="M746" i="4"/>
  <c r="G746" i="4"/>
  <c r="C746" i="4" s="1"/>
  <c r="O745" i="4"/>
  <c r="M745" i="4"/>
  <c r="G745" i="4"/>
  <c r="C745" i="4" s="1"/>
  <c r="O744" i="4"/>
  <c r="M744" i="4"/>
  <c r="G744" i="4"/>
  <c r="C744" i="4" s="1"/>
  <c r="O743" i="4"/>
  <c r="M743" i="4"/>
  <c r="G743" i="4"/>
  <c r="C743" i="4" s="1"/>
  <c r="O742" i="4"/>
  <c r="M742" i="4"/>
  <c r="F742" i="4"/>
  <c r="G742" i="4" s="1"/>
  <c r="C742" i="4" s="1"/>
  <c r="O741" i="4"/>
  <c r="M741" i="4"/>
  <c r="G741" i="4"/>
  <c r="C741" i="4" s="1"/>
  <c r="O740" i="4"/>
  <c r="M740" i="4"/>
  <c r="F740" i="4"/>
  <c r="G740" i="4" s="1"/>
  <c r="C740" i="4" s="1"/>
  <c r="O739" i="4"/>
  <c r="M739" i="4"/>
  <c r="G739" i="4"/>
  <c r="C739" i="4" s="1"/>
  <c r="O738" i="4"/>
  <c r="G738" i="4"/>
  <c r="C738" i="4" s="1"/>
  <c r="O737" i="4"/>
  <c r="M737" i="4"/>
  <c r="G737" i="4"/>
  <c r="C737" i="4" s="1"/>
  <c r="O736" i="4"/>
  <c r="M736" i="4"/>
  <c r="G736" i="4"/>
  <c r="C736" i="4" s="1"/>
  <c r="O735" i="4"/>
  <c r="M735" i="4"/>
  <c r="G735" i="4"/>
  <c r="C735" i="4" s="1"/>
  <c r="O734" i="4"/>
  <c r="M734" i="4"/>
  <c r="G734" i="4"/>
  <c r="C734" i="4" s="1"/>
  <c r="O733" i="4"/>
  <c r="M733" i="4"/>
  <c r="G733" i="4"/>
  <c r="C733" i="4" s="1"/>
  <c r="O732" i="4"/>
  <c r="M732" i="4"/>
  <c r="G732" i="4"/>
  <c r="C732" i="4" s="1"/>
  <c r="O731" i="4"/>
  <c r="M731" i="4"/>
  <c r="G731" i="4"/>
  <c r="C731" i="4" s="1"/>
  <c r="O730" i="4"/>
  <c r="M730" i="4"/>
  <c r="G730" i="4"/>
  <c r="C730" i="4" s="1"/>
  <c r="O729" i="4"/>
  <c r="M729" i="4"/>
  <c r="G729" i="4"/>
  <c r="C729" i="4" s="1"/>
  <c r="O728" i="4"/>
  <c r="M728" i="4"/>
  <c r="G728" i="4"/>
  <c r="C728" i="4" s="1"/>
  <c r="O727" i="4"/>
  <c r="M727" i="4"/>
  <c r="G727" i="4"/>
  <c r="C727" i="4" s="1"/>
  <c r="O726" i="4"/>
  <c r="M726" i="4"/>
  <c r="G726" i="4"/>
  <c r="C726" i="4" s="1"/>
  <c r="O725" i="4"/>
  <c r="M725" i="4"/>
  <c r="G725" i="4"/>
  <c r="C725" i="4" s="1"/>
  <c r="O724" i="4"/>
  <c r="M724" i="4"/>
  <c r="G724" i="4"/>
  <c r="C724" i="4" s="1"/>
  <c r="O723" i="4"/>
  <c r="M723" i="4"/>
  <c r="G723" i="4"/>
  <c r="C723" i="4" s="1"/>
  <c r="O722" i="4"/>
  <c r="M722" i="4"/>
  <c r="G722" i="4"/>
  <c r="C722" i="4" s="1"/>
  <c r="O721" i="4"/>
  <c r="M721" i="4"/>
  <c r="G721" i="4"/>
  <c r="C721" i="4" s="1"/>
  <c r="O720" i="4"/>
  <c r="M720" i="4"/>
  <c r="G720" i="4"/>
  <c r="C720" i="4" s="1"/>
  <c r="O719" i="4"/>
  <c r="M719" i="4"/>
  <c r="G719" i="4"/>
  <c r="C719" i="4" s="1"/>
  <c r="O718" i="4"/>
  <c r="M718" i="4"/>
  <c r="G718" i="4"/>
  <c r="C718" i="4" s="1"/>
  <c r="O717" i="4"/>
  <c r="M717" i="4"/>
  <c r="G717" i="4"/>
  <c r="C717" i="4" s="1"/>
  <c r="O716" i="4"/>
  <c r="M716" i="4"/>
  <c r="G716" i="4"/>
  <c r="C716" i="4" s="1"/>
  <c r="O715" i="4"/>
  <c r="M715" i="4"/>
  <c r="G715" i="4"/>
  <c r="C715" i="4" s="1"/>
  <c r="O714" i="4"/>
  <c r="M714" i="4"/>
  <c r="G714" i="4"/>
  <c r="C714" i="4" s="1"/>
  <c r="O713" i="4"/>
  <c r="M713" i="4"/>
  <c r="G713" i="4"/>
  <c r="C713" i="4" s="1"/>
  <c r="O712" i="4"/>
  <c r="M712" i="4"/>
  <c r="G712" i="4"/>
  <c r="C712" i="4" s="1"/>
  <c r="O711" i="4"/>
  <c r="M711" i="4"/>
  <c r="G711" i="4"/>
  <c r="C711" i="4" s="1"/>
  <c r="O710" i="4"/>
  <c r="M710" i="4"/>
  <c r="G710" i="4"/>
  <c r="C710" i="4" s="1"/>
  <c r="O709" i="4"/>
  <c r="M709" i="4"/>
  <c r="G709" i="4"/>
  <c r="C709" i="4" s="1"/>
  <c r="O708" i="4"/>
  <c r="M708" i="4"/>
  <c r="G708" i="4"/>
  <c r="C708" i="4" s="1"/>
  <c r="O707" i="4"/>
  <c r="M707" i="4"/>
  <c r="G707" i="4"/>
  <c r="C707" i="4" s="1"/>
  <c r="O706" i="4"/>
  <c r="M706" i="4"/>
  <c r="G706" i="4"/>
  <c r="C706" i="4" s="1"/>
  <c r="O705" i="4"/>
  <c r="M705" i="4"/>
  <c r="G705" i="4"/>
  <c r="C705" i="4" s="1"/>
  <c r="O704" i="4"/>
  <c r="M704" i="4"/>
  <c r="G704" i="4"/>
  <c r="C704" i="4" s="1"/>
  <c r="X703" i="4"/>
  <c r="O703" i="4"/>
  <c r="M703" i="4"/>
  <c r="G703" i="4"/>
  <c r="C703" i="4" s="1"/>
  <c r="O702" i="4"/>
  <c r="M702" i="4"/>
  <c r="G702" i="4"/>
  <c r="C702" i="4" s="1"/>
  <c r="O701" i="4"/>
  <c r="M701" i="4"/>
  <c r="G701" i="4"/>
  <c r="C701" i="4" s="1"/>
  <c r="O700" i="4"/>
  <c r="M700" i="4"/>
  <c r="G700" i="4"/>
  <c r="C700" i="4" s="1"/>
  <c r="O699" i="4"/>
  <c r="M699" i="4"/>
  <c r="G699" i="4"/>
  <c r="C699" i="4" s="1"/>
  <c r="O698" i="4"/>
  <c r="M698" i="4"/>
  <c r="G698" i="4"/>
  <c r="C698" i="4" s="1"/>
  <c r="O697" i="4"/>
  <c r="M697" i="4"/>
  <c r="G697" i="4"/>
  <c r="C697" i="4" s="1"/>
  <c r="O696" i="4"/>
  <c r="M696" i="4"/>
  <c r="G696" i="4"/>
  <c r="C696" i="4" s="1"/>
  <c r="O695" i="4"/>
  <c r="M695" i="4"/>
  <c r="G695" i="4"/>
  <c r="C695" i="4" s="1"/>
  <c r="O694" i="4"/>
  <c r="M694" i="4"/>
  <c r="G694" i="4"/>
  <c r="C694" i="4" s="1"/>
  <c r="O693" i="4"/>
  <c r="M693" i="4"/>
  <c r="G693" i="4"/>
  <c r="C693" i="4" s="1"/>
  <c r="O692" i="4"/>
  <c r="M692" i="4"/>
  <c r="G692" i="4"/>
  <c r="C692" i="4" s="1"/>
  <c r="O691" i="4"/>
  <c r="M691" i="4"/>
  <c r="G691" i="4"/>
  <c r="C691" i="4" s="1"/>
  <c r="O690" i="4"/>
  <c r="M690" i="4"/>
  <c r="G690" i="4"/>
  <c r="C690" i="4" s="1"/>
  <c r="O689" i="4"/>
  <c r="M689" i="4"/>
  <c r="G689" i="4"/>
  <c r="C689" i="4" s="1"/>
  <c r="O688" i="4"/>
  <c r="M688" i="4"/>
  <c r="G688" i="4"/>
  <c r="C688" i="4" s="1"/>
  <c r="O687" i="4"/>
  <c r="M687" i="4"/>
  <c r="G687" i="4"/>
  <c r="C687" i="4" s="1"/>
  <c r="O686" i="4"/>
  <c r="M686" i="4"/>
  <c r="G686" i="4"/>
  <c r="C686" i="4" s="1"/>
  <c r="O685" i="4"/>
  <c r="M685" i="4"/>
  <c r="G685" i="4"/>
  <c r="C685" i="4" s="1"/>
  <c r="O684" i="4"/>
  <c r="M684" i="4"/>
  <c r="G684" i="4"/>
  <c r="C684" i="4" s="1"/>
  <c r="O683" i="4"/>
  <c r="M683" i="4"/>
  <c r="G683" i="4"/>
  <c r="C683" i="4" s="1"/>
  <c r="O682" i="4"/>
  <c r="M682" i="4"/>
  <c r="G682" i="4"/>
  <c r="C682" i="4" s="1"/>
  <c r="O681" i="4"/>
  <c r="M681" i="4"/>
  <c r="G681" i="4"/>
  <c r="C681" i="4" s="1"/>
  <c r="O680" i="4"/>
  <c r="M680" i="4"/>
  <c r="G680" i="4"/>
  <c r="C680" i="4" s="1"/>
  <c r="O679" i="4"/>
  <c r="M679" i="4"/>
  <c r="G679" i="4"/>
  <c r="C679" i="4" s="1"/>
  <c r="O678" i="4"/>
  <c r="M678" i="4"/>
  <c r="G678" i="4"/>
  <c r="C678" i="4" s="1"/>
  <c r="O677" i="4"/>
  <c r="M677" i="4"/>
  <c r="G677" i="4"/>
  <c r="C677" i="4" s="1"/>
  <c r="O676" i="4"/>
  <c r="M676" i="4"/>
  <c r="G676" i="4"/>
  <c r="C676" i="4" s="1"/>
  <c r="O675" i="4"/>
  <c r="M675" i="4"/>
  <c r="G675" i="4"/>
  <c r="C675" i="4" s="1"/>
  <c r="O674" i="4"/>
  <c r="M674" i="4"/>
  <c r="G674" i="4"/>
  <c r="C674" i="4" s="1"/>
  <c r="O673" i="4"/>
  <c r="M673" i="4"/>
  <c r="G673" i="4"/>
  <c r="C673" i="4" s="1"/>
  <c r="O672" i="4"/>
  <c r="M672" i="4"/>
  <c r="G672" i="4"/>
  <c r="C672" i="4" s="1"/>
  <c r="O671" i="4"/>
  <c r="M671" i="4"/>
  <c r="G671" i="4"/>
  <c r="C671" i="4" s="1"/>
  <c r="O670" i="4"/>
  <c r="M670" i="4"/>
  <c r="G670" i="4"/>
  <c r="C670" i="4" s="1"/>
  <c r="O669" i="4"/>
  <c r="M669" i="4"/>
  <c r="G669" i="4"/>
  <c r="C669" i="4" s="1"/>
  <c r="O668" i="4"/>
  <c r="M668" i="4"/>
  <c r="G668" i="4"/>
  <c r="C668" i="4" s="1"/>
  <c r="O667" i="4"/>
  <c r="M667" i="4"/>
  <c r="G667" i="4"/>
  <c r="C667" i="4" s="1"/>
  <c r="O666" i="4"/>
  <c r="M666" i="4"/>
  <c r="G666" i="4"/>
  <c r="C666" i="4" s="1"/>
  <c r="O665" i="4"/>
  <c r="M665" i="4"/>
  <c r="G665" i="4"/>
  <c r="C665" i="4" s="1"/>
  <c r="O664" i="4"/>
  <c r="M664" i="4"/>
  <c r="G664" i="4"/>
  <c r="C664" i="4" s="1"/>
  <c r="O663" i="4"/>
  <c r="M663" i="4"/>
  <c r="G663" i="4"/>
  <c r="C663" i="4" s="1"/>
  <c r="O662" i="4"/>
  <c r="M662" i="4"/>
  <c r="G662" i="4"/>
  <c r="C662" i="4" s="1"/>
  <c r="X661" i="4"/>
  <c r="O661" i="4"/>
  <c r="M661" i="4"/>
  <c r="G661" i="4"/>
  <c r="C661" i="4" s="1"/>
  <c r="O660" i="4"/>
  <c r="M660" i="4"/>
  <c r="G660" i="4"/>
  <c r="C660" i="4" s="1"/>
  <c r="O659" i="4"/>
  <c r="M659" i="4"/>
  <c r="G659" i="4"/>
  <c r="C659" i="4" s="1"/>
  <c r="O658" i="4"/>
  <c r="M658" i="4"/>
  <c r="G658" i="4"/>
  <c r="C658" i="4" s="1"/>
  <c r="O657" i="4"/>
  <c r="M657" i="4"/>
  <c r="G657" i="4"/>
  <c r="C657" i="4" s="1"/>
  <c r="O656" i="4"/>
  <c r="M656" i="4"/>
  <c r="G656" i="4"/>
  <c r="C656" i="4" s="1"/>
  <c r="O655" i="4"/>
  <c r="M655" i="4"/>
  <c r="G655" i="4"/>
  <c r="C655" i="4" s="1"/>
  <c r="O654" i="4"/>
  <c r="M654" i="4"/>
  <c r="G654" i="4"/>
  <c r="C654" i="4" s="1"/>
  <c r="O653" i="4"/>
  <c r="M653" i="4"/>
  <c r="G653" i="4"/>
  <c r="C653" i="4" s="1"/>
  <c r="O652" i="4"/>
  <c r="M652" i="4"/>
  <c r="G652" i="4"/>
  <c r="C652" i="4" s="1"/>
  <c r="O651" i="4"/>
  <c r="M651" i="4"/>
  <c r="G651" i="4"/>
  <c r="C651" i="4" s="1"/>
  <c r="O650" i="4"/>
  <c r="M650" i="4"/>
  <c r="G650" i="4"/>
  <c r="C650" i="4" s="1"/>
  <c r="O649" i="4"/>
  <c r="M649" i="4"/>
  <c r="G649" i="4"/>
  <c r="C649" i="4" s="1"/>
  <c r="O648" i="4"/>
  <c r="M648" i="4"/>
  <c r="G648" i="4"/>
  <c r="C648" i="4" s="1"/>
  <c r="O647" i="4"/>
  <c r="M647" i="4"/>
  <c r="G647" i="4"/>
  <c r="C647" i="4" s="1"/>
  <c r="O646" i="4"/>
  <c r="M646" i="4"/>
  <c r="G646" i="4"/>
  <c r="C646" i="4" s="1"/>
  <c r="O645" i="4"/>
  <c r="M645" i="4"/>
  <c r="G645" i="4"/>
  <c r="C645" i="4" s="1"/>
  <c r="O644" i="4"/>
  <c r="M644" i="4"/>
  <c r="G644" i="4"/>
  <c r="C644" i="4" s="1"/>
  <c r="O643" i="4"/>
  <c r="M643" i="4"/>
  <c r="G643" i="4"/>
  <c r="C643" i="4" s="1"/>
  <c r="O642" i="4"/>
  <c r="M642" i="4"/>
  <c r="G642" i="4"/>
  <c r="C642" i="4" s="1"/>
  <c r="O641" i="4"/>
  <c r="M641" i="4"/>
  <c r="G641" i="4"/>
  <c r="C641" i="4" s="1"/>
  <c r="O640" i="4"/>
  <c r="M640" i="4"/>
  <c r="G640" i="4"/>
  <c r="C640" i="4" s="1"/>
  <c r="O639" i="4"/>
  <c r="M639" i="4"/>
  <c r="G639" i="4"/>
  <c r="C639" i="4" s="1"/>
  <c r="O638" i="4"/>
  <c r="M638" i="4"/>
  <c r="G638" i="4"/>
  <c r="C638" i="4" s="1"/>
  <c r="O637" i="4"/>
  <c r="M637" i="4"/>
  <c r="G637" i="4"/>
  <c r="C637" i="4" s="1"/>
  <c r="O636" i="4"/>
  <c r="M636" i="4"/>
  <c r="G636" i="4"/>
  <c r="C636" i="4" s="1"/>
  <c r="O635" i="4"/>
  <c r="M635" i="4"/>
  <c r="G635" i="4"/>
  <c r="C635" i="4" s="1"/>
  <c r="O634" i="4"/>
  <c r="M634" i="4"/>
  <c r="G634" i="4"/>
  <c r="C634" i="4" s="1"/>
  <c r="O633" i="4"/>
  <c r="M633" i="4"/>
  <c r="G633" i="4"/>
  <c r="C633" i="4" s="1"/>
  <c r="O632" i="4"/>
  <c r="M632" i="4"/>
  <c r="G632" i="4"/>
  <c r="C632" i="4" s="1"/>
  <c r="O631" i="4"/>
  <c r="M631" i="4"/>
  <c r="G631" i="4"/>
  <c r="C631" i="4" s="1"/>
  <c r="O630" i="4"/>
  <c r="M630" i="4"/>
  <c r="G630" i="4"/>
  <c r="C630" i="4" s="1"/>
  <c r="O629" i="4"/>
  <c r="M629" i="4"/>
  <c r="G629" i="4"/>
  <c r="C629" i="4" s="1"/>
  <c r="O628" i="4"/>
  <c r="M628" i="4"/>
  <c r="G628" i="4"/>
  <c r="C628" i="4" s="1"/>
  <c r="O627" i="4"/>
  <c r="M627" i="4"/>
  <c r="G627" i="4"/>
  <c r="C627" i="4" s="1"/>
  <c r="O626" i="4"/>
  <c r="M626" i="4"/>
  <c r="G626" i="4"/>
  <c r="C626" i="4" s="1"/>
  <c r="O625" i="4"/>
  <c r="M625" i="4"/>
  <c r="G625" i="4"/>
  <c r="C625" i="4" s="1"/>
  <c r="O624" i="4"/>
  <c r="M624" i="4"/>
  <c r="G624" i="4"/>
  <c r="C624" i="4" s="1"/>
  <c r="O623" i="4"/>
  <c r="M623" i="4"/>
  <c r="G623" i="4"/>
  <c r="C623" i="4" s="1"/>
  <c r="O622" i="4"/>
  <c r="M622" i="4"/>
  <c r="G622" i="4"/>
  <c r="C622" i="4" s="1"/>
  <c r="O621" i="4"/>
  <c r="M621" i="4"/>
  <c r="G621" i="4"/>
  <c r="C621" i="4" s="1"/>
  <c r="O620" i="4"/>
  <c r="M620" i="4"/>
  <c r="G620" i="4"/>
  <c r="C620" i="4" s="1"/>
  <c r="O619" i="4"/>
  <c r="M619" i="4"/>
  <c r="G619" i="4"/>
  <c r="C619" i="4" s="1"/>
  <c r="O618" i="4"/>
  <c r="M618" i="4"/>
  <c r="G618" i="4"/>
  <c r="C618" i="4" s="1"/>
  <c r="O617" i="4"/>
  <c r="M617" i="4"/>
  <c r="G617" i="4"/>
  <c r="C617" i="4" s="1"/>
  <c r="O616" i="4"/>
  <c r="M616" i="4"/>
  <c r="G616" i="4"/>
  <c r="C616" i="4" s="1"/>
  <c r="O615" i="4"/>
  <c r="M615" i="4"/>
  <c r="G615" i="4"/>
  <c r="C615" i="4" s="1"/>
  <c r="O614" i="4"/>
  <c r="M614" i="4"/>
  <c r="G614" i="4"/>
  <c r="C614" i="4" s="1"/>
  <c r="O613" i="4"/>
  <c r="M613" i="4"/>
  <c r="G613" i="4"/>
  <c r="C613" i="4" s="1"/>
  <c r="O612" i="4"/>
  <c r="M612" i="4"/>
  <c r="G612" i="4"/>
  <c r="C612" i="4" s="1"/>
  <c r="O611" i="4"/>
  <c r="M611" i="4"/>
  <c r="G611" i="4"/>
  <c r="C611" i="4" s="1"/>
  <c r="O610" i="4"/>
  <c r="M610" i="4"/>
  <c r="G610" i="4"/>
  <c r="C610" i="4" s="1"/>
  <c r="O609" i="4"/>
  <c r="M609" i="4"/>
  <c r="G609" i="4"/>
  <c r="C609" i="4" s="1"/>
  <c r="O608" i="4"/>
  <c r="M608" i="4"/>
  <c r="G608" i="4"/>
  <c r="C608" i="4" s="1"/>
  <c r="O607" i="4"/>
  <c r="M607" i="4"/>
  <c r="G607" i="4"/>
  <c r="C607" i="4" s="1"/>
  <c r="O606" i="4"/>
  <c r="M606" i="4"/>
  <c r="G606" i="4"/>
  <c r="C606" i="4" s="1"/>
  <c r="O605" i="4"/>
  <c r="M605" i="4"/>
  <c r="G605" i="4"/>
  <c r="C605" i="4" s="1"/>
  <c r="O604" i="4"/>
  <c r="M604" i="4"/>
  <c r="G604" i="4"/>
  <c r="C604" i="4" s="1"/>
  <c r="O603" i="4"/>
  <c r="M603" i="4"/>
  <c r="G603" i="4"/>
  <c r="C603" i="4" s="1"/>
  <c r="O602" i="4"/>
  <c r="M602" i="4"/>
  <c r="G602" i="4"/>
  <c r="C602" i="4" s="1"/>
  <c r="O601" i="4"/>
  <c r="M601" i="4"/>
  <c r="G601" i="4"/>
  <c r="C601" i="4" s="1"/>
  <c r="O600" i="4"/>
  <c r="M600" i="4"/>
  <c r="G600" i="4"/>
  <c r="C600" i="4" s="1"/>
  <c r="O599" i="4"/>
  <c r="M599" i="4"/>
  <c r="G599" i="4"/>
  <c r="C599" i="4" s="1"/>
  <c r="O598" i="4"/>
  <c r="M598" i="4"/>
  <c r="G598" i="4"/>
  <c r="C598" i="4" s="1"/>
  <c r="O597" i="4"/>
  <c r="M597" i="4"/>
  <c r="G597" i="4"/>
  <c r="C597" i="4" s="1"/>
  <c r="X596" i="4"/>
  <c r="O596" i="4"/>
  <c r="M596" i="4"/>
  <c r="G596" i="4"/>
  <c r="C596" i="4" s="1"/>
  <c r="O595" i="4"/>
  <c r="M595" i="4"/>
  <c r="G595" i="4"/>
  <c r="C595" i="4" s="1"/>
  <c r="O594" i="4"/>
  <c r="M594" i="4"/>
  <c r="G594" i="4"/>
  <c r="C594" i="4" s="1"/>
  <c r="O593" i="4"/>
  <c r="M593" i="4"/>
  <c r="G593" i="4"/>
  <c r="C593" i="4" s="1"/>
  <c r="O592" i="4"/>
  <c r="M592" i="4"/>
  <c r="G592" i="4"/>
  <c r="C592" i="4" s="1"/>
  <c r="O591" i="4"/>
  <c r="M591" i="4"/>
  <c r="G591" i="4"/>
  <c r="C591" i="4" s="1"/>
  <c r="O590" i="4"/>
  <c r="M590" i="4"/>
  <c r="G590" i="4"/>
  <c r="C590" i="4" s="1"/>
  <c r="O589" i="4"/>
  <c r="M589" i="4"/>
  <c r="G589" i="4"/>
  <c r="C589" i="4" s="1"/>
  <c r="O588" i="4"/>
  <c r="M588" i="4"/>
  <c r="G588" i="4"/>
  <c r="C588" i="4" s="1"/>
  <c r="O587" i="4"/>
  <c r="M587" i="4"/>
  <c r="G587" i="4"/>
  <c r="C587" i="4" s="1"/>
  <c r="O586" i="4"/>
  <c r="M586" i="4"/>
  <c r="G586" i="4"/>
  <c r="C586" i="4" s="1"/>
  <c r="O585" i="4"/>
  <c r="M585" i="4"/>
  <c r="G585" i="4"/>
  <c r="C585" i="4" s="1"/>
  <c r="O584" i="4"/>
  <c r="M584" i="4"/>
  <c r="G584" i="4"/>
  <c r="C584" i="4" s="1"/>
  <c r="O583" i="4"/>
  <c r="M583" i="4"/>
  <c r="G583" i="4"/>
  <c r="C583" i="4" s="1"/>
  <c r="O582" i="4"/>
  <c r="M582" i="4"/>
  <c r="G582" i="4"/>
  <c r="C582" i="4" s="1"/>
  <c r="O581" i="4"/>
  <c r="M581" i="4"/>
  <c r="G581" i="4"/>
  <c r="C581" i="4" s="1"/>
  <c r="O580" i="4"/>
  <c r="M580" i="4"/>
  <c r="G580" i="4"/>
  <c r="C580" i="4" s="1"/>
  <c r="O579" i="4"/>
  <c r="M579" i="4"/>
  <c r="G579" i="4"/>
  <c r="C579" i="4" s="1"/>
  <c r="O578" i="4"/>
  <c r="M578" i="4"/>
  <c r="G578" i="4"/>
  <c r="C578" i="4" s="1"/>
  <c r="O577" i="4"/>
  <c r="M577" i="4"/>
  <c r="G577" i="4"/>
  <c r="C577" i="4" s="1"/>
  <c r="X576" i="4"/>
  <c r="O576" i="4"/>
  <c r="M576" i="4"/>
  <c r="G576" i="4"/>
  <c r="C576" i="4" s="1"/>
  <c r="O575" i="4"/>
  <c r="M575" i="4"/>
  <c r="G575" i="4"/>
  <c r="C575" i="4" s="1"/>
  <c r="O574" i="4"/>
  <c r="M574" i="4"/>
  <c r="G574" i="4"/>
  <c r="C574" i="4" s="1"/>
  <c r="O573" i="4"/>
  <c r="M573" i="4"/>
  <c r="G573" i="4"/>
  <c r="C573" i="4" s="1"/>
  <c r="O572" i="4"/>
  <c r="M572" i="4"/>
  <c r="G572" i="4"/>
  <c r="C572" i="4" s="1"/>
  <c r="O571" i="4"/>
  <c r="M571" i="4"/>
  <c r="G571" i="4"/>
  <c r="C571" i="4" s="1"/>
  <c r="O570" i="4"/>
  <c r="M570" i="4"/>
  <c r="G570" i="4"/>
  <c r="C570" i="4" s="1"/>
  <c r="O569" i="4"/>
  <c r="M569" i="4"/>
  <c r="G569" i="4"/>
  <c r="C569" i="4" s="1"/>
  <c r="O568" i="4"/>
  <c r="M568" i="4"/>
  <c r="G568" i="4"/>
  <c r="C568" i="4" s="1"/>
  <c r="O567" i="4"/>
  <c r="M567" i="4"/>
  <c r="G567" i="4"/>
  <c r="C567" i="4" s="1"/>
  <c r="O566" i="4"/>
  <c r="M566" i="4"/>
  <c r="G566" i="4"/>
  <c r="C566" i="4" s="1"/>
  <c r="O565" i="4"/>
  <c r="M565" i="4"/>
  <c r="G565" i="4"/>
  <c r="C565" i="4" s="1"/>
  <c r="O564" i="4"/>
  <c r="M564" i="4"/>
  <c r="G564" i="4"/>
  <c r="C564" i="4" s="1"/>
  <c r="O563" i="4"/>
  <c r="M563" i="4"/>
  <c r="G563" i="4"/>
  <c r="C563" i="4" s="1"/>
  <c r="O562" i="4"/>
  <c r="M562" i="4"/>
  <c r="G562" i="4"/>
  <c r="C562" i="4" s="1"/>
  <c r="O561" i="4"/>
  <c r="M561" i="4"/>
  <c r="G561" i="4"/>
  <c r="C561" i="4" s="1"/>
  <c r="O560" i="4"/>
  <c r="M560" i="4"/>
  <c r="G560" i="4"/>
  <c r="C560" i="4" s="1"/>
  <c r="O559" i="4"/>
  <c r="M559" i="4"/>
  <c r="G559" i="4"/>
  <c r="C559" i="4" s="1"/>
  <c r="O558" i="4"/>
  <c r="M558" i="4"/>
  <c r="G558" i="4"/>
  <c r="C558" i="4" s="1"/>
  <c r="O557" i="4"/>
  <c r="M557" i="4"/>
  <c r="G557" i="4"/>
  <c r="C557" i="4" s="1"/>
  <c r="O556" i="4"/>
  <c r="M556" i="4"/>
  <c r="F556" i="4"/>
  <c r="G556" i="4" s="1"/>
  <c r="C556" i="4" s="1"/>
  <c r="O555" i="4"/>
  <c r="M555" i="4"/>
  <c r="G555" i="4"/>
  <c r="C555" i="4" s="1"/>
  <c r="O554" i="4"/>
  <c r="M554" i="4"/>
  <c r="G554" i="4"/>
  <c r="C554" i="4" s="1"/>
  <c r="O553" i="4"/>
  <c r="M553" i="4"/>
  <c r="G553" i="4"/>
  <c r="C553" i="4" s="1"/>
  <c r="O552" i="4"/>
  <c r="M552" i="4"/>
  <c r="G552" i="4"/>
  <c r="C552" i="4" s="1"/>
  <c r="O551" i="4"/>
  <c r="M551" i="4"/>
  <c r="G551" i="4"/>
  <c r="C551" i="4" s="1"/>
  <c r="O550" i="4"/>
  <c r="M550" i="4"/>
  <c r="G550" i="4"/>
  <c r="C550" i="4" s="1"/>
  <c r="O549" i="4"/>
  <c r="M549" i="4"/>
  <c r="G549" i="4"/>
  <c r="C549" i="4" s="1"/>
  <c r="O548" i="4"/>
  <c r="M548" i="4"/>
  <c r="G548" i="4"/>
  <c r="C548" i="4" s="1"/>
  <c r="O547" i="4"/>
  <c r="M547" i="4"/>
  <c r="G547" i="4"/>
  <c r="C547" i="4" s="1"/>
  <c r="O546" i="4"/>
  <c r="M546" i="4"/>
  <c r="G546" i="4"/>
  <c r="C546" i="4" s="1"/>
  <c r="O545" i="4"/>
  <c r="M545" i="4"/>
  <c r="G545" i="4"/>
  <c r="C545" i="4" s="1"/>
  <c r="O544" i="4"/>
  <c r="M544" i="4"/>
  <c r="G544" i="4"/>
  <c r="C544" i="4" s="1"/>
  <c r="O543" i="4"/>
  <c r="M543" i="4"/>
  <c r="G543" i="4"/>
  <c r="C543" i="4" s="1"/>
  <c r="O542" i="4"/>
  <c r="M542" i="4"/>
  <c r="G542" i="4"/>
  <c r="C542" i="4" s="1"/>
  <c r="O541" i="4"/>
  <c r="M541" i="4"/>
  <c r="G541" i="4"/>
  <c r="C541" i="4" s="1"/>
  <c r="O540" i="4"/>
  <c r="M540" i="4"/>
  <c r="G540" i="4"/>
  <c r="C540" i="4" s="1"/>
  <c r="O539" i="4"/>
  <c r="M539" i="4"/>
  <c r="G539" i="4"/>
  <c r="C539" i="4" s="1"/>
  <c r="O538" i="4"/>
  <c r="M538" i="4"/>
  <c r="G538" i="4"/>
  <c r="C538" i="4" s="1"/>
  <c r="X537" i="4"/>
  <c r="O537" i="4"/>
  <c r="M537" i="4"/>
  <c r="G537" i="4"/>
  <c r="C537" i="4" s="1"/>
  <c r="O536" i="4"/>
  <c r="M536" i="4"/>
  <c r="G536" i="4"/>
  <c r="C536" i="4" s="1"/>
  <c r="O535" i="4"/>
  <c r="M535" i="4"/>
  <c r="G535" i="4"/>
  <c r="C535" i="4" s="1"/>
  <c r="O534" i="4"/>
  <c r="M534" i="4"/>
  <c r="G534" i="4"/>
  <c r="C534" i="4" s="1"/>
  <c r="O533" i="4"/>
  <c r="M533" i="4"/>
  <c r="G533" i="4"/>
  <c r="C533" i="4" s="1"/>
  <c r="O532" i="4"/>
  <c r="M532" i="4"/>
  <c r="G532" i="4"/>
  <c r="C532" i="4" s="1"/>
  <c r="O531" i="4"/>
  <c r="M531" i="4"/>
  <c r="F531" i="4"/>
  <c r="G531" i="4" s="1"/>
  <c r="C531" i="4" s="1"/>
  <c r="O530" i="4"/>
  <c r="M530" i="4"/>
  <c r="G530" i="4"/>
  <c r="C530" i="4" s="1"/>
  <c r="O529" i="4"/>
  <c r="M529" i="4"/>
  <c r="G529" i="4"/>
  <c r="C529" i="4" s="1"/>
  <c r="X528" i="4"/>
  <c r="O528" i="4"/>
  <c r="M528" i="4"/>
  <c r="G528" i="4"/>
  <c r="C528" i="4" s="1"/>
  <c r="O527" i="4"/>
  <c r="M527" i="4"/>
  <c r="F527" i="4"/>
  <c r="G527" i="4" s="1"/>
  <c r="C527" i="4" s="1"/>
  <c r="O526" i="4"/>
  <c r="M526" i="4"/>
  <c r="F526" i="4"/>
  <c r="G526" i="4" s="1"/>
  <c r="C526" i="4" s="1"/>
  <c r="O525" i="4"/>
  <c r="M525" i="4"/>
  <c r="F525" i="4"/>
  <c r="G525" i="4" s="1"/>
  <c r="C525" i="4" s="1"/>
  <c r="O524" i="4"/>
  <c r="M524" i="4"/>
  <c r="F524" i="4"/>
  <c r="G524" i="4" s="1"/>
  <c r="C524" i="4" s="1"/>
  <c r="O523" i="4"/>
  <c r="F523" i="4"/>
  <c r="G523" i="4" s="1"/>
  <c r="C523" i="4" s="1"/>
  <c r="O522" i="4"/>
  <c r="M522" i="4"/>
  <c r="G522" i="4"/>
  <c r="C522" i="4" s="1"/>
  <c r="O520" i="4"/>
  <c r="M520" i="4"/>
  <c r="G520" i="4"/>
  <c r="C520" i="4" s="1"/>
  <c r="O519" i="4"/>
  <c r="M519" i="4"/>
  <c r="G519" i="4"/>
  <c r="C519" i="4" s="1"/>
  <c r="O518" i="4"/>
  <c r="M518" i="4"/>
  <c r="G518" i="4"/>
  <c r="C518" i="4" s="1"/>
  <c r="O517" i="4"/>
  <c r="M517" i="4"/>
  <c r="F517" i="4"/>
  <c r="G517" i="4" s="1"/>
  <c r="C517" i="4" s="1"/>
  <c r="O516" i="4"/>
  <c r="M516" i="4"/>
  <c r="G516" i="4"/>
  <c r="C516" i="4" s="1"/>
  <c r="O515" i="4"/>
  <c r="M515" i="4"/>
  <c r="G515" i="4"/>
  <c r="C515" i="4" s="1"/>
  <c r="O514" i="4"/>
  <c r="M514" i="4"/>
  <c r="G514" i="4"/>
  <c r="C514" i="4" s="1"/>
  <c r="O513" i="4"/>
  <c r="M513" i="4"/>
  <c r="G513" i="4"/>
  <c r="C513" i="4" s="1"/>
  <c r="O512" i="4"/>
  <c r="M512" i="4"/>
  <c r="G512" i="4"/>
  <c r="C512" i="4" s="1"/>
  <c r="O511" i="4"/>
  <c r="M511" i="4"/>
  <c r="G511" i="4"/>
  <c r="C511" i="4" s="1"/>
  <c r="O510" i="4"/>
  <c r="M510" i="4"/>
  <c r="F510" i="4"/>
  <c r="G510" i="4" s="1"/>
  <c r="C510" i="4" s="1"/>
  <c r="O509" i="4"/>
  <c r="M509" i="4"/>
  <c r="G509" i="4"/>
  <c r="C509" i="4" s="1"/>
  <c r="O508" i="4"/>
  <c r="M508" i="4"/>
  <c r="F508" i="4"/>
  <c r="G508" i="4" s="1"/>
  <c r="C508" i="4" s="1"/>
  <c r="O507" i="4"/>
  <c r="M507" i="4"/>
  <c r="F507" i="4"/>
  <c r="G507" i="4" s="1"/>
  <c r="C507" i="4" s="1"/>
  <c r="O506" i="4"/>
  <c r="M506" i="4"/>
  <c r="G506" i="4"/>
  <c r="C506" i="4" s="1"/>
  <c r="O505" i="4"/>
  <c r="M505" i="4"/>
  <c r="G505" i="4"/>
  <c r="C505" i="4" s="1"/>
  <c r="O504" i="4"/>
  <c r="M504" i="4"/>
  <c r="G504" i="4"/>
  <c r="C504" i="4" s="1"/>
  <c r="O503" i="4"/>
  <c r="M503" i="4"/>
  <c r="G503" i="4"/>
  <c r="C503" i="4" s="1"/>
  <c r="O502" i="4"/>
  <c r="M502" i="4"/>
  <c r="G502" i="4"/>
  <c r="C502" i="4" s="1"/>
  <c r="O501" i="4"/>
  <c r="M501" i="4"/>
  <c r="F501" i="4"/>
  <c r="G501" i="4" s="1"/>
  <c r="C501" i="4" s="1"/>
  <c r="O500" i="4"/>
  <c r="M500" i="4"/>
  <c r="F500" i="4"/>
  <c r="G500" i="4" s="1"/>
  <c r="C500" i="4" s="1"/>
  <c r="O499" i="4"/>
  <c r="M499" i="4"/>
  <c r="G499" i="4"/>
  <c r="C499" i="4" s="1"/>
  <c r="O498" i="4"/>
  <c r="M498" i="4"/>
  <c r="G498" i="4"/>
  <c r="C498" i="4" s="1"/>
  <c r="O497" i="4"/>
  <c r="M497" i="4"/>
  <c r="F497" i="4"/>
  <c r="G497" i="4" s="1"/>
  <c r="C497" i="4" s="1"/>
  <c r="O496" i="4"/>
  <c r="M496" i="4"/>
  <c r="F496" i="4"/>
  <c r="G496" i="4" s="1"/>
  <c r="C496" i="4" s="1"/>
  <c r="O495" i="4"/>
  <c r="M495" i="4"/>
  <c r="F495" i="4"/>
  <c r="G495" i="4" s="1"/>
  <c r="C495" i="4" s="1"/>
  <c r="O494" i="4"/>
  <c r="M494" i="4"/>
  <c r="G494" i="4"/>
  <c r="C494" i="4" s="1"/>
  <c r="O493" i="4"/>
  <c r="M493" i="4"/>
  <c r="G493" i="4"/>
  <c r="C493" i="4" s="1"/>
  <c r="O492" i="4"/>
  <c r="M492" i="4"/>
  <c r="F492" i="4"/>
  <c r="G492" i="4" s="1"/>
  <c r="C492" i="4" s="1"/>
  <c r="O491" i="4"/>
  <c r="M491" i="4"/>
  <c r="G491" i="4"/>
  <c r="C491" i="4" s="1"/>
  <c r="O490" i="4"/>
  <c r="M490" i="4"/>
  <c r="F490" i="4"/>
  <c r="G490" i="4" s="1"/>
  <c r="C490" i="4" s="1"/>
  <c r="O489" i="4"/>
  <c r="M489" i="4"/>
  <c r="G489" i="4"/>
  <c r="C489" i="4" s="1"/>
  <c r="O488" i="4"/>
  <c r="M488" i="4"/>
  <c r="F488" i="4"/>
  <c r="G488" i="4" s="1"/>
  <c r="C488" i="4" s="1"/>
  <c r="O487" i="4"/>
  <c r="M487" i="4"/>
  <c r="F487" i="4"/>
  <c r="G487" i="4" s="1"/>
  <c r="C487" i="4" s="1"/>
  <c r="O486" i="4"/>
  <c r="M486" i="4"/>
  <c r="G486" i="4"/>
  <c r="C486" i="4" s="1"/>
  <c r="O485" i="4"/>
  <c r="M485" i="4"/>
  <c r="G485" i="4"/>
  <c r="C485" i="4" s="1"/>
  <c r="O484" i="4"/>
  <c r="M484" i="4"/>
  <c r="F484" i="4"/>
  <c r="G484" i="4" s="1"/>
  <c r="C484" i="4" s="1"/>
  <c r="O483" i="4"/>
  <c r="M483" i="4"/>
  <c r="F483" i="4"/>
  <c r="G483" i="4" s="1"/>
  <c r="C483" i="4" s="1"/>
  <c r="O482" i="4"/>
  <c r="M482" i="4"/>
  <c r="F482" i="4"/>
  <c r="G482" i="4" s="1"/>
  <c r="C482" i="4" s="1"/>
  <c r="O481" i="4"/>
  <c r="M481" i="4"/>
  <c r="G481" i="4"/>
  <c r="C481" i="4" s="1"/>
  <c r="O480" i="4"/>
  <c r="M480" i="4"/>
  <c r="F480" i="4"/>
  <c r="G480" i="4" s="1"/>
  <c r="C480" i="4" s="1"/>
  <c r="O479" i="4"/>
  <c r="M479" i="4"/>
  <c r="F479" i="4"/>
  <c r="G479" i="4" s="1"/>
  <c r="C479" i="4" s="1"/>
  <c r="O478" i="4"/>
  <c r="M478" i="4"/>
  <c r="F478" i="4"/>
  <c r="G478" i="4" s="1"/>
  <c r="C478" i="4" s="1"/>
  <c r="O477" i="4"/>
  <c r="M477" i="4"/>
  <c r="G477" i="4"/>
  <c r="C477" i="4" s="1"/>
  <c r="O476" i="4"/>
  <c r="M476" i="4"/>
  <c r="G476" i="4"/>
  <c r="C476" i="4" s="1"/>
  <c r="O475" i="4"/>
  <c r="M475" i="4"/>
  <c r="F475" i="4"/>
  <c r="G475" i="4" s="1"/>
  <c r="C475" i="4" s="1"/>
  <c r="O474" i="4"/>
  <c r="M474" i="4"/>
  <c r="F474" i="4"/>
  <c r="G474" i="4" s="1"/>
  <c r="C474" i="4" s="1"/>
  <c r="O473" i="4"/>
  <c r="M473" i="4"/>
  <c r="G473" i="4"/>
  <c r="C473" i="4" s="1"/>
  <c r="X472" i="4"/>
  <c r="O472" i="4"/>
  <c r="M472" i="4"/>
  <c r="F472" i="4"/>
  <c r="G472" i="4" s="1"/>
  <c r="C472" i="4" s="1"/>
  <c r="O471" i="4"/>
  <c r="M471" i="4"/>
  <c r="G471" i="4"/>
  <c r="C471" i="4" s="1"/>
  <c r="O470" i="4"/>
  <c r="M470" i="4"/>
  <c r="G470" i="4"/>
  <c r="C470" i="4" s="1"/>
  <c r="O469" i="4"/>
  <c r="M469" i="4"/>
  <c r="G469" i="4"/>
  <c r="C469" i="4" s="1"/>
  <c r="O468" i="4"/>
  <c r="M468" i="4"/>
  <c r="G468" i="4"/>
  <c r="C468" i="4" s="1"/>
  <c r="O467" i="4"/>
  <c r="M467" i="4"/>
  <c r="G467" i="4"/>
  <c r="C467" i="4" s="1"/>
  <c r="O466" i="4"/>
  <c r="M466" i="4"/>
  <c r="G466" i="4"/>
  <c r="C466" i="4" s="1"/>
  <c r="O465" i="4"/>
  <c r="M465" i="4"/>
  <c r="G465" i="4"/>
  <c r="C465" i="4" s="1"/>
  <c r="O464" i="4"/>
  <c r="M464" i="4"/>
  <c r="F464" i="4"/>
  <c r="G464" i="4" s="1"/>
  <c r="C464" i="4" s="1"/>
  <c r="O463" i="4"/>
  <c r="M463" i="4"/>
  <c r="F463" i="4"/>
  <c r="G463" i="4" s="1"/>
  <c r="C463" i="4" s="1"/>
  <c r="O462" i="4"/>
  <c r="M462" i="4"/>
  <c r="G462" i="4"/>
  <c r="C462" i="4" s="1"/>
  <c r="O461" i="4"/>
  <c r="M461" i="4"/>
  <c r="F461" i="4"/>
  <c r="G461" i="4" s="1"/>
  <c r="C461" i="4" s="1"/>
  <c r="O460" i="4"/>
  <c r="M460" i="4"/>
  <c r="G460" i="4"/>
  <c r="C460" i="4" s="1"/>
  <c r="O459" i="4"/>
  <c r="M459" i="4"/>
  <c r="G459" i="4"/>
  <c r="C459" i="4" s="1"/>
  <c r="O458" i="4"/>
  <c r="M458" i="4"/>
  <c r="G458" i="4"/>
  <c r="C458" i="4" s="1"/>
  <c r="O457" i="4"/>
  <c r="M457" i="4"/>
  <c r="G457" i="4"/>
  <c r="C457" i="4" s="1"/>
  <c r="O456" i="4"/>
  <c r="M456" i="4"/>
  <c r="F456" i="4"/>
  <c r="G456" i="4" s="1"/>
  <c r="C456" i="4" s="1"/>
  <c r="O455" i="4"/>
  <c r="M455" i="4"/>
  <c r="G455" i="4"/>
  <c r="C455" i="4" s="1"/>
  <c r="O454" i="4"/>
  <c r="M454" i="4"/>
  <c r="F454" i="4"/>
  <c r="G454" i="4" s="1"/>
  <c r="C454" i="4" s="1"/>
  <c r="O453" i="4"/>
  <c r="M453" i="4"/>
  <c r="G453" i="4"/>
  <c r="C453" i="4" s="1"/>
  <c r="O452" i="4"/>
  <c r="M452" i="4"/>
  <c r="G452" i="4"/>
  <c r="C452" i="4" s="1"/>
  <c r="O451" i="4"/>
  <c r="M451" i="4"/>
  <c r="F451" i="4"/>
  <c r="G451" i="4" s="1"/>
  <c r="C451" i="4" s="1"/>
  <c r="O450" i="4"/>
  <c r="M450" i="4"/>
  <c r="F450" i="4"/>
  <c r="G450" i="4" s="1"/>
  <c r="C450" i="4" s="1"/>
  <c r="O449" i="4"/>
  <c r="M449" i="4"/>
  <c r="G449" i="4"/>
  <c r="C449" i="4" s="1"/>
  <c r="O448" i="4"/>
  <c r="M448" i="4"/>
  <c r="G448" i="4"/>
  <c r="C448" i="4" s="1"/>
  <c r="O447" i="4"/>
  <c r="M447" i="4"/>
  <c r="F447" i="4"/>
  <c r="G447" i="4" s="1"/>
  <c r="C447" i="4" s="1"/>
  <c r="O446" i="4"/>
  <c r="M446" i="4"/>
  <c r="G446" i="4"/>
  <c r="C446" i="4" s="1"/>
  <c r="O445" i="4"/>
  <c r="F445" i="4"/>
  <c r="G445" i="4" s="1"/>
  <c r="C445" i="4" s="1"/>
  <c r="O444" i="4"/>
  <c r="M444" i="4"/>
  <c r="F444" i="4"/>
  <c r="G444" i="4" s="1"/>
  <c r="C444" i="4" s="1"/>
  <c r="O443" i="4"/>
  <c r="M443" i="4"/>
  <c r="F443" i="4"/>
  <c r="G443" i="4" s="1"/>
  <c r="C443" i="4" s="1"/>
  <c r="O442" i="4"/>
  <c r="M442" i="4"/>
  <c r="G442" i="4"/>
  <c r="C442" i="4" s="1"/>
  <c r="O441" i="4"/>
  <c r="M441" i="4"/>
  <c r="G441" i="4"/>
  <c r="C441" i="4" s="1"/>
  <c r="O440" i="4"/>
  <c r="M440" i="4"/>
  <c r="G440" i="4"/>
  <c r="C440" i="4" s="1"/>
  <c r="O439" i="4"/>
  <c r="M439" i="4"/>
  <c r="F439" i="4"/>
  <c r="G439" i="4" s="1"/>
  <c r="C439" i="4" s="1"/>
  <c r="O438" i="4"/>
  <c r="M438" i="4"/>
  <c r="F438" i="4"/>
  <c r="G438" i="4" s="1"/>
  <c r="C438" i="4" s="1"/>
  <c r="O437" i="4"/>
  <c r="M437" i="4"/>
  <c r="G437" i="4"/>
  <c r="C437" i="4" s="1"/>
  <c r="O436" i="4"/>
  <c r="M436" i="4"/>
  <c r="G436" i="4"/>
  <c r="C436" i="4" s="1"/>
  <c r="O435" i="4"/>
  <c r="F435" i="4"/>
  <c r="G435" i="4" s="1"/>
  <c r="C435" i="4" s="1"/>
  <c r="O434" i="4"/>
  <c r="M434" i="4"/>
  <c r="G434" i="4"/>
  <c r="C434" i="4" s="1"/>
  <c r="O433" i="4"/>
  <c r="M433" i="4"/>
  <c r="F433" i="4"/>
  <c r="G433" i="4" s="1"/>
  <c r="C433" i="4" s="1"/>
  <c r="O432" i="4"/>
  <c r="M432" i="4"/>
  <c r="G432" i="4"/>
  <c r="C432" i="4" s="1"/>
  <c r="O431" i="4"/>
  <c r="M431" i="4"/>
  <c r="G431" i="4"/>
  <c r="C431" i="4" s="1"/>
  <c r="O430" i="4"/>
  <c r="M430" i="4"/>
  <c r="G430" i="4"/>
  <c r="C430" i="4" s="1"/>
  <c r="O429" i="4"/>
  <c r="M429" i="4"/>
  <c r="G429" i="4"/>
  <c r="C429" i="4" s="1"/>
  <c r="O428" i="4"/>
  <c r="M428" i="4"/>
  <c r="G428" i="4"/>
  <c r="C428" i="4" s="1"/>
  <c r="O427" i="4"/>
  <c r="M427" i="4"/>
  <c r="G427" i="4"/>
  <c r="C427" i="4" s="1"/>
  <c r="O426" i="4"/>
  <c r="M426" i="4"/>
  <c r="G426" i="4"/>
  <c r="C426" i="4" s="1"/>
  <c r="O425" i="4"/>
  <c r="M425" i="4"/>
  <c r="F425" i="4"/>
  <c r="G425" i="4" s="1"/>
  <c r="C425" i="4" s="1"/>
  <c r="O424" i="4"/>
  <c r="M424" i="4"/>
  <c r="F424" i="4"/>
  <c r="G424" i="4" s="1"/>
  <c r="C424" i="4" s="1"/>
  <c r="O423" i="4"/>
  <c r="M423" i="4"/>
  <c r="G423" i="4"/>
  <c r="C423" i="4" s="1"/>
  <c r="O422" i="4"/>
  <c r="M422" i="4"/>
  <c r="G422" i="4"/>
  <c r="C422" i="4" s="1"/>
  <c r="O421" i="4"/>
  <c r="M421" i="4"/>
  <c r="G421" i="4"/>
  <c r="C421" i="4" s="1"/>
  <c r="O420" i="4"/>
  <c r="M420" i="4"/>
  <c r="G420" i="4"/>
  <c r="C420" i="4" s="1"/>
  <c r="O419" i="4"/>
  <c r="M419" i="4"/>
  <c r="F419" i="4"/>
  <c r="G419" i="4" s="1"/>
  <c r="C419" i="4" s="1"/>
  <c r="O418" i="4"/>
  <c r="M418" i="4"/>
  <c r="G418" i="4"/>
  <c r="C418" i="4" s="1"/>
  <c r="O417" i="4"/>
  <c r="M417" i="4"/>
  <c r="G417" i="4"/>
  <c r="C417" i="4" s="1"/>
  <c r="O416" i="4"/>
  <c r="M416" i="4"/>
  <c r="F416" i="4"/>
  <c r="G416" i="4" s="1"/>
  <c r="C416" i="4" s="1"/>
  <c r="O415" i="4"/>
  <c r="M415" i="4"/>
  <c r="F415" i="4"/>
  <c r="G415" i="4" s="1"/>
  <c r="C415" i="4" s="1"/>
  <c r="O414" i="4"/>
  <c r="M414" i="4"/>
  <c r="F414" i="4"/>
  <c r="G414" i="4" s="1"/>
  <c r="C414" i="4" s="1"/>
  <c r="O413" i="4"/>
  <c r="M413" i="4"/>
  <c r="F413" i="4"/>
  <c r="G413" i="4" s="1"/>
  <c r="C413" i="4" s="1"/>
  <c r="O412" i="4"/>
  <c r="M412" i="4"/>
  <c r="G412" i="4"/>
  <c r="C412" i="4" s="1"/>
  <c r="O411" i="4"/>
  <c r="M411" i="4"/>
  <c r="G411" i="4"/>
  <c r="C411" i="4" s="1"/>
  <c r="O410" i="4"/>
  <c r="M410" i="4"/>
  <c r="G410" i="4"/>
  <c r="C410" i="4" s="1"/>
  <c r="X409" i="4"/>
  <c r="O409" i="4"/>
  <c r="M409" i="4"/>
  <c r="F409" i="4"/>
  <c r="G409" i="4" s="1"/>
  <c r="C409" i="4" s="1"/>
  <c r="O408" i="4"/>
  <c r="M408" i="4"/>
  <c r="G408" i="4"/>
  <c r="C408" i="4" s="1"/>
  <c r="O407" i="4"/>
  <c r="M407" i="4"/>
  <c r="F407" i="4"/>
  <c r="G407" i="4" s="1"/>
  <c r="C407" i="4" s="1"/>
  <c r="O406" i="4"/>
  <c r="M406" i="4"/>
  <c r="G406" i="4"/>
  <c r="C406" i="4" s="1"/>
  <c r="O405" i="4"/>
  <c r="M405" i="4"/>
  <c r="G405" i="4"/>
  <c r="C405" i="4" s="1"/>
  <c r="O404" i="4"/>
  <c r="M404" i="4"/>
  <c r="F404" i="4"/>
  <c r="G404" i="4" s="1"/>
  <c r="C404" i="4" s="1"/>
  <c r="O403" i="4"/>
  <c r="M403" i="4"/>
  <c r="F403" i="4"/>
  <c r="G403" i="4" s="1"/>
  <c r="C403" i="4" s="1"/>
  <c r="O402" i="4"/>
  <c r="M402" i="4"/>
  <c r="F402" i="4"/>
  <c r="G402" i="4" s="1"/>
  <c r="C402" i="4" s="1"/>
  <c r="O401" i="4"/>
  <c r="M401" i="4"/>
  <c r="G401" i="4"/>
  <c r="C401" i="4" s="1"/>
  <c r="O400" i="4"/>
  <c r="M400" i="4"/>
  <c r="G400" i="4"/>
  <c r="C400" i="4" s="1"/>
  <c r="O399" i="4"/>
  <c r="M399" i="4"/>
  <c r="G399" i="4"/>
  <c r="C399" i="4" s="1"/>
  <c r="O398" i="4"/>
  <c r="M398" i="4"/>
  <c r="G398" i="4"/>
  <c r="C398" i="4" s="1"/>
  <c r="O397" i="4"/>
  <c r="M397" i="4"/>
  <c r="G397" i="4"/>
  <c r="C397" i="4" s="1"/>
  <c r="O396" i="4"/>
  <c r="M396" i="4"/>
  <c r="G396" i="4"/>
  <c r="C396" i="4" s="1"/>
  <c r="O395" i="4"/>
  <c r="M395" i="4"/>
  <c r="G395" i="4"/>
  <c r="C395" i="4" s="1"/>
  <c r="O394" i="4"/>
  <c r="M394" i="4"/>
  <c r="F394" i="4"/>
  <c r="G394" i="4" s="1"/>
  <c r="C394" i="4" s="1"/>
  <c r="O393" i="4"/>
  <c r="M393" i="4"/>
  <c r="F393" i="4"/>
  <c r="G393" i="4" s="1"/>
  <c r="C393" i="4" s="1"/>
  <c r="O392" i="4"/>
  <c r="M392" i="4"/>
  <c r="F392" i="4"/>
  <c r="G392" i="4" s="1"/>
  <c r="C392" i="4" s="1"/>
  <c r="O391" i="4"/>
  <c r="M391" i="4"/>
  <c r="G391" i="4"/>
  <c r="C391" i="4" s="1"/>
  <c r="O390" i="4"/>
  <c r="M390" i="4"/>
  <c r="F390" i="4"/>
  <c r="G390" i="4" s="1"/>
  <c r="C390" i="4" s="1"/>
  <c r="O389" i="4"/>
  <c r="M389" i="4"/>
  <c r="G389" i="4"/>
  <c r="C389" i="4" s="1"/>
  <c r="O388" i="4"/>
  <c r="M388" i="4"/>
  <c r="G388" i="4"/>
  <c r="C388" i="4" s="1"/>
  <c r="O387" i="4"/>
  <c r="M387" i="4"/>
  <c r="G387" i="4"/>
  <c r="C387" i="4" s="1"/>
  <c r="O386" i="4"/>
  <c r="M386" i="4"/>
  <c r="G386" i="4"/>
  <c r="C386" i="4" s="1"/>
  <c r="O385" i="4"/>
  <c r="M385" i="4"/>
  <c r="F385" i="4"/>
  <c r="G385" i="4" s="1"/>
  <c r="C385" i="4" s="1"/>
  <c r="O384" i="4"/>
  <c r="M384" i="4"/>
  <c r="F384" i="4"/>
  <c r="G384" i="4" s="1"/>
  <c r="C384" i="4" s="1"/>
  <c r="O383" i="4"/>
  <c r="M383" i="4"/>
  <c r="G383" i="4"/>
  <c r="C383" i="4" s="1"/>
  <c r="O382" i="4"/>
  <c r="M382" i="4"/>
  <c r="F382" i="4"/>
  <c r="G382" i="4" s="1"/>
  <c r="C382" i="4" s="1"/>
  <c r="O381" i="4"/>
  <c r="M381" i="4"/>
  <c r="G381" i="4"/>
  <c r="C381" i="4" s="1"/>
  <c r="O380" i="4"/>
  <c r="M380" i="4"/>
  <c r="G380" i="4"/>
  <c r="C380" i="4" s="1"/>
  <c r="O379" i="4"/>
  <c r="M379" i="4"/>
  <c r="G379" i="4"/>
  <c r="C379" i="4" s="1"/>
  <c r="O378" i="4"/>
  <c r="M378" i="4"/>
  <c r="G378" i="4"/>
  <c r="C378" i="4" s="1"/>
  <c r="O377" i="4"/>
  <c r="F377" i="4"/>
  <c r="G377" i="4" s="1"/>
  <c r="C377" i="4" s="1"/>
  <c r="O376" i="4"/>
  <c r="M376" i="4"/>
  <c r="G376" i="4"/>
  <c r="C376" i="4" s="1"/>
  <c r="O375" i="4"/>
  <c r="M375" i="4"/>
  <c r="F375" i="4"/>
  <c r="G375" i="4" s="1"/>
  <c r="C375" i="4" s="1"/>
  <c r="O374" i="4"/>
  <c r="M374" i="4"/>
  <c r="G374" i="4"/>
  <c r="C374" i="4" s="1"/>
  <c r="O373" i="4"/>
  <c r="M373" i="4"/>
  <c r="F373" i="4"/>
  <c r="G373" i="4" s="1"/>
  <c r="C373" i="4" s="1"/>
  <c r="O372" i="4"/>
  <c r="M372" i="4"/>
  <c r="F372" i="4"/>
  <c r="G372" i="4" s="1"/>
  <c r="C372" i="4" s="1"/>
  <c r="O371" i="4"/>
  <c r="M371" i="4"/>
  <c r="G371" i="4"/>
  <c r="C371" i="4" s="1"/>
  <c r="O370" i="4"/>
  <c r="M370" i="4"/>
  <c r="F370" i="4"/>
  <c r="G370" i="4" s="1"/>
  <c r="C370" i="4" s="1"/>
  <c r="O369" i="4"/>
  <c r="M369" i="4"/>
  <c r="G369" i="4"/>
  <c r="C369" i="4" s="1"/>
  <c r="O368" i="4"/>
  <c r="M368" i="4"/>
  <c r="G368" i="4"/>
  <c r="C368" i="4" s="1"/>
  <c r="O367" i="4"/>
  <c r="M367" i="4"/>
  <c r="G367" i="4"/>
  <c r="C367" i="4" s="1"/>
  <c r="X366" i="4"/>
  <c r="O366" i="4"/>
  <c r="M366" i="4"/>
  <c r="G366" i="4"/>
  <c r="C366" i="4" s="1"/>
  <c r="O365" i="4"/>
  <c r="M365" i="4"/>
  <c r="G365" i="4"/>
  <c r="C365" i="4" s="1"/>
  <c r="O364" i="4"/>
  <c r="M364" i="4"/>
  <c r="G364" i="4"/>
  <c r="C364" i="4" s="1"/>
  <c r="O363" i="4"/>
  <c r="M363" i="4"/>
  <c r="F363" i="4"/>
  <c r="G363" i="4" s="1"/>
  <c r="C363" i="4" s="1"/>
  <c r="O362" i="4"/>
  <c r="M362" i="4"/>
  <c r="F362" i="4"/>
  <c r="G362" i="4" s="1"/>
  <c r="C362" i="4" s="1"/>
  <c r="O361" i="4"/>
  <c r="M361" i="4"/>
  <c r="F361" i="4"/>
  <c r="G361" i="4" s="1"/>
  <c r="C361" i="4" s="1"/>
  <c r="O360" i="4"/>
  <c r="M360" i="4"/>
  <c r="G360" i="4"/>
  <c r="C360" i="4" s="1"/>
  <c r="O359" i="4"/>
  <c r="M359" i="4"/>
  <c r="G359" i="4"/>
  <c r="C359" i="4" s="1"/>
  <c r="O358" i="4"/>
  <c r="M358" i="4"/>
  <c r="F358" i="4"/>
  <c r="G358" i="4" s="1"/>
  <c r="C358" i="4" s="1"/>
  <c r="O357" i="4"/>
  <c r="M357" i="4"/>
  <c r="F357" i="4"/>
  <c r="G357" i="4" s="1"/>
  <c r="C357" i="4" s="1"/>
  <c r="O356" i="4"/>
  <c r="M356" i="4"/>
  <c r="F356" i="4"/>
  <c r="G356" i="4" s="1"/>
  <c r="C356" i="4" s="1"/>
  <c r="O355" i="4"/>
  <c r="M355" i="4"/>
  <c r="F355" i="4"/>
  <c r="G355" i="4" s="1"/>
  <c r="C355" i="4" s="1"/>
  <c r="O354" i="4"/>
  <c r="M354" i="4"/>
  <c r="G354" i="4"/>
  <c r="C354" i="4" s="1"/>
  <c r="O353" i="4"/>
  <c r="M353" i="4"/>
  <c r="G353" i="4"/>
  <c r="C353" i="4" s="1"/>
  <c r="X352" i="4"/>
  <c r="O352" i="4"/>
  <c r="M352" i="4"/>
  <c r="F352" i="4"/>
  <c r="G352" i="4" s="1"/>
  <c r="C352" i="4" s="1"/>
  <c r="O351" i="4"/>
  <c r="M351" i="4"/>
  <c r="G351" i="4"/>
  <c r="C351" i="4" s="1"/>
  <c r="O350" i="4"/>
  <c r="M350" i="4"/>
  <c r="F350" i="4"/>
  <c r="G350" i="4" s="1"/>
  <c r="C350" i="4" s="1"/>
  <c r="O349" i="4"/>
  <c r="M349" i="4"/>
  <c r="F349" i="4"/>
  <c r="G349" i="4" s="1"/>
  <c r="C349" i="4" s="1"/>
  <c r="O348" i="4"/>
  <c r="M348" i="4"/>
  <c r="F348" i="4"/>
  <c r="G348" i="4" s="1"/>
  <c r="C348" i="4" s="1"/>
  <c r="O347" i="4"/>
  <c r="M347" i="4"/>
  <c r="G347" i="4"/>
  <c r="C347" i="4" s="1"/>
  <c r="X346" i="4"/>
  <c r="O346" i="4"/>
  <c r="M346" i="4"/>
  <c r="F346" i="4"/>
  <c r="G346" i="4" s="1"/>
  <c r="C346" i="4" s="1"/>
  <c r="O345" i="4"/>
  <c r="M345" i="4"/>
  <c r="G345" i="4"/>
  <c r="C345" i="4" s="1"/>
  <c r="O344" i="4"/>
  <c r="M344" i="4"/>
  <c r="G344" i="4"/>
  <c r="C344" i="4" s="1"/>
  <c r="O343" i="4"/>
  <c r="M343" i="4"/>
  <c r="F343" i="4"/>
  <c r="G343" i="4" s="1"/>
  <c r="C343" i="4" s="1"/>
  <c r="O342" i="4"/>
  <c r="M342" i="4"/>
  <c r="F342" i="4"/>
  <c r="G342" i="4" s="1"/>
  <c r="C342" i="4" s="1"/>
  <c r="O341" i="4"/>
  <c r="M341" i="4"/>
  <c r="F341" i="4"/>
  <c r="G341" i="4" s="1"/>
  <c r="C341" i="4" s="1"/>
  <c r="O340" i="4"/>
  <c r="M340" i="4"/>
  <c r="G340" i="4"/>
  <c r="C340" i="4" s="1"/>
  <c r="O339" i="4"/>
  <c r="M339" i="4"/>
  <c r="F339" i="4"/>
  <c r="G339" i="4" s="1"/>
  <c r="C339" i="4" s="1"/>
  <c r="O338" i="4"/>
  <c r="M338" i="4"/>
  <c r="G338" i="4"/>
  <c r="C338" i="4" s="1"/>
  <c r="O337" i="4"/>
  <c r="M337" i="4"/>
  <c r="F337" i="4"/>
  <c r="G337" i="4" s="1"/>
  <c r="C337" i="4" s="1"/>
  <c r="O336" i="4"/>
  <c r="M336" i="4"/>
  <c r="F336" i="4"/>
  <c r="G336" i="4" s="1"/>
  <c r="C336" i="4" s="1"/>
  <c r="O335" i="4"/>
  <c r="M335" i="4"/>
  <c r="G335" i="4"/>
  <c r="C335" i="4" s="1"/>
  <c r="O334" i="4"/>
  <c r="M334" i="4"/>
  <c r="G334" i="4"/>
  <c r="C334" i="4" s="1"/>
  <c r="O333" i="4"/>
  <c r="M333" i="4"/>
  <c r="G333" i="4"/>
  <c r="C333" i="4" s="1"/>
  <c r="O332" i="4"/>
  <c r="M332" i="4"/>
  <c r="G332" i="4"/>
  <c r="C332" i="4" s="1"/>
  <c r="O331" i="4"/>
  <c r="M331" i="4"/>
  <c r="G331" i="4"/>
  <c r="C331" i="4" s="1"/>
  <c r="O330" i="4"/>
  <c r="M330" i="4"/>
  <c r="F330" i="4"/>
  <c r="G330" i="4" s="1"/>
  <c r="C330" i="4" s="1"/>
  <c r="O329" i="4"/>
  <c r="M329" i="4"/>
  <c r="F329" i="4"/>
  <c r="G329" i="4" s="1"/>
  <c r="C329" i="4" s="1"/>
  <c r="O328" i="4"/>
  <c r="M328" i="4"/>
  <c r="G328" i="4"/>
  <c r="C328" i="4" s="1"/>
  <c r="O327" i="4"/>
  <c r="M327" i="4"/>
  <c r="G327" i="4"/>
  <c r="C327" i="4" s="1"/>
  <c r="O326" i="4"/>
  <c r="M326" i="4"/>
  <c r="G326" i="4"/>
  <c r="C326" i="4" s="1"/>
  <c r="O325" i="4"/>
  <c r="M325" i="4"/>
  <c r="G325" i="4"/>
  <c r="C325" i="4" s="1"/>
  <c r="O324" i="4"/>
  <c r="M324" i="4"/>
  <c r="G324" i="4"/>
  <c r="C324" i="4" s="1"/>
  <c r="O323" i="4"/>
  <c r="M323" i="4"/>
  <c r="G323" i="4"/>
  <c r="C323" i="4" s="1"/>
  <c r="O322" i="4"/>
  <c r="M322" i="4"/>
  <c r="G322" i="4"/>
  <c r="C322" i="4" s="1"/>
  <c r="O321" i="4"/>
  <c r="M321" i="4"/>
  <c r="G321" i="4"/>
  <c r="C321" i="4" s="1"/>
  <c r="X320" i="4"/>
  <c r="O320" i="4"/>
  <c r="M320" i="4"/>
  <c r="F320" i="4"/>
  <c r="G320" i="4" s="1"/>
  <c r="C320" i="4" s="1"/>
  <c r="O319" i="4"/>
  <c r="M319" i="4"/>
  <c r="G319" i="4"/>
  <c r="C319" i="4" s="1"/>
  <c r="O318" i="4"/>
  <c r="M318" i="4"/>
  <c r="G318" i="4"/>
  <c r="C318" i="4" s="1"/>
  <c r="O317" i="4"/>
  <c r="M317" i="4"/>
  <c r="G317" i="4"/>
  <c r="C317" i="4" s="1"/>
  <c r="O316" i="4"/>
  <c r="M316" i="4"/>
  <c r="G316" i="4"/>
  <c r="C316" i="4" s="1"/>
  <c r="O315" i="4"/>
  <c r="M315" i="4"/>
  <c r="F315" i="4"/>
  <c r="G315" i="4" s="1"/>
  <c r="C315" i="4" s="1"/>
  <c r="O314" i="4"/>
  <c r="M314" i="4"/>
  <c r="F314" i="4"/>
  <c r="G314" i="4" s="1"/>
  <c r="C314" i="4" s="1"/>
  <c r="O313" i="4"/>
  <c r="M313" i="4"/>
  <c r="G313" i="4"/>
  <c r="C313" i="4" s="1"/>
  <c r="O312" i="4"/>
  <c r="M312" i="4"/>
  <c r="G312" i="4"/>
  <c r="C312" i="4" s="1"/>
  <c r="O311" i="4"/>
  <c r="M311" i="4"/>
  <c r="G311" i="4"/>
  <c r="C311" i="4" s="1"/>
  <c r="O310" i="4"/>
  <c r="M310" i="4"/>
  <c r="G310" i="4"/>
  <c r="C310" i="4" s="1"/>
  <c r="O309" i="4"/>
  <c r="M309" i="4"/>
  <c r="F309" i="4"/>
  <c r="G309" i="4" s="1"/>
  <c r="C309" i="4" s="1"/>
  <c r="O308" i="4"/>
  <c r="M308" i="4"/>
  <c r="G308" i="4"/>
  <c r="C308" i="4" s="1"/>
  <c r="O307" i="4"/>
  <c r="M307" i="4"/>
  <c r="G307" i="4"/>
  <c r="C307" i="4" s="1"/>
  <c r="O306" i="4"/>
  <c r="M306" i="4"/>
  <c r="G306" i="4"/>
  <c r="C306" i="4" s="1"/>
  <c r="O305" i="4"/>
  <c r="M305" i="4"/>
  <c r="G305" i="4"/>
  <c r="C305" i="4" s="1"/>
  <c r="O304" i="4"/>
  <c r="M304" i="4"/>
  <c r="F304" i="4"/>
  <c r="G304" i="4" s="1"/>
  <c r="C304" i="4" s="1"/>
  <c r="O303" i="4"/>
  <c r="M303" i="4"/>
  <c r="G303" i="4"/>
  <c r="C303" i="4" s="1"/>
  <c r="O302" i="4"/>
  <c r="M302" i="4"/>
  <c r="G302" i="4"/>
  <c r="C302" i="4" s="1"/>
  <c r="O301" i="4"/>
  <c r="M301" i="4"/>
  <c r="F301" i="4"/>
  <c r="G301" i="4" s="1"/>
  <c r="C301" i="4" s="1"/>
  <c r="O300" i="4"/>
  <c r="M300" i="4"/>
  <c r="G300" i="4"/>
  <c r="C300" i="4" s="1"/>
  <c r="O299" i="4"/>
  <c r="M299" i="4"/>
  <c r="F299" i="4"/>
  <c r="G299" i="4" s="1"/>
  <c r="C299" i="4" s="1"/>
  <c r="O298" i="4"/>
  <c r="M298" i="4"/>
  <c r="F298" i="4"/>
  <c r="G298" i="4" s="1"/>
  <c r="C298" i="4" s="1"/>
  <c r="O297" i="4"/>
  <c r="M297" i="4"/>
  <c r="F297" i="4"/>
  <c r="G297" i="4" s="1"/>
  <c r="C297" i="4" s="1"/>
  <c r="O296" i="4"/>
  <c r="M296" i="4"/>
  <c r="G296" i="4"/>
  <c r="C296" i="4" s="1"/>
  <c r="O295" i="4"/>
  <c r="M295" i="4"/>
  <c r="G295" i="4"/>
  <c r="C295" i="4" s="1"/>
  <c r="O294" i="4"/>
  <c r="M294" i="4"/>
  <c r="F294" i="4"/>
  <c r="G294" i="4" s="1"/>
  <c r="C294" i="4" s="1"/>
  <c r="O293" i="4"/>
  <c r="M293" i="4"/>
  <c r="F293" i="4"/>
  <c r="G293" i="4" s="1"/>
  <c r="C293" i="4" s="1"/>
  <c r="O292" i="4"/>
  <c r="M292" i="4"/>
  <c r="G292" i="4"/>
  <c r="C292" i="4" s="1"/>
  <c r="O291" i="4"/>
  <c r="M291" i="4"/>
  <c r="G291" i="4"/>
  <c r="C291" i="4" s="1"/>
  <c r="O290" i="4"/>
  <c r="M290" i="4"/>
  <c r="G290" i="4"/>
  <c r="C290" i="4" s="1"/>
  <c r="O289" i="4"/>
  <c r="M289" i="4"/>
  <c r="F289" i="4"/>
  <c r="G289" i="4" s="1"/>
  <c r="C289" i="4" s="1"/>
  <c r="O288" i="4"/>
  <c r="M288" i="4"/>
  <c r="G288" i="4"/>
  <c r="C288" i="4" s="1"/>
  <c r="O287" i="4"/>
  <c r="M287" i="4"/>
  <c r="F287" i="4"/>
  <c r="G287" i="4" s="1"/>
  <c r="C287" i="4" s="1"/>
  <c r="O286" i="4"/>
  <c r="M286" i="4"/>
  <c r="F286" i="4"/>
  <c r="G286" i="4" s="1"/>
  <c r="C286" i="4" s="1"/>
  <c r="O285" i="4"/>
  <c r="M285" i="4"/>
  <c r="G285" i="4"/>
  <c r="C285" i="4" s="1"/>
  <c r="O284" i="4"/>
  <c r="M284" i="4"/>
  <c r="F284" i="4"/>
  <c r="G284" i="4" s="1"/>
  <c r="C284" i="4" s="1"/>
  <c r="O283" i="4"/>
  <c r="M283" i="4"/>
  <c r="G283" i="4"/>
  <c r="C283" i="4" s="1"/>
  <c r="O282" i="4"/>
  <c r="M282" i="4"/>
  <c r="F282" i="4"/>
  <c r="G282" i="4" s="1"/>
  <c r="C282" i="4" s="1"/>
  <c r="O281" i="4"/>
  <c r="M281" i="4"/>
  <c r="F281" i="4"/>
  <c r="G281" i="4" s="1"/>
  <c r="C281" i="4" s="1"/>
  <c r="O280" i="4"/>
  <c r="M280" i="4"/>
  <c r="G280" i="4"/>
  <c r="C280" i="4" s="1"/>
  <c r="O279" i="4"/>
  <c r="M279" i="4"/>
  <c r="F279" i="4"/>
  <c r="G279" i="4" s="1"/>
  <c r="C279" i="4" s="1"/>
  <c r="O278" i="4"/>
  <c r="M278" i="4"/>
  <c r="G278" i="4"/>
  <c r="C278" i="4" s="1"/>
  <c r="O277" i="4"/>
  <c r="M277" i="4"/>
  <c r="G277" i="4"/>
  <c r="C277" i="4" s="1"/>
  <c r="O276" i="4"/>
  <c r="M276" i="4"/>
  <c r="G276" i="4"/>
  <c r="C276" i="4" s="1"/>
  <c r="O275" i="4"/>
  <c r="M275" i="4"/>
  <c r="F275" i="4"/>
  <c r="G275" i="4" s="1"/>
  <c r="C275" i="4" s="1"/>
  <c r="O274" i="4"/>
  <c r="M274" i="4"/>
  <c r="G274" i="4"/>
  <c r="C274" i="4" s="1"/>
  <c r="O273" i="4"/>
  <c r="M273" i="4"/>
  <c r="F273" i="4"/>
  <c r="G273" i="4" s="1"/>
  <c r="C273" i="4" s="1"/>
  <c r="O272" i="4"/>
  <c r="M272" i="4"/>
  <c r="G272" i="4"/>
  <c r="C272" i="4" s="1"/>
  <c r="O271" i="4"/>
  <c r="M271" i="4"/>
  <c r="G271" i="4"/>
  <c r="C271" i="4" s="1"/>
  <c r="O270" i="4"/>
  <c r="M270" i="4"/>
  <c r="F270" i="4"/>
  <c r="G270" i="4" s="1"/>
  <c r="C270" i="4" s="1"/>
  <c r="O269" i="4"/>
  <c r="M269" i="4"/>
  <c r="G269" i="4"/>
  <c r="C269" i="4" s="1"/>
  <c r="O268" i="4"/>
  <c r="M268" i="4"/>
  <c r="F268" i="4"/>
  <c r="G268" i="4" s="1"/>
  <c r="C268" i="4" s="1"/>
  <c r="O267" i="4"/>
  <c r="M267" i="4"/>
  <c r="G267" i="4"/>
  <c r="C267" i="4" s="1"/>
  <c r="O266" i="4"/>
  <c r="M266" i="4"/>
  <c r="G266" i="4"/>
  <c r="C266" i="4" s="1"/>
  <c r="X265" i="4"/>
  <c r="O265" i="4"/>
  <c r="M265" i="4"/>
  <c r="G265" i="4"/>
  <c r="C265" i="4" s="1"/>
  <c r="O264" i="4"/>
  <c r="M264" i="4"/>
  <c r="F264" i="4"/>
  <c r="G264" i="4" s="1"/>
  <c r="C264" i="4" s="1"/>
  <c r="O263" i="4"/>
  <c r="M263" i="4"/>
  <c r="G263" i="4"/>
  <c r="C263" i="4" s="1"/>
  <c r="O262" i="4"/>
  <c r="M262" i="4"/>
  <c r="G262" i="4"/>
  <c r="C262" i="4" s="1"/>
  <c r="O261" i="4"/>
  <c r="M261" i="4"/>
  <c r="F261" i="4"/>
  <c r="G261" i="4" s="1"/>
  <c r="C261" i="4" s="1"/>
  <c r="O260" i="4"/>
  <c r="M260" i="4"/>
  <c r="G260" i="4"/>
  <c r="C260" i="4" s="1"/>
  <c r="O259" i="4"/>
  <c r="M259" i="4"/>
  <c r="F259" i="4"/>
  <c r="G259" i="4" s="1"/>
  <c r="C259" i="4" s="1"/>
  <c r="O258" i="4"/>
  <c r="M258" i="4"/>
  <c r="G258" i="4"/>
  <c r="C258" i="4" s="1"/>
  <c r="O257" i="4"/>
  <c r="M257" i="4"/>
  <c r="F257" i="4"/>
  <c r="G257" i="4" s="1"/>
  <c r="C257" i="4" s="1"/>
  <c r="O256" i="4"/>
  <c r="M256" i="4"/>
  <c r="G256" i="4"/>
  <c r="C256" i="4" s="1"/>
  <c r="O255" i="4"/>
  <c r="M255" i="4"/>
  <c r="G255" i="4"/>
  <c r="C255" i="4" s="1"/>
  <c r="O254" i="4"/>
  <c r="M254" i="4"/>
  <c r="G254" i="4"/>
  <c r="C254" i="4" s="1"/>
  <c r="O253" i="4"/>
  <c r="M253" i="4"/>
  <c r="F253" i="4"/>
  <c r="G253" i="4" s="1"/>
  <c r="C253" i="4" s="1"/>
  <c r="O252" i="4"/>
  <c r="M252" i="4"/>
  <c r="G252" i="4"/>
  <c r="C252" i="4" s="1"/>
  <c r="O251" i="4"/>
  <c r="M251" i="4"/>
  <c r="G251" i="4"/>
  <c r="C251" i="4" s="1"/>
  <c r="O250" i="4"/>
  <c r="M250" i="4"/>
  <c r="G250" i="4"/>
  <c r="C250" i="4" s="1"/>
  <c r="O249" i="4"/>
  <c r="M249" i="4"/>
  <c r="G249" i="4"/>
  <c r="C249" i="4" s="1"/>
  <c r="O248" i="4"/>
  <c r="M248" i="4"/>
  <c r="G248" i="4"/>
  <c r="C248" i="4" s="1"/>
  <c r="O247" i="4"/>
  <c r="M247" i="4"/>
  <c r="G247" i="4"/>
  <c r="C247" i="4" s="1"/>
  <c r="O246" i="4"/>
  <c r="M246" i="4"/>
  <c r="G246" i="4"/>
  <c r="C246" i="4" s="1"/>
  <c r="O245" i="4"/>
  <c r="M245" i="4"/>
  <c r="G245" i="4"/>
  <c r="C245" i="4" s="1"/>
  <c r="O244" i="4"/>
  <c r="M244" i="4"/>
  <c r="G244" i="4"/>
  <c r="C244" i="4" s="1"/>
  <c r="O243" i="4"/>
  <c r="M243" i="4"/>
  <c r="F243" i="4"/>
  <c r="G243" i="4" s="1"/>
  <c r="C243" i="4" s="1"/>
  <c r="O242" i="4"/>
  <c r="M242" i="4"/>
  <c r="G242" i="4"/>
  <c r="C242" i="4" s="1"/>
  <c r="O241" i="4"/>
  <c r="M241" i="4"/>
  <c r="G241" i="4"/>
  <c r="C241" i="4" s="1"/>
  <c r="O240" i="4"/>
  <c r="M240" i="4"/>
  <c r="G240" i="4"/>
  <c r="C240" i="4" s="1"/>
  <c r="O239" i="4"/>
  <c r="M239" i="4"/>
  <c r="G239" i="4"/>
  <c r="C239" i="4" s="1"/>
  <c r="X238" i="4"/>
  <c r="O238" i="4"/>
  <c r="M238" i="4"/>
  <c r="F238" i="4"/>
  <c r="G238" i="4" s="1"/>
  <c r="C238" i="4" s="1"/>
  <c r="O237" i="4"/>
  <c r="M237" i="4"/>
  <c r="G237" i="4"/>
  <c r="C237" i="4" s="1"/>
  <c r="O236" i="4"/>
  <c r="M236" i="4"/>
  <c r="G236" i="4"/>
  <c r="C236" i="4" s="1"/>
  <c r="O235" i="4"/>
  <c r="M235" i="4"/>
  <c r="F235" i="4"/>
  <c r="G235" i="4" s="1"/>
  <c r="C235" i="4" s="1"/>
  <c r="O234" i="4"/>
  <c r="M234" i="4"/>
  <c r="G234" i="4"/>
  <c r="C234" i="4" s="1"/>
  <c r="O233" i="4"/>
  <c r="M233" i="4"/>
  <c r="G233" i="4"/>
  <c r="C233" i="4" s="1"/>
  <c r="O232" i="4"/>
  <c r="M232" i="4"/>
  <c r="G232" i="4"/>
  <c r="C232" i="4" s="1"/>
  <c r="O231" i="4"/>
  <c r="M231" i="4"/>
  <c r="G231" i="4"/>
  <c r="C231" i="4" s="1"/>
  <c r="O230" i="4"/>
  <c r="M230" i="4"/>
  <c r="F230" i="4"/>
  <c r="G230" i="4" s="1"/>
  <c r="C230" i="4" s="1"/>
  <c r="O229" i="4"/>
  <c r="M229" i="4"/>
  <c r="F229" i="4"/>
  <c r="G229" i="4" s="1"/>
  <c r="C229" i="4" s="1"/>
  <c r="O228" i="4"/>
  <c r="M228" i="4"/>
  <c r="F228" i="4"/>
  <c r="G228" i="4" s="1"/>
  <c r="C228" i="4" s="1"/>
  <c r="O227" i="4"/>
  <c r="M227" i="4"/>
  <c r="G227" i="4"/>
  <c r="C227" i="4" s="1"/>
  <c r="O226" i="4"/>
  <c r="M226" i="4"/>
  <c r="G226" i="4"/>
  <c r="C226" i="4" s="1"/>
  <c r="O225" i="4"/>
  <c r="M225" i="4"/>
  <c r="G225" i="4"/>
  <c r="C225" i="4" s="1"/>
  <c r="O224" i="4"/>
  <c r="M224" i="4"/>
  <c r="G224" i="4"/>
  <c r="C224" i="4" s="1"/>
  <c r="O223" i="4"/>
  <c r="M223" i="4"/>
  <c r="G223" i="4"/>
  <c r="C223" i="4" s="1"/>
  <c r="O222" i="4"/>
  <c r="M222" i="4"/>
  <c r="G222" i="4"/>
  <c r="C222" i="4" s="1"/>
  <c r="O221" i="4"/>
  <c r="M221" i="4"/>
  <c r="G221" i="4"/>
  <c r="C221" i="4" s="1"/>
  <c r="O220" i="4"/>
  <c r="M220" i="4"/>
  <c r="G220" i="4"/>
  <c r="C220" i="4" s="1"/>
  <c r="O219" i="4"/>
  <c r="M219" i="4"/>
  <c r="G219" i="4"/>
  <c r="C219" i="4" s="1"/>
  <c r="O218" i="4"/>
  <c r="M218" i="4"/>
  <c r="F218" i="4"/>
  <c r="G218" i="4" s="1"/>
  <c r="C218" i="4" s="1"/>
  <c r="O217" i="4"/>
  <c r="M217" i="4"/>
  <c r="F217" i="4"/>
  <c r="G217" i="4" s="1"/>
  <c r="C217" i="4" s="1"/>
  <c r="O216" i="4"/>
  <c r="M216" i="4"/>
  <c r="G216" i="4"/>
  <c r="C216" i="4" s="1"/>
  <c r="O215" i="4"/>
  <c r="M215" i="4"/>
  <c r="G215" i="4"/>
  <c r="C215" i="4" s="1"/>
  <c r="O214" i="4"/>
  <c r="M214" i="4"/>
  <c r="G214" i="4"/>
  <c r="C214" i="4" s="1"/>
  <c r="O213" i="4"/>
  <c r="M213" i="4"/>
  <c r="F213" i="4"/>
  <c r="G213" i="4" s="1"/>
  <c r="C213" i="4" s="1"/>
  <c r="O212" i="4"/>
  <c r="M212" i="4"/>
  <c r="G212" i="4"/>
  <c r="C212" i="4" s="1"/>
  <c r="O211" i="4"/>
  <c r="M211" i="4"/>
  <c r="F211" i="4"/>
  <c r="G211" i="4" s="1"/>
  <c r="C211" i="4" s="1"/>
  <c r="O210" i="4"/>
  <c r="M210" i="4"/>
  <c r="G210" i="4"/>
  <c r="C210" i="4" s="1"/>
  <c r="O209" i="4"/>
  <c r="M209" i="4"/>
  <c r="F209" i="4"/>
  <c r="G209" i="4" s="1"/>
  <c r="C209" i="4" s="1"/>
  <c r="O208" i="4"/>
  <c r="M208" i="4"/>
  <c r="G208" i="4"/>
  <c r="C208" i="4" s="1"/>
  <c r="O207" i="4"/>
  <c r="M207" i="4"/>
  <c r="G207" i="4"/>
  <c r="C207" i="4" s="1"/>
  <c r="O206" i="4"/>
  <c r="M206" i="4"/>
  <c r="G206" i="4"/>
  <c r="C206" i="4" s="1"/>
  <c r="O205" i="4"/>
  <c r="M205" i="4"/>
  <c r="G205" i="4"/>
  <c r="C205" i="4" s="1"/>
  <c r="O204" i="4"/>
  <c r="M204" i="4"/>
  <c r="G204" i="4"/>
  <c r="C204" i="4" s="1"/>
  <c r="O203" i="4"/>
  <c r="M203" i="4"/>
  <c r="G203" i="4"/>
  <c r="C203" i="4" s="1"/>
  <c r="O202" i="4"/>
  <c r="M202" i="4"/>
  <c r="G202" i="4"/>
  <c r="C202" i="4" s="1"/>
  <c r="O201" i="4"/>
  <c r="M201" i="4"/>
  <c r="G201" i="4"/>
  <c r="C201" i="4" s="1"/>
  <c r="O200" i="4"/>
  <c r="M200" i="4"/>
  <c r="G200" i="4"/>
  <c r="C200" i="4" s="1"/>
  <c r="O199" i="4"/>
  <c r="M199" i="4"/>
  <c r="F199" i="4"/>
  <c r="G199" i="4" s="1"/>
  <c r="C199" i="4" s="1"/>
  <c r="O198" i="4"/>
  <c r="M198" i="4"/>
  <c r="F198" i="4"/>
  <c r="G198" i="4" s="1"/>
  <c r="C198" i="4" s="1"/>
  <c r="O197" i="4"/>
  <c r="M197" i="4"/>
  <c r="G197" i="4"/>
  <c r="C197" i="4" s="1"/>
  <c r="O196" i="4"/>
  <c r="M196" i="4"/>
  <c r="G196" i="4"/>
  <c r="C196" i="4" s="1"/>
  <c r="O195" i="4"/>
  <c r="M195" i="4"/>
  <c r="G195" i="4"/>
  <c r="C195" i="4" s="1"/>
  <c r="O194" i="4"/>
  <c r="M194" i="4"/>
  <c r="F194" i="4"/>
  <c r="G194" i="4" s="1"/>
  <c r="C194" i="4" s="1"/>
  <c r="O193" i="4"/>
  <c r="M193" i="4"/>
  <c r="G193" i="4"/>
  <c r="C193" i="4" s="1"/>
  <c r="O192" i="4"/>
  <c r="M192" i="4"/>
  <c r="G192" i="4"/>
  <c r="C192" i="4" s="1"/>
  <c r="O191" i="4"/>
  <c r="M191" i="4"/>
  <c r="G191" i="4"/>
  <c r="C191" i="4" s="1"/>
  <c r="O190" i="4"/>
  <c r="M190" i="4"/>
  <c r="G190" i="4"/>
  <c r="C190" i="4" s="1"/>
  <c r="O189" i="4"/>
  <c r="M189" i="4"/>
  <c r="F189" i="4"/>
  <c r="G189" i="4" s="1"/>
  <c r="C189" i="4" s="1"/>
  <c r="O188" i="4"/>
  <c r="M188" i="4"/>
  <c r="G188" i="4"/>
  <c r="C188" i="4" s="1"/>
  <c r="O187" i="4"/>
  <c r="M187" i="4"/>
  <c r="G187" i="4"/>
  <c r="C187" i="4" s="1"/>
  <c r="O186" i="4"/>
  <c r="M186" i="4"/>
  <c r="F186" i="4"/>
  <c r="G186" i="4" s="1"/>
  <c r="C186" i="4" s="1"/>
  <c r="O185" i="4"/>
  <c r="M185" i="4"/>
  <c r="G185" i="4"/>
  <c r="C185" i="4" s="1"/>
  <c r="X184" i="4"/>
  <c r="O184" i="4"/>
  <c r="M184" i="4"/>
  <c r="G184" i="4"/>
  <c r="C184" i="4" s="1"/>
  <c r="O183" i="4"/>
  <c r="M183" i="4"/>
  <c r="F183" i="4"/>
  <c r="G183" i="4" s="1"/>
  <c r="C183" i="4" s="1"/>
  <c r="O182" i="4"/>
  <c r="M182" i="4"/>
  <c r="G182" i="4"/>
  <c r="C182" i="4" s="1"/>
  <c r="O181" i="4"/>
  <c r="M181" i="4"/>
  <c r="G181" i="4"/>
  <c r="C181" i="4" s="1"/>
  <c r="O180" i="4"/>
  <c r="M180" i="4"/>
  <c r="G180" i="4"/>
  <c r="C180" i="4" s="1"/>
  <c r="O179" i="4"/>
  <c r="M179" i="4"/>
  <c r="G179" i="4"/>
  <c r="C179" i="4" s="1"/>
  <c r="O178" i="4"/>
  <c r="M178" i="4"/>
  <c r="G178" i="4"/>
  <c r="C178" i="4" s="1"/>
  <c r="O177" i="4"/>
  <c r="M177" i="4"/>
  <c r="G177" i="4"/>
  <c r="C177" i="4" s="1"/>
  <c r="O176" i="4"/>
  <c r="M176" i="4"/>
  <c r="G176" i="4"/>
  <c r="C176" i="4" s="1"/>
  <c r="O175" i="4"/>
  <c r="M175" i="4"/>
  <c r="G175" i="4"/>
  <c r="C175" i="4" s="1"/>
  <c r="O174" i="4"/>
  <c r="M174" i="4"/>
  <c r="F174" i="4"/>
  <c r="G174" i="4" s="1"/>
  <c r="C174" i="4" s="1"/>
  <c r="O173" i="4"/>
  <c r="M173" i="4"/>
  <c r="G173" i="4"/>
  <c r="C173" i="4" s="1"/>
  <c r="O172" i="4"/>
  <c r="M172" i="4"/>
  <c r="F172" i="4"/>
  <c r="G172" i="4" s="1"/>
  <c r="C172" i="4" s="1"/>
  <c r="O171" i="4"/>
  <c r="M171" i="4"/>
  <c r="G171" i="4"/>
  <c r="C171" i="4" s="1"/>
  <c r="O170" i="4"/>
  <c r="M170" i="4"/>
  <c r="F170" i="4"/>
  <c r="G170" i="4" s="1"/>
  <c r="C170" i="4" s="1"/>
  <c r="O169" i="4"/>
  <c r="M169" i="4"/>
  <c r="F169" i="4"/>
  <c r="G169" i="4" s="1"/>
  <c r="C169" i="4" s="1"/>
  <c r="O168" i="4"/>
  <c r="M168" i="4"/>
  <c r="F168" i="4"/>
  <c r="G168" i="4" s="1"/>
  <c r="C168" i="4" s="1"/>
  <c r="O167" i="4"/>
  <c r="M167" i="4"/>
  <c r="G167" i="4"/>
  <c r="C167" i="4" s="1"/>
  <c r="O166" i="4"/>
  <c r="M166" i="4"/>
  <c r="G166" i="4"/>
  <c r="C166" i="4" s="1"/>
  <c r="O165" i="4"/>
  <c r="M165" i="4"/>
  <c r="F165" i="4"/>
  <c r="G165" i="4" s="1"/>
  <c r="C165" i="4" s="1"/>
  <c r="O164" i="4"/>
  <c r="M164" i="4"/>
  <c r="G164" i="4"/>
  <c r="C164" i="4" s="1"/>
  <c r="O163" i="4"/>
  <c r="M163" i="4"/>
  <c r="G163" i="4"/>
  <c r="C163" i="4" s="1"/>
  <c r="O162" i="4"/>
  <c r="M162" i="4"/>
  <c r="F162" i="4"/>
  <c r="G162" i="4" s="1"/>
  <c r="C162" i="4" s="1"/>
  <c r="O161" i="4"/>
  <c r="M161" i="4"/>
  <c r="F161" i="4"/>
  <c r="G161" i="4" s="1"/>
  <c r="C161" i="4" s="1"/>
  <c r="O160" i="4"/>
  <c r="M160" i="4"/>
  <c r="F160" i="4"/>
  <c r="G160" i="4" s="1"/>
  <c r="C160" i="4" s="1"/>
  <c r="O159" i="4"/>
  <c r="M159" i="4"/>
  <c r="G159" i="4"/>
  <c r="C159" i="4" s="1"/>
  <c r="O158" i="4"/>
  <c r="M158" i="4"/>
  <c r="G158" i="4"/>
  <c r="C158" i="4" s="1"/>
  <c r="O157" i="4"/>
  <c r="M157" i="4"/>
  <c r="F157" i="4"/>
  <c r="G157" i="4" s="1"/>
  <c r="C157" i="4" s="1"/>
  <c r="O156" i="4"/>
  <c r="M156" i="4"/>
  <c r="G156" i="4"/>
  <c r="C156" i="4" s="1"/>
  <c r="O155" i="4"/>
  <c r="M155" i="4"/>
  <c r="F155" i="4"/>
  <c r="G155" i="4" s="1"/>
  <c r="C155" i="4" s="1"/>
  <c r="O154" i="4"/>
  <c r="M154" i="4"/>
  <c r="G154" i="4"/>
  <c r="C154" i="4" s="1"/>
  <c r="O153" i="4"/>
  <c r="M153" i="4"/>
  <c r="G153" i="4"/>
  <c r="C153" i="4" s="1"/>
  <c r="O152" i="4"/>
  <c r="M152" i="4"/>
  <c r="G152" i="4"/>
  <c r="C152" i="4" s="1"/>
  <c r="O151" i="4"/>
  <c r="M151" i="4"/>
  <c r="G151" i="4"/>
  <c r="C151" i="4" s="1"/>
  <c r="O150" i="4"/>
  <c r="M150" i="4"/>
  <c r="G150" i="4"/>
  <c r="C150" i="4" s="1"/>
  <c r="O149" i="4"/>
  <c r="M149" i="4"/>
  <c r="G149" i="4"/>
  <c r="C149" i="4" s="1"/>
  <c r="O148" i="4"/>
  <c r="M148" i="4"/>
  <c r="G148" i="4"/>
  <c r="C148" i="4" s="1"/>
  <c r="O147" i="4"/>
  <c r="M147" i="4"/>
  <c r="G147" i="4"/>
  <c r="C147" i="4" s="1"/>
  <c r="O146" i="4"/>
  <c r="M146" i="4"/>
  <c r="G146" i="4"/>
  <c r="C146" i="4" s="1"/>
  <c r="O145" i="4"/>
  <c r="M145" i="4"/>
  <c r="G145" i="4"/>
  <c r="C145" i="4" s="1"/>
  <c r="O144" i="4"/>
  <c r="M144" i="4"/>
  <c r="G144" i="4"/>
  <c r="C144" i="4" s="1"/>
  <c r="O143" i="4"/>
  <c r="M143" i="4"/>
  <c r="G143" i="4"/>
  <c r="C143" i="4" s="1"/>
  <c r="O142" i="4"/>
  <c r="M142" i="4"/>
  <c r="G142" i="4"/>
  <c r="C142" i="4" s="1"/>
  <c r="O141" i="4"/>
  <c r="M141" i="4"/>
  <c r="G141" i="4"/>
  <c r="C141" i="4" s="1"/>
  <c r="O140" i="4"/>
  <c r="M140" i="4"/>
  <c r="G140" i="4"/>
  <c r="C140" i="4" s="1"/>
  <c r="O139" i="4"/>
  <c r="M139" i="4"/>
  <c r="G139" i="4"/>
  <c r="C139" i="4" s="1"/>
  <c r="O138" i="4"/>
  <c r="M138" i="4"/>
  <c r="G138" i="4"/>
  <c r="C138" i="4" s="1"/>
  <c r="O137" i="4"/>
  <c r="M137" i="4"/>
  <c r="G137" i="4"/>
  <c r="C137" i="4" s="1"/>
  <c r="O136" i="4"/>
  <c r="M136" i="4"/>
  <c r="F136" i="4"/>
  <c r="G136" i="4" s="1"/>
  <c r="C136" i="4" s="1"/>
  <c r="O135" i="4"/>
  <c r="M135" i="4"/>
  <c r="F135" i="4"/>
  <c r="G135" i="4" s="1"/>
  <c r="C135" i="4" s="1"/>
  <c r="O134" i="4"/>
  <c r="M134" i="4"/>
  <c r="F134" i="4"/>
  <c r="G134" i="4" s="1"/>
  <c r="C134" i="4" s="1"/>
  <c r="O133" i="4"/>
  <c r="M133" i="4"/>
  <c r="G133" i="4"/>
  <c r="C133" i="4" s="1"/>
  <c r="O132" i="4"/>
  <c r="M132" i="4"/>
  <c r="G132" i="4"/>
  <c r="C132" i="4" s="1"/>
  <c r="O131" i="4"/>
  <c r="M131" i="4"/>
  <c r="G131" i="4"/>
  <c r="C131" i="4" s="1"/>
  <c r="O130" i="4"/>
  <c r="M130" i="4"/>
  <c r="G130" i="4"/>
  <c r="C130" i="4" s="1"/>
  <c r="O129" i="4"/>
  <c r="M129" i="4"/>
  <c r="G129" i="4"/>
  <c r="C129" i="4" s="1"/>
  <c r="O128" i="4"/>
  <c r="M128" i="4"/>
  <c r="G128" i="4"/>
  <c r="C128" i="4" s="1"/>
  <c r="O127" i="4"/>
  <c r="M127" i="4"/>
  <c r="F127" i="4"/>
  <c r="G127" i="4" s="1"/>
  <c r="C127" i="4" s="1"/>
  <c r="O126" i="4"/>
  <c r="M126" i="4"/>
  <c r="F126" i="4"/>
  <c r="G126" i="4" s="1"/>
  <c r="C126" i="4" s="1"/>
  <c r="O125" i="4"/>
  <c r="M125" i="4"/>
  <c r="G125" i="4"/>
  <c r="C125" i="4" s="1"/>
  <c r="O124" i="4"/>
  <c r="M124" i="4"/>
  <c r="F124" i="4"/>
  <c r="G124" i="4" s="1"/>
  <c r="C124" i="4" s="1"/>
  <c r="O123" i="4"/>
  <c r="M123" i="4"/>
  <c r="F123" i="4"/>
  <c r="G123" i="4" s="1"/>
  <c r="C123" i="4" s="1"/>
  <c r="O122" i="4"/>
  <c r="M122" i="4"/>
  <c r="F122" i="4"/>
  <c r="G122" i="4" s="1"/>
  <c r="C122" i="4" s="1"/>
  <c r="O121" i="4"/>
  <c r="M121" i="4"/>
  <c r="F121" i="4"/>
  <c r="G121" i="4" s="1"/>
  <c r="C121" i="4" s="1"/>
  <c r="O120" i="4"/>
  <c r="M120" i="4"/>
  <c r="F120" i="4"/>
  <c r="G120" i="4" s="1"/>
  <c r="C120" i="4" s="1"/>
  <c r="O119" i="4"/>
  <c r="M119" i="4"/>
  <c r="G119" i="4"/>
  <c r="C119" i="4" s="1"/>
  <c r="O118" i="4"/>
  <c r="M118" i="4"/>
  <c r="G118" i="4"/>
  <c r="C118" i="4" s="1"/>
  <c r="O117" i="4"/>
  <c r="M117" i="4"/>
  <c r="G117" i="4"/>
  <c r="C117" i="4" s="1"/>
  <c r="O116" i="4"/>
  <c r="M116" i="4"/>
  <c r="G116" i="4"/>
  <c r="C116" i="4" s="1"/>
  <c r="O115" i="4"/>
  <c r="M115" i="4"/>
  <c r="G115" i="4"/>
  <c r="C115" i="4" s="1"/>
  <c r="O114" i="4"/>
  <c r="M114" i="4"/>
  <c r="G114" i="4"/>
  <c r="C114" i="4" s="1"/>
  <c r="O113" i="4"/>
  <c r="M113" i="4"/>
  <c r="F113" i="4"/>
  <c r="G113" i="4" s="1"/>
  <c r="C113" i="4" s="1"/>
  <c r="O112" i="4"/>
  <c r="M112" i="4"/>
  <c r="G112" i="4"/>
  <c r="C112" i="4" s="1"/>
  <c r="O111" i="4"/>
  <c r="M111" i="4"/>
  <c r="F111" i="4"/>
  <c r="G111" i="4" s="1"/>
  <c r="C111" i="4" s="1"/>
  <c r="O110" i="4"/>
  <c r="M110" i="4"/>
  <c r="F110" i="4"/>
  <c r="G110" i="4" s="1"/>
  <c r="C110" i="4" s="1"/>
  <c r="O109" i="4"/>
  <c r="M109" i="4"/>
  <c r="G109" i="4"/>
  <c r="C109" i="4" s="1"/>
  <c r="O108" i="4"/>
  <c r="M108" i="4"/>
  <c r="F108" i="4"/>
  <c r="G108" i="4" s="1"/>
  <c r="C108" i="4" s="1"/>
  <c r="O107" i="4"/>
  <c r="M107" i="4"/>
  <c r="G107" i="4"/>
  <c r="C107" i="4" s="1"/>
  <c r="O106" i="4"/>
  <c r="M106" i="4"/>
  <c r="G106" i="4"/>
  <c r="C106" i="4" s="1"/>
  <c r="O105" i="4"/>
  <c r="M105" i="4"/>
  <c r="F105" i="4"/>
  <c r="G105" i="4" s="1"/>
  <c r="C105" i="4" s="1"/>
  <c r="O104" i="4"/>
  <c r="M104" i="4"/>
  <c r="G104" i="4"/>
  <c r="C104" i="4" s="1"/>
  <c r="O103" i="4"/>
  <c r="M103" i="4"/>
  <c r="G103" i="4"/>
  <c r="C103" i="4" s="1"/>
  <c r="O102" i="4"/>
  <c r="M102" i="4"/>
  <c r="G102" i="4"/>
  <c r="C102" i="4" s="1"/>
  <c r="O101" i="4"/>
  <c r="M101" i="4"/>
  <c r="F101" i="4"/>
  <c r="G101" i="4" s="1"/>
  <c r="C101" i="4" s="1"/>
  <c r="O100" i="4"/>
  <c r="M100" i="4"/>
  <c r="F100" i="4"/>
  <c r="G100" i="4" s="1"/>
  <c r="C100" i="4" s="1"/>
  <c r="O99" i="4"/>
  <c r="M99" i="4"/>
  <c r="G99" i="4"/>
  <c r="C99" i="4" s="1"/>
  <c r="O98" i="4"/>
  <c r="M98" i="4"/>
  <c r="G98" i="4"/>
  <c r="C98" i="4" s="1"/>
  <c r="O97" i="4"/>
  <c r="M97" i="4"/>
  <c r="G97" i="4"/>
  <c r="C97" i="4" s="1"/>
  <c r="O96" i="4"/>
  <c r="M96" i="4"/>
  <c r="F96" i="4"/>
  <c r="G96" i="4" s="1"/>
  <c r="C96" i="4" s="1"/>
  <c r="O95" i="4"/>
  <c r="M95" i="4"/>
  <c r="F95" i="4"/>
  <c r="G95" i="4" s="1"/>
  <c r="C95" i="4" s="1"/>
  <c r="O94" i="4"/>
  <c r="M94" i="4"/>
  <c r="G94" i="4"/>
  <c r="C94" i="4" s="1"/>
  <c r="O93" i="4"/>
  <c r="M93" i="4"/>
  <c r="F93" i="4"/>
  <c r="G93" i="4" s="1"/>
  <c r="C93" i="4" s="1"/>
  <c r="O92" i="4"/>
  <c r="M92" i="4"/>
  <c r="F92" i="4"/>
  <c r="G92" i="4" s="1"/>
  <c r="C92" i="4" s="1"/>
  <c r="O91" i="4"/>
  <c r="M91" i="4"/>
  <c r="G91" i="4"/>
  <c r="C91" i="4" s="1"/>
  <c r="O90" i="4"/>
  <c r="M90" i="4"/>
  <c r="F90" i="4"/>
  <c r="G90" i="4" s="1"/>
  <c r="C90" i="4" s="1"/>
  <c r="O89" i="4"/>
  <c r="M89" i="4"/>
  <c r="F89" i="4"/>
  <c r="G89" i="4" s="1"/>
  <c r="C89" i="4" s="1"/>
  <c r="O88" i="4"/>
  <c r="M88" i="4"/>
  <c r="F88" i="4"/>
  <c r="G88" i="4" s="1"/>
  <c r="C88" i="4" s="1"/>
  <c r="O87" i="4"/>
  <c r="M87" i="4"/>
  <c r="F87" i="4"/>
  <c r="G87" i="4" s="1"/>
  <c r="C87" i="4" s="1"/>
  <c r="O86" i="4"/>
  <c r="M86" i="4"/>
  <c r="G86" i="4"/>
  <c r="C86" i="4" s="1"/>
  <c r="O85" i="4"/>
  <c r="M85" i="4"/>
  <c r="G85" i="4"/>
  <c r="C85" i="4" s="1"/>
  <c r="O84" i="4"/>
  <c r="M84" i="4"/>
  <c r="F84" i="4"/>
  <c r="G84" i="4" s="1"/>
  <c r="C84" i="4" s="1"/>
  <c r="O83" i="4"/>
  <c r="M83" i="4"/>
  <c r="F83" i="4"/>
  <c r="G83" i="4" s="1"/>
  <c r="C83" i="4" s="1"/>
  <c r="O82" i="4"/>
  <c r="M82" i="4"/>
  <c r="G82" i="4"/>
  <c r="C82" i="4" s="1"/>
  <c r="O81" i="4"/>
  <c r="M81" i="4"/>
  <c r="F81" i="4"/>
  <c r="G81" i="4" s="1"/>
  <c r="C81" i="4" s="1"/>
  <c r="O80" i="4"/>
  <c r="M80" i="4"/>
  <c r="G80" i="4"/>
  <c r="C80" i="4" s="1"/>
  <c r="O79" i="4"/>
  <c r="M79" i="4"/>
  <c r="F79" i="4"/>
  <c r="G79" i="4" s="1"/>
  <c r="C79" i="4" s="1"/>
  <c r="O78" i="4"/>
  <c r="M78" i="4"/>
  <c r="G78" i="4"/>
  <c r="C78" i="4" s="1"/>
  <c r="O77" i="4"/>
  <c r="M77" i="4"/>
  <c r="F77" i="4"/>
  <c r="G77" i="4" s="1"/>
  <c r="C77" i="4" s="1"/>
  <c r="O76" i="4"/>
  <c r="M76" i="4"/>
  <c r="G76" i="4"/>
  <c r="C76" i="4" s="1"/>
  <c r="O75" i="4"/>
  <c r="M75" i="4"/>
  <c r="G75" i="4"/>
  <c r="C75" i="4" s="1"/>
  <c r="O74" i="4"/>
  <c r="M74" i="4"/>
  <c r="F74" i="4"/>
  <c r="G74" i="4" s="1"/>
  <c r="C74" i="4" s="1"/>
  <c r="O73" i="4"/>
  <c r="M73" i="4"/>
  <c r="F73" i="4"/>
  <c r="G73" i="4" s="1"/>
  <c r="C73" i="4" s="1"/>
  <c r="O72" i="4"/>
  <c r="M72" i="4"/>
  <c r="F72" i="4"/>
  <c r="G72" i="4" s="1"/>
  <c r="C72" i="4" s="1"/>
  <c r="O71" i="4"/>
  <c r="M71" i="4"/>
  <c r="F71" i="4"/>
  <c r="G71" i="4" s="1"/>
  <c r="C71" i="4" s="1"/>
  <c r="O70" i="4"/>
  <c r="M70" i="4"/>
  <c r="F70" i="4"/>
  <c r="G70" i="4" s="1"/>
  <c r="C70" i="4" s="1"/>
  <c r="O69" i="4"/>
  <c r="M69" i="4"/>
  <c r="F69" i="4"/>
  <c r="G69" i="4" s="1"/>
  <c r="C69" i="4" s="1"/>
  <c r="O68" i="4"/>
  <c r="M68" i="4"/>
  <c r="F68" i="4"/>
  <c r="G68" i="4" s="1"/>
  <c r="C68" i="4" s="1"/>
  <c r="O67" i="4"/>
  <c r="M67" i="4"/>
  <c r="F67" i="4"/>
  <c r="G67" i="4" s="1"/>
  <c r="C67" i="4" s="1"/>
  <c r="O66" i="4"/>
  <c r="M66" i="4"/>
  <c r="F66" i="4"/>
  <c r="G66" i="4" s="1"/>
  <c r="C66" i="4" s="1"/>
  <c r="O65" i="4"/>
  <c r="M65" i="4"/>
  <c r="G65" i="4"/>
  <c r="C65" i="4" s="1"/>
  <c r="O64" i="4"/>
  <c r="M64" i="4"/>
  <c r="G64" i="4"/>
  <c r="C64" i="4" s="1"/>
  <c r="O63" i="4"/>
  <c r="M63" i="4"/>
  <c r="G63" i="4"/>
  <c r="C63" i="4" s="1"/>
  <c r="O62" i="4"/>
  <c r="M62" i="4"/>
  <c r="G62" i="4"/>
  <c r="C62" i="4" s="1"/>
  <c r="O61" i="4"/>
  <c r="M61" i="4"/>
  <c r="G61" i="4"/>
  <c r="C61" i="4" s="1"/>
  <c r="O60" i="4"/>
  <c r="M60" i="4"/>
  <c r="F60" i="4"/>
  <c r="G60" i="4" s="1"/>
  <c r="C60" i="4" s="1"/>
  <c r="O59" i="4"/>
  <c r="M59" i="4"/>
  <c r="F59" i="4"/>
  <c r="G59" i="4" s="1"/>
  <c r="C59" i="4" s="1"/>
  <c r="O58" i="4"/>
  <c r="M58" i="4"/>
  <c r="G58" i="4"/>
  <c r="C58" i="4" s="1"/>
  <c r="O57" i="4"/>
  <c r="M57" i="4"/>
  <c r="F57" i="4"/>
  <c r="G57" i="4" s="1"/>
  <c r="C57" i="4" s="1"/>
  <c r="O56" i="4"/>
  <c r="M56" i="4"/>
  <c r="G56" i="4"/>
  <c r="C56" i="4" s="1"/>
  <c r="O55" i="4"/>
  <c r="M55" i="4"/>
  <c r="G55" i="4"/>
  <c r="C55" i="4" s="1"/>
  <c r="O54" i="4"/>
  <c r="M54" i="4"/>
  <c r="G54" i="4"/>
  <c r="C54" i="4" s="1"/>
  <c r="O53" i="4"/>
  <c r="M53" i="4"/>
  <c r="O52" i="4"/>
  <c r="M52" i="4"/>
  <c r="G52" i="4"/>
  <c r="C52" i="4" s="1"/>
  <c r="O51" i="4"/>
  <c r="M51" i="4"/>
  <c r="G51" i="4"/>
  <c r="C51" i="4" s="1"/>
  <c r="O50" i="4"/>
  <c r="M50" i="4"/>
  <c r="G50" i="4"/>
  <c r="C50" i="4" s="1"/>
  <c r="O49" i="4"/>
  <c r="M49" i="4"/>
  <c r="G49" i="4"/>
  <c r="C49" i="4" s="1"/>
  <c r="O48" i="4"/>
  <c r="M48" i="4"/>
  <c r="G48" i="4"/>
  <c r="C48" i="4" s="1"/>
  <c r="O47" i="4"/>
  <c r="M47" i="4"/>
  <c r="F47" i="4"/>
  <c r="G47" i="4" s="1"/>
  <c r="C47" i="4" s="1"/>
  <c r="O46" i="4"/>
  <c r="M46" i="4"/>
  <c r="F46" i="4"/>
  <c r="G46" i="4" s="1"/>
  <c r="C46" i="4" s="1"/>
  <c r="O45" i="4"/>
  <c r="M45" i="4"/>
  <c r="G45" i="4"/>
  <c r="C45" i="4" s="1"/>
  <c r="O44" i="4"/>
  <c r="M44" i="4"/>
  <c r="G44" i="4"/>
  <c r="C44" i="4" s="1"/>
  <c r="O43" i="4"/>
  <c r="M43" i="4"/>
  <c r="F43" i="4"/>
  <c r="G43" i="4" s="1"/>
  <c r="C43" i="4" s="1"/>
  <c r="O42" i="4"/>
  <c r="M42" i="4"/>
  <c r="F42" i="4"/>
  <c r="G42" i="4" s="1"/>
  <c r="C42" i="4" s="1"/>
  <c r="O41" i="4"/>
  <c r="M41" i="4"/>
  <c r="G41" i="4"/>
  <c r="C41" i="4" s="1"/>
  <c r="O40" i="4"/>
  <c r="M40" i="4"/>
  <c r="G40" i="4"/>
  <c r="C40" i="4" s="1"/>
  <c r="O39" i="4"/>
  <c r="M39" i="4"/>
  <c r="F39" i="4"/>
  <c r="G39" i="4" s="1"/>
  <c r="C39" i="4" s="1"/>
  <c r="O38" i="4"/>
  <c r="M38" i="4"/>
  <c r="G38" i="4"/>
  <c r="C38" i="4" s="1"/>
  <c r="O37" i="4"/>
  <c r="M37" i="4"/>
  <c r="G37" i="4"/>
  <c r="C37" i="4" s="1"/>
  <c r="O36" i="4"/>
  <c r="M36" i="4"/>
  <c r="G36" i="4"/>
  <c r="C36" i="4" s="1"/>
  <c r="O35" i="4"/>
  <c r="M35" i="4"/>
  <c r="G35" i="4"/>
  <c r="C35" i="4" s="1"/>
  <c r="O34" i="4"/>
  <c r="M34" i="4"/>
  <c r="G34" i="4"/>
  <c r="C34" i="4" s="1"/>
  <c r="O33" i="4"/>
  <c r="M33" i="4"/>
  <c r="G33" i="4"/>
  <c r="C33" i="4" s="1"/>
  <c r="O32" i="4"/>
  <c r="M32" i="4"/>
  <c r="G32" i="4"/>
  <c r="C32" i="4" s="1"/>
  <c r="O31" i="4"/>
  <c r="M31" i="4"/>
  <c r="G31" i="4"/>
  <c r="C31" i="4" s="1"/>
  <c r="O30" i="4"/>
  <c r="M30" i="4"/>
  <c r="G30" i="4"/>
  <c r="C30" i="4" s="1"/>
  <c r="O29" i="4"/>
  <c r="M29" i="4"/>
  <c r="G29" i="4"/>
  <c r="C29" i="4" s="1"/>
  <c r="O28" i="4"/>
  <c r="M28" i="4"/>
  <c r="G28" i="4"/>
  <c r="C28" i="4" s="1"/>
  <c r="O27" i="4"/>
  <c r="M27" i="4"/>
  <c r="F27" i="4"/>
  <c r="G27" i="4" s="1"/>
  <c r="C27" i="4" s="1"/>
  <c r="O26" i="4"/>
  <c r="M26" i="4"/>
  <c r="G26" i="4"/>
  <c r="C26" i="4" s="1"/>
  <c r="O25" i="4"/>
  <c r="M25" i="4"/>
  <c r="F25" i="4"/>
  <c r="G25" i="4" s="1"/>
  <c r="C25" i="4" s="1"/>
  <c r="O24" i="4"/>
  <c r="M24" i="4"/>
  <c r="G24" i="4"/>
  <c r="C24" i="4" s="1"/>
  <c r="O23" i="4"/>
  <c r="M23" i="4"/>
  <c r="G23" i="4"/>
  <c r="C23" i="4" s="1"/>
  <c r="O22" i="4"/>
  <c r="M22" i="4"/>
  <c r="F22" i="4"/>
  <c r="G22" i="4" s="1"/>
  <c r="C22" i="4" s="1"/>
  <c r="O21" i="4"/>
  <c r="M21" i="4"/>
  <c r="G21" i="4"/>
  <c r="C21" i="4" s="1"/>
  <c r="O20" i="4"/>
  <c r="M20" i="4"/>
  <c r="G20" i="4"/>
  <c r="C20" i="4" s="1"/>
  <c r="O19" i="4"/>
  <c r="M19" i="4"/>
  <c r="G19" i="4"/>
  <c r="C19" i="4" s="1"/>
  <c r="O18" i="4"/>
  <c r="M18" i="4"/>
  <c r="G18" i="4"/>
  <c r="C18" i="4" s="1"/>
  <c r="O17" i="4"/>
  <c r="M17" i="4"/>
  <c r="F17" i="4"/>
  <c r="G17" i="4" s="1"/>
  <c r="C17" i="4" s="1"/>
  <c r="O16" i="4"/>
  <c r="M16" i="4"/>
  <c r="G16" i="4"/>
  <c r="C16" i="4" s="1"/>
  <c r="O15" i="4"/>
  <c r="M15" i="4"/>
  <c r="G15" i="4"/>
  <c r="C15" i="4" s="1"/>
  <c r="O14" i="4"/>
  <c r="M14" i="4"/>
  <c r="G14" i="4"/>
  <c r="C14" i="4" s="1"/>
  <c r="O13" i="4"/>
  <c r="M13" i="4"/>
  <c r="F13" i="4"/>
  <c r="G13" i="4" s="1"/>
  <c r="C13" i="4" s="1"/>
  <c r="O12" i="4"/>
  <c r="M12" i="4"/>
  <c r="G12" i="4"/>
  <c r="C12" i="4" s="1"/>
  <c r="O11" i="4"/>
  <c r="M11" i="4"/>
  <c r="F11" i="4"/>
  <c r="G11" i="4" s="1"/>
  <c r="C11" i="4" s="1"/>
  <c r="O10" i="4"/>
  <c r="M10" i="4"/>
  <c r="G10" i="4"/>
  <c r="C10" i="4" s="1"/>
  <c r="O9" i="4"/>
  <c r="M9" i="4"/>
  <c r="F9" i="4"/>
  <c r="G9" i="4" s="1"/>
  <c r="C9" i="4" s="1"/>
  <c r="O8" i="4"/>
  <c r="M8" i="4"/>
  <c r="G8" i="4"/>
  <c r="C8" i="4" s="1"/>
  <c r="O7" i="4"/>
  <c r="M7" i="4"/>
  <c r="G7" i="4"/>
  <c r="C7" i="4" s="1"/>
  <c r="O6" i="4"/>
  <c r="M6" i="4"/>
  <c r="F6" i="4"/>
  <c r="G6" i="4" s="1"/>
  <c r="C6" i="4" s="1"/>
  <c r="O5" i="4"/>
  <c r="M5" i="4"/>
  <c r="F5" i="4"/>
  <c r="G5" i="4" s="1"/>
  <c r="C5" i="4" s="1"/>
  <c r="O4" i="4"/>
  <c r="M4" i="4"/>
  <c r="F4" i="4"/>
  <c r="G4" i="4" s="1"/>
  <c r="C4" i="4" s="1"/>
  <c r="O3" i="4"/>
  <c r="M3" i="4"/>
  <c r="F3" i="4"/>
  <c r="G3" i="4" s="1"/>
  <c r="C3" i="4" s="1"/>
  <c r="O2" i="4"/>
  <c r="M2" i="4"/>
  <c r="G2" i="4"/>
  <c r="C2" i="4" s="1"/>
  <c r="C6" i="5" l="1"/>
  <c r="T15" i="5"/>
  <c r="C77" i="5"/>
  <c r="T79" i="5"/>
  <c r="C91" i="5"/>
  <c r="C80" i="5"/>
</calcChain>
</file>

<file path=xl/sharedStrings.xml><?xml version="1.0" encoding="utf-8"?>
<sst xmlns="http://schemas.openxmlformats.org/spreadsheetml/2006/main" count="19126" uniqueCount="10532">
  <si>
    <t>Remark</t>
  </si>
  <si>
    <t>New Charities                                                                                                                                          (Registarar Signature Date).</t>
  </si>
  <si>
    <t xml:space="preserve">Status </t>
  </si>
  <si>
    <t>Registration#</t>
  </si>
  <si>
    <t>Initial (1st) Registration Date</t>
  </si>
  <si>
    <t>Certificate Effected</t>
  </si>
  <si>
    <t>Certificate Expires</t>
  </si>
  <si>
    <t xml:space="preserve">Name Of Organization  </t>
  </si>
  <si>
    <t>Location</t>
  </si>
  <si>
    <t>Parish</t>
  </si>
  <si>
    <t>Region Registered</t>
  </si>
  <si>
    <t>Type Of Incorporation</t>
  </si>
  <si>
    <t>Clasification</t>
  </si>
  <si>
    <t>Risk Levels</t>
  </si>
  <si>
    <t>Objectives And Purposes</t>
  </si>
  <si>
    <t>Board Of Directors</t>
  </si>
  <si>
    <t xml:space="preserve">Organization Telephone No </t>
  </si>
  <si>
    <t>Email Address</t>
  </si>
  <si>
    <t>Source Of Funding</t>
  </si>
  <si>
    <t>Numbers Of Members</t>
  </si>
  <si>
    <t>State No. Of Volunteers.</t>
  </si>
  <si>
    <t>No. Of Branches.</t>
  </si>
  <si>
    <t>Size Of Charity                                                           [Small, Medium, Large}</t>
  </si>
  <si>
    <t xml:space="preserve">                               </t>
  </si>
  <si>
    <t>CA100-647C</t>
  </si>
  <si>
    <t>_Space Museum</t>
  </si>
  <si>
    <t>8 Upper mark way, kingston 8</t>
  </si>
  <si>
    <t>Kingston &amp; St.Andrew</t>
  </si>
  <si>
    <t>Southern</t>
  </si>
  <si>
    <t>C - COMPANY ACT</t>
  </si>
  <si>
    <t>Other Foundations</t>
  </si>
  <si>
    <t>To foster fine arts, integrated learning practices, provide opportunities for training and development in the history and practice of fine arts. To foster relationship between leading institutions, artist, professionals practitioners and scholars of the international contemporary art world and their local carribbean counterparts. To</t>
  </si>
  <si>
    <t>Raphael d. Barrett.(jam/grenadian).                                                                                        Rachael D. Barrett.(jam).</t>
  </si>
  <si>
    <t>(876) 833-6044                                                                 (876) 978-8511                                                            (876) 383-4910                                                                         (876) 926-1616</t>
  </si>
  <si>
    <t xml:space="preserve">rachael@three-sixty-degrees.com                                                                </t>
  </si>
  <si>
    <t>Personal funds, donations, and sub-vention.</t>
  </si>
  <si>
    <t>-</t>
  </si>
  <si>
    <t>Small</t>
  </si>
  <si>
    <t>CA100-614C</t>
  </si>
  <si>
    <t>100 Hearts Jamaica Limited</t>
  </si>
  <si>
    <t>1 Worthington avenue, kingston 5</t>
  </si>
  <si>
    <t>Trust</t>
  </si>
  <si>
    <t>To facilitate programmes geared towards assisting children hospitals in jamaica to equipping paediatric wards with medical equipment for the benefit of children who use these facilities.</t>
  </si>
  <si>
    <t>(876) 285-1697                                                                           (876) 324-2286</t>
  </si>
  <si>
    <t>100Heartsinc@gmail.com                                                                                        iskyy13@gmail.com                                                                                           neve1172@gmail.com</t>
  </si>
  <si>
    <t>Donations fund raising</t>
  </si>
  <si>
    <t>CAIN100-1900C</t>
  </si>
  <si>
    <t>180 Degree Foundation</t>
  </si>
  <si>
    <t>Unit # 1 Shortwood Professional Centre, 40 Shortwood road, kingston 8, st.andrew</t>
  </si>
  <si>
    <t>To advance the education of jamaican students at the pre-primary and primary school levels and young adults who require remedial assistance.</t>
  </si>
  <si>
    <t>cordene@hetransforms.me</t>
  </si>
  <si>
    <t>Congregant contributions.</t>
  </si>
  <si>
    <t>.</t>
  </si>
  <si>
    <t>CA100-1484C</t>
  </si>
  <si>
    <t>4 Y's Foundation Limited</t>
  </si>
  <si>
    <t>38 Coconut drive, montego bay 1 p.o., st. James.</t>
  </si>
  <si>
    <t>St.James</t>
  </si>
  <si>
    <t>To foster and improve areas of education through music, and to support all genre of music to the advancement of all ages of people in the wider society. To improve the areas of sports throughtout jamica. To assist with the acquisition of books, computers, educational materials, sporting gears, and equipment for schools and learning institutions in jamaica.</t>
  </si>
  <si>
    <t>1(876) 851-4189                                                                                            (305) 600-1402</t>
  </si>
  <si>
    <t>venitiajolie@itelinternational.com</t>
  </si>
  <si>
    <t>Donations</t>
  </si>
  <si>
    <t>Medium</t>
  </si>
  <si>
    <t>CA100-734C</t>
  </si>
  <si>
    <t>A Brighter Day Foundation Limited</t>
  </si>
  <si>
    <t>Main street newport, newport p o manchester</t>
  </si>
  <si>
    <t>Manchester</t>
  </si>
  <si>
    <t>To relieve poverty, deprivation and distress among the poor disadvantaged children in the Jamaican Society (here in after called "the recipients"). To relieve poverty and distress among, and provide financial assistance for the immediate family members of the recipients, where necessary to address the needs of the family caused by poverty. To increase their access to a doctor, dentist, vaccines and medicine.</t>
  </si>
  <si>
    <t xml:space="preserve">(876) 846-4073                                                </t>
  </si>
  <si>
    <t>lisadunnjm@yahoo.com                                                                                     thashadunn@yahoo.com</t>
  </si>
  <si>
    <t>Sponsorship</t>
  </si>
  <si>
    <t xml:space="preserve"> </t>
  </si>
  <si>
    <t>CA100-458C</t>
  </si>
  <si>
    <t>A M Grant Foundation</t>
  </si>
  <si>
    <t>6 East avenue, kingston 5</t>
  </si>
  <si>
    <t>To promote the welfare of children in any manner which now or hereafter may be deemed by law to be charitable; To improve the health, social and educational conditions of children throughout Jamaica and through the collection and distribution of food, clothing, money and any other aid which shall further such purpose. To improve the physical and material conditions of child care institutions throughout Jamaica; To encourage and promote a greater degree of consciousness and response towards child care among the people of Jamaica whether at the national or community level; To provide places of shelter for indigent or handicapped children or other children in need of care and protection; To provide places of shelter for indigent or handicapped children or other children in need of care and protection; To provide counselling services and the like to children, parents and young persons and to organize lectures seminars, workshops and the like as media for promoting the objects of the Foundation</t>
  </si>
  <si>
    <t>1(876) 920-4888                                                                                           1(876) 926-6319                                                                                                 Fax: 1(876) 929-4376</t>
  </si>
  <si>
    <t>Phenion@comcast.net</t>
  </si>
  <si>
    <t>Donations.</t>
  </si>
  <si>
    <t>CAIN100-702C</t>
  </si>
  <si>
    <t>A New Jamaica Of Peace Limited</t>
  </si>
  <si>
    <r>
      <t xml:space="preserve">130 Greenwich Park road, Kingston 5 .                                                                  (former address:  </t>
    </r>
    <r>
      <rPr>
        <sz val="11"/>
        <color rgb="FFFF0000"/>
        <rFont val="Arial"/>
        <family val="2"/>
      </rPr>
      <t>282 Lignum vitae close, bridgeport p.o., st. Catherin</t>
    </r>
    <r>
      <rPr>
        <sz val="12"/>
        <rFont val="Arial"/>
        <family val="2"/>
      </rPr>
      <t>e).</t>
    </r>
  </si>
  <si>
    <t>To improve the health, economic and social conditions of the poor and disabled person throughout jamaica through the collection and distribution of food, clothing and money on their behalf and to utilise same and any other means which will further the purpose.</t>
  </si>
  <si>
    <t xml:space="preserve">Clarion Phillpots.-(jam).                                                                                    Hatshepsut Eshe Nakpangi Gray.-(jam).                                                                                                                     </t>
  </si>
  <si>
    <t>(876) 592-3538                                                         (876) 789-2845</t>
  </si>
  <si>
    <t>Anewjamaica@yahoo.com                                                                                                                      anewjamaica72@yahoo.com                                                                                                  hgrat530@gmail.com</t>
  </si>
  <si>
    <t>donations</t>
  </si>
  <si>
    <t>CA100-1053C</t>
  </si>
  <si>
    <t>Abacus For Communities Limited</t>
  </si>
  <si>
    <t>7 Eureka crescent, kingston 5</t>
  </si>
  <si>
    <t>To promote growth of safe, prosprerous stable communities in jamaica. To Prepare Communities in Jamaica for for Present &amp; future grobal Change. To support etstablishment of sustainble livehood, physscal &amp; social infracstructure.</t>
  </si>
  <si>
    <t>1(876) 924-1719                                                                                (876) 775-4208.</t>
  </si>
  <si>
    <t>Ichsalumnae1932@gmail.com                                                                                                                 stacey@abacusjamaica.com</t>
  </si>
  <si>
    <t>Saving from investments &amp; past employments, protect proposals, fundraising events.</t>
  </si>
  <si>
    <t>CAIN100-1831C</t>
  </si>
  <si>
    <t>Ackee For Charity Limited</t>
  </si>
  <si>
    <t>7 Barbados avenue, kingston 5.</t>
  </si>
  <si>
    <t>To promote the care, health, safety, and upbringing of children and young people by: 1. Supporting and assisting those in need, their famillies and caretakers. 2. Promoting their health through medicine, medical treatment and otherwise, and 3. Advancing their education.</t>
  </si>
  <si>
    <t>(876) 622-5119</t>
  </si>
  <si>
    <t>Mhogarth@mhcolegal.com</t>
  </si>
  <si>
    <t>Fundraising activites.</t>
  </si>
  <si>
    <t>CA100-913C</t>
  </si>
  <si>
    <t>ACRJ Foundation Limited</t>
  </si>
  <si>
    <t>44 College common, kingston 7</t>
  </si>
  <si>
    <t>To Assist high school drop outs achieve a mimium of 3 CSEC subjects in the first instance. To asist persons who have successfully attained 3 CSEC subjects through ACRJ Foundation with an additional 3 CSEC subjects towards tertiary level qualification. To assist inner city persons acquire select skill sets such as: plumbing, electrical, hair dressing etc. To assist with reducing crime and violence through educating the most vulnerable populous to these crimes.</t>
  </si>
  <si>
    <t>Donations from members of the organization, through fund raisers.</t>
  </si>
  <si>
    <t>CAIN100-1514C</t>
  </si>
  <si>
    <t>Action Ann Foundation</t>
  </si>
  <si>
    <t>121 Constant spring road, kingston 8.</t>
  </si>
  <si>
    <t>To improve the health, economic and social conditions of indigent, children and elderly persons throughout portland through the collection and distribution of food, clothing and money on their behalf and to utilize same and other means which will futher the purpose.</t>
  </si>
  <si>
    <t>(876) 579-9773                                                               (876) 896-4949</t>
  </si>
  <si>
    <t>cveira@stewartsautosales.com                                                                                                         gabriellawood@gmail.com</t>
  </si>
  <si>
    <t>CA100-1470C</t>
  </si>
  <si>
    <t>Action Community Building Relationships In Diverse Generation Environment Limited  (AC BRIDGE).</t>
  </si>
  <si>
    <t>Whitehouse district, whitehouse, p.o., westmoreland.</t>
  </si>
  <si>
    <t>Westmoreland</t>
  </si>
  <si>
    <t>To foster homes and foreign mission work, and to support theological institutions and the dissemination and creation of various publications. To improve the health, economic and social conditions of indigent children and elderly persons throughout Jamaica through the collection and distribution of food of food clothing and money on their behalf and to utilize same and any other means which will further the purpose .</t>
  </si>
  <si>
    <t>Winston Donnovan Dane Quest.(jam)                                                                                   Richardo Anthony  Quest.(jam).</t>
  </si>
  <si>
    <t>1(876) 890-0682                                                          (876) 434-6855</t>
  </si>
  <si>
    <t>Quest1045@me.com                                                                                                    winstonquest@gmail.com</t>
  </si>
  <si>
    <t>Contributions and donations.</t>
  </si>
  <si>
    <t>CAIN100NR-134C</t>
  </si>
  <si>
    <t>Action For Jamaica Limited</t>
  </si>
  <si>
    <t>617 Petal drive, runaway bay</t>
  </si>
  <si>
    <t>St.Ann</t>
  </si>
  <si>
    <t>Northern</t>
  </si>
  <si>
    <t>To promote social impovements in the lives of all poor people or those in need in the parish of St.Ann or across all the other parishes in Jamaica.</t>
  </si>
  <si>
    <t>876-381-4882</t>
  </si>
  <si>
    <t>Actionforjamaica@gmail.com</t>
  </si>
  <si>
    <t>CA100-813C</t>
  </si>
  <si>
    <t>Acts Church Jamaica</t>
  </si>
  <si>
    <t>Wentworth, galina p a, st. Mary</t>
  </si>
  <si>
    <t>St.Mary</t>
  </si>
  <si>
    <t>Churches</t>
  </si>
  <si>
    <t>We provide feeding programs, computer lab, homework facilities, crisis intervention, medical cliniics, school and adult financial assistance and from time to time we receive donations from corporate entities in and outside of jamaica in support of these activities. We also receive shipments of equipments and supplies from time to time for computer and other support material as inkind donations.</t>
  </si>
  <si>
    <t>1(876) 994-0915                                                                           1(876) 829-9058                                                   1(914) 210-0272</t>
  </si>
  <si>
    <t>Pastor@actschurchjamaica.org</t>
  </si>
  <si>
    <t>Church, ministries, corporations, individuals, granting agencies.</t>
  </si>
  <si>
    <t>CAIN100-1936C</t>
  </si>
  <si>
    <t>Acts International Women's Foundation Limited</t>
  </si>
  <si>
    <t>54 shortwood road, kingston 8, st.andew</t>
  </si>
  <si>
    <t>To alleviate finanical hardship amonst women and yound girls from disadvantaged backgrounds through the provision of employment and educational opportunities.</t>
  </si>
  <si>
    <t>(876) 616-9336</t>
  </si>
  <si>
    <t>Aoths.ministriesintl@gmail.com</t>
  </si>
  <si>
    <t>Donations application for grants fundraising bids for local regional and international projects.</t>
  </si>
  <si>
    <t>CA100-1043C</t>
  </si>
  <si>
    <t>Acts Of The Apostles Ministry Limited</t>
  </si>
  <si>
    <t>2 Caribbean park, tower isle p.o., st . Mary.</t>
  </si>
  <si>
    <t>To proclaim the Gospel of Jesus Christ for the transformation of lives . To instruct and counsel in the teachings of the scriptures and it's bearing on the believer's life of faith and conduct. To provide opportunities for service and encourage participation in service to the needs of communities.</t>
  </si>
  <si>
    <t>charmaine A. wilks.(jam).                                                                                                         Kevin O. campbell.(jam).                                                                                    Ingrid V.G. blythe.(jam).</t>
  </si>
  <si>
    <t>1(876) 463-8136.                                                                   1(876) 782-2905.</t>
  </si>
  <si>
    <t>Ministercampbell7@yahoo.com</t>
  </si>
  <si>
    <t>Contributions, gifts</t>
  </si>
  <si>
    <t>Branches: 1. Acts of the holy spirit ministries international (trn# 001-786-733-0001). 2. Acts of the holy spirit ministries international (trn# 001-786-733-0002).</t>
  </si>
  <si>
    <t>CAIN100-1220C</t>
  </si>
  <si>
    <t>Acts Of The Holy Spirit Ministries International</t>
  </si>
  <si>
    <t>8 King street, montego bay, st. James</t>
  </si>
  <si>
    <t>To Disseminate the gospel of Jesus Christ &amp; The word of God to the end that the people of God may be conformed to the image of Jesus Christ; To regularly assemble together the members of the church for fellowship one with another and to worship God in spirit and truth; To involve every member of this church in its fellowship and activities and in the move of the Holy Spirit.</t>
  </si>
  <si>
    <t>1(876) 971-6682.</t>
  </si>
  <si>
    <t>CAIN100-1848C</t>
  </si>
  <si>
    <t>Adonai Healing Temple Ministries International</t>
  </si>
  <si>
    <t>51 Claudette drive, sydenham villas, spanish town, st. Catherine.</t>
  </si>
  <si>
    <t>St.Catherine</t>
  </si>
  <si>
    <t>To advance the christian religion by holding evangelistic meetings and outreaches in the community of Hermitage and in other communities in cooperation with other congregations, groups, assemblies, like-minded churches to spread the gospel of the Lord Jesus Christ.</t>
  </si>
  <si>
    <t>Karen Ann Marie Yee.(jam).                                                                                                                           Kavel Yee.(jam).</t>
  </si>
  <si>
    <t>(876) 378-4880                                                 (876) 779-6973                                                                (876) 809-9149</t>
  </si>
  <si>
    <t>adonaihealingtemplemin@gmail.com                                                                                                                                 Karen_watson70@yahoo.com                                                        kavelyee@yahoo.com</t>
  </si>
  <si>
    <t>Offering &amp; tithes.</t>
  </si>
  <si>
    <t>CAIN100-1100C</t>
  </si>
  <si>
    <t>Adult Learning Centres Of Jamaica Limited</t>
  </si>
  <si>
    <t>21 East street, kingston</t>
  </si>
  <si>
    <t>Schools(Government/Private)</t>
  </si>
  <si>
    <t>To promote, develop, foster, encourage, and maintain the adult learning centre of jamaica and its interests and its activities(including the interests and welfare of it staff, students, physical facilities and affiliated organizations. To respond to the the need of the jamaican adult population for assistance in becoming literate and numerate.</t>
  </si>
  <si>
    <t>Registration fees. Grant funding. Interest income, dontations from psoj.</t>
  </si>
  <si>
    <t>CA100-293C</t>
  </si>
  <si>
    <t>Adventist Development And Relief Agency Jamaica West Indies Limited</t>
  </si>
  <si>
    <t>125 Manchester road, mandeville, manchester</t>
  </si>
  <si>
    <t>To protect the vulnerable; To support families; To promote health; To provide food and water; To establish livelihoods; To respond to emergencies.</t>
  </si>
  <si>
    <t>1(876) 962-3417</t>
  </si>
  <si>
    <t>Adrajamaica@gmail.com</t>
  </si>
  <si>
    <t>Fund raising, donations, grants, and project funding.</t>
  </si>
  <si>
    <t>CA100-1429C</t>
  </si>
  <si>
    <t>Advocate For Conviction Humility Awareness Integrity Growth &amp; Empowerment Jamaica Limited.                                      (Advocate for C.H.A.N.G.E Jamaica).</t>
  </si>
  <si>
    <t>Manchester road, mandeville p.o., manchester</t>
  </si>
  <si>
    <t>To improve the health, economic and social conditions of indigent children, and elderly persons throughtout jamaica through the collection and distribution of food , clothing, and money on their behalf and to utilize same and any other means which will further the purpose.</t>
  </si>
  <si>
    <t>Asheki H.Spooner-(jam).                                                                                                Jacquneil H. Spooner-(jam).                                                                     Daineroy Allen-(jam).</t>
  </si>
  <si>
    <t>1(876) 833-9753.                                                                                     (876) 596-6619.                                                                                            (876) 544-3976                                                                  (876) 450-7413                                                                               (876) 263-7199</t>
  </si>
  <si>
    <t>Info@afcjamaica.org                                                                                                                 ikehsa@gmail.com                                                                                                   asheki.spooner@afcjamaica.org                                                                                                jspooner@afsjamaica.org                                                                                                    daine.allen@afcjamaica.org</t>
  </si>
  <si>
    <t>Grants, donations, and pledging.</t>
  </si>
  <si>
    <t>CAIN100-1672C</t>
  </si>
  <si>
    <t>Aeolus Valley Association Youth Club Benevolent Society</t>
  </si>
  <si>
    <t>Aeolus valley district, lloyds p.a., st. Thomas</t>
  </si>
  <si>
    <t>St.Thomas</t>
  </si>
  <si>
    <t>FS - FRIENDLY SOCIETIES ACT</t>
  </si>
  <si>
    <t>Benevolent Societies</t>
  </si>
  <si>
    <t>Promote social interaction and community integration by hosting bimonthly community meetings where attendees can air their concerns and provide recommendations on community development programmes.</t>
  </si>
  <si>
    <t>alvin rowe.(jam).                                                                                  Jeneve lewis.(jam).                                                                  Donna marie phillips.(jam).                                                                                                                                            horace morgan.(jam).                                                                                   shaneian stewart.(jam).                                                                                  shamera rowe.(jam).</t>
  </si>
  <si>
    <t>(876) 507-7895                                                        (876) 297-3806                                                                (876) 706-9395                                                                                                  (876) 446-2257                                                                                                          (876) 476-2607                                                           (876) 389-7073                                                               (876) 362-7004</t>
  </si>
  <si>
    <t>alvinrowe@gmail.com                                                                                                                                 brighteyye@gmail.com                                                                                        alvin674@gmail.com</t>
  </si>
  <si>
    <t>Donations, dues, and contributions.</t>
  </si>
  <si>
    <t>CAIN100NR-144C</t>
  </si>
  <si>
    <t>Ag Dawes Memorial Education Foundation Limited</t>
  </si>
  <si>
    <t>Cacoon district, dias p.o.</t>
  </si>
  <si>
    <t>Hanover</t>
  </si>
  <si>
    <t>To enhance the development of educational programs and opportunities for all children of children in the community of Dias and other communities in the Parish of Hanover in Jamaica</t>
  </si>
  <si>
    <t>876-453-3776</t>
  </si>
  <si>
    <t>Latonya.dawes@gmail.com</t>
  </si>
  <si>
    <t>CA100-1565C</t>
  </si>
  <si>
    <t>Agape Hearts Movement Limited</t>
  </si>
  <si>
    <t>4 Merrywood avenue, kingston 20.</t>
  </si>
  <si>
    <t>To provide personal care, food and assistance to the Less Fortunate citizens of Jamaica. To Mentor and Motive young adults and children to improve the future. To provide assistance to the community while spreading the Gospel of Christ.</t>
  </si>
  <si>
    <t>1(876) 457-7897                                                                                         (876) 457-7897</t>
  </si>
  <si>
    <t>Kaciascott@hotmail.com                                                                                           agapeheartsja@gmail.com</t>
  </si>
  <si>
    <t>CAIN100-1645C</t>
  </si>
  <si>
    <t>Agape Missional Christian Church Of Our Lord Jesus Christ Apostolic Limited</t>
  </si>
  <si>
    <t>Shop 12, 58 1/2 mannings hill road, kingston 19.</t>
  </si>
  <si>
    <t>Activities of Religious Institutions and other related organizations incl. Convents, Monasteries, and Religious Retraet Centres.</t>
  </si>
  <si>
    <t>1(876) 399-0967</t>
  </si>
  <si>
    <t>Leonard.smith@ymail.com</t>
  </si>
  <si>
    <t>Giving by members, charitable contributions, charitable projects.</t>
  </si>
  <si>
    <t>CA100-979C</t>
  </si>
  <si>
    <t>Agape Tabernacle Limited</t>
  </si>
  <si>
    <t>1111 Torver circle, cumberland gardens, gregory park p.o.</t>
  </si>
  <si>
    <t>To communicate the Gospel of Jesus both locally and overseas as effectively and efficiently as possible; To help improve the health and social condition of the less fortunate persons throughout jamaica through the collection and distribution of food and clothing; To foster community value and recognition of Social responsibility; To build strong families so that children can have a home environment in which they can strive and grow to become productive citizens within our society. To foster educational support to our youth and children in our community.</t>
  </si>
  <si>
    <t>dameyan Cole.(jam).                                                                                   Patrine Cole.(jam).</t>
  </si>
  <si>
    <t>(876) 789-2450.                                                                              (876) 533-6518.</t>
  </si>
  <si>
    <t>Agapetaberacleja@gmail.com                                                                                                                        dameyan2k@gmail.com                                                                                               enirtap@yahoo.com</t>
  </si>
  <si>
    <t>donations. Tithing, and offering.</t>
  </si>
  <si>
    <t>CAIN100-1472C</t>
  </si>
  <si>
    <t>Ah Loaf Of Bread Limited</t>
  </si>
  <si>
    <t>Dunrobin courts, apartment 58, 6 dunrobin avenue, kingston 10.</t>
  </si>
  <si>
    <t>To empower boys up to the age of adolescrence through educational intervention programs to help them have a better appreciation for the academic system.</t>
  </si>
  <si>
    <t>1(876) 388-5023</t>
  </si>
  <si>
    <t>Yl.jamaica@gmail.com</t>
  </si>
  <si>
    <t xml:space="preserve">Personal </t>
  </si>
  <si>
    <t>Protected charity</t>
  </si>
  <si>
    <t>CA100-1197C</t>
  </si>
  <si>
    <t>Ahmadiyya Muslim Jamaat Limited</t>
  </si>
  <si>
    <t>Bushy park, 25 sugar way, old harbour p.o. St. Catherine.</t>
  </si>
  <si>
    <t>Muslim Groups/Foundation</t>
  </si>
  <si>
    <t>To promote generally an understanding the moral and spiritual values propounded by Islam. To do and promote charity and to promote and advance the welfare and well being of people at large. To advance religious and secular education.</t>
  </si>
  <si>
    <t>1(876) 283-9533</t>
  </si>
  <si>
    <t>Ahmaddiyya.jamaica@gmail.com</t>
  </si>
  <si>
    <t>Members contribution and donations.</t>
  </si>
  <si>
    <t>Large</t>
  </si>
  <si>
    <t>CAOS100-46C</t>
  </si>
  <si>
    <t>Aids Healthcare Foundation</t>
  </si>
  <si>
    <t>183 Hagley park road, kingston 11. ( 1 Garth road, kingston 8)</t>
  </si>
  <si>
    <t>To promote public health generally and provide cutting-edge medicine and advocacy regardless of ability to pay, especially for people affected by HIV/AIDS; To promote and engage in all aspects of public health, generally, through education, counselling, treatment, research, advocacy and testing</t>
  </si>
  <si>
    <t>1-305-687-3977</t>
  </si>
  <si>
    <t>President@aidshealth.org</t>
  </si>
  <si>
    <t>Donations /corporate</t>
  </si>
  <si>
    <t>CAIN100-1158C</t>
  </si>
  <si>
    <t>Albert And Friends Foundation Limited</t>
  </si>
  <si>
    <t>46 Terriers avenue, denbigh p.o., clarendon.</t>
  </si>
  <si>
    <t>Clarendon</t>
  </si>
  <si>
    <t>To provide grants, clothings, and other basic necessities for the elderly, children and youths. To offer counselling, give guidance to reconstruct and rehabilitate persons.</t>
  </si>
  <si>
    <t>1(876) 448-0499</t>
  </si>
  <si>
    <t>kerrdawkins4@gmail.com</t>
  </si>
  <si>
    <t>By albert thomas and friends.</t>
  </si>
  <si>
    <t>CAIN100-1109C</t>
  </si>
  <si>
    <t>All 4 Ja Foundation Limited</t>
  </si>
  <si>
    <t>20 1/2 Duke street, kingston cso</t>
  </si>
  <si>
    <t>To promote and / or provide innovations that enhance food security and equitable access to water and sanitation among youth, disabled, and indigent person and / or communities through advocacy, and fundraising initiatives with like-minded stakeholders.</t>
  </si>
  <si>
    <t>(876) 371-2322                                                                                                                                (876) 454-9600.</t>
  </si>
  <si>
    <t>All4jafoundation@gmail.com</t>
  </si>
  <si>
    <t>Donations and fundraising activites.</t>
  </si>
  <si>
    <t>CAIN100-731C</t>
  </si>
  <si>
    <t>All Nations International Development Agency</t>
  </si>
  <si>
    <t>Pepper district, santa cruz p.o., st. Elizabeth.</t>
  </si>
  <si>
    <t>St.Elizabeth</t>
  </si>
  <si>
    <t>Overseas Charities Operating in Jamaica</t>
  </si>
  <si>
    <t>To facilitate education, alleviate human suffering, provide relief from poverty and elevate the standard of living for those in need.</t>
  </si>
  <si>
    <t>1(416) 667-9333.</t>
  </si>
  <si>
    <t>Sdonkorjr@anida.org</t>
  </si>
  <si>
    <t>Individual donations and corporate sponsoors.</t>
  </si>
  <si>
    <t>CA100-1120C</t>
  </si>
  <si>
    <t>All Nations New Testament Church Of God Fellowship</t>
  </si>
  <si>
    <t>Brissett district, lucea</t>
  </si>
  <si>
    <t>Offering help to the needy</t>
  </si>
  <si>
    <t>CAIN100-682C</t>
  </si>
  <si>
    <t>Alligator Head Foundation Limited</t>
  </si>
  <si>
    <t>Anchovy, port antonio p o, portland</t>
  </si>
  <si>
    <t>Portland</t>
  </si>
  <si>
    <t>To Support the establishment of the East Portland Fish Sanctuary with a view to creating a vible sustainable future for that region, and give marine life in Portland a chance to recover from over-fishing. To protect six (6) square kilometer of critical and ecologically sensitive coastal ressources in the East Portland area of jamaica. To establish viable and sustainable projects that projects that protect the fish sanctuary from exploitation and abuse; To protect the fish sanctuary from illegal fishing and exploitation through propher enforcement.</t>
  </si>
  <si>
    <t>1(876) 993-0336</t>
  </si>
  <si>
    <t>Alligatorheadfoundation@gmail.com</t>
  </si>
  <si>
    <t>Grants, aids, donations.</t>
  </si>
  <si>
    <t>CA100-266C</t>
  </si>
  <si>
    <t>Al-Mutaqeen Foundation Ltd</t>
  </si>
  <si>
    <t>42 Ocean view avenue, rockville, galina, st. Mary</t>
  </si>
  <si>
    <t>Praying Facility, marriage ; Da'wah ; Mediation ; Islamic Legal Advise ; Birth ;Death ; Jumah prayer ; and visit and the dissemination of Islamic Material to school, prisons and Hospitals.</t>
  </si>
  <si>
    <t>Mekaeel Maknoon.(jam).                                                             Roy Rajor Golaub.(jam).                                                                                Abdulmalik Salahudin.(jam).</t>
  </si>
  <si>
    <t>(876) 373-4001                                                                (876) 353-9444                                                                  (876) 881-9114</t>
  </si>
  <si>
    <t>Info@al-mutaqeenftja.com                                                                       mmaknoon@gmail.com                                                                                              userabdul@yahoo.co.uk                                                                                                     rajgulab@gmail.com</t>
  </si>
  <si>
    <t>CAIN100-2022C</t>
  </si>
  <si>
    <t>Alpha and Omega Deliverance Ministries</t>
  </si>
  <si>
    <t>White shop district, spaulding p.o.,clarendon</t>
  </si>
  <si>
    <t>To proclaim, practice and spread the word of god to the people of jamaica and foreign lands by radio, by television, by recording, by printed word and by personal evangelism</t>
  </si>
  <si>
    <t>Marcia Gayle.(jam/usa).                                                                         Ainsley Bartley.(jam).                                                                                    Debbie ann Reid.(jam).                                                                      Rose Francis-Simpson.(jam).                                                                    Shellian Russell-Jones.(jam).                                                                             Judy-anne Orie-Facey.(jam).</t>
  </si>
  <si>
    <t>(876) 880-3852                                                                (876) 367-8047                                                                (876) 787-5964</t>
  </si>
  <si>
    <t>harleancooper@yahoo.com</t>
  </si>
  <si>
    <t>Tithes and offerings. Dontations contributions</t>
  </si>
  <si>
    <t xml:space="preserve">Branches: alpha boys school 000-180-335-0001. Alpha primary school 000-180-335-0004. Alpha infant school 000-180-335-0003. Convent of mercy academy 000-180-335-0006. Alpha convent 000-180-335-0007. Jessie ripoll 000-180-335-0009. Mt.st.joseph prep 000-180-335-0010. St.john bosco 000-180-335-0013. </t>
  </si>
  <si>
    <t>CA100-295C</t>
  </si>
  <si>
    <t>Alpha Boy's School</t>
  </si>
  <si>
    <t>26 South camp road, kingston 4</t>
  </si>
  <si>
    <t>Education of the young; Vocational training for youth at risk in poor depresses communities; Assist in job placement at the end of training.</t>
  </si>
  <si>
    <t>1(876) 928-1345</t>
  </si>
  <si>
    <t>Alphainstitute2@gmail.com</t>
  </si>
  <si>
    <t>Donations, interest on investments and funds from self help projects.</t>
  </si>
  <si>
    <t>CA100-658C</t>
  </si>
  <si>
    <t>Alpha Omega In Charity International Limited</t>
  </si>
  <si>
    <t>2 Reel avenue, kingston 17, st. Andrew</t>
  </si>
  <si>
    <t>To foster community development in undrdeveloped and impoverish communities throughout the Parish of ST.ANDREW via seeking to tackle social issues such as: 1. Illiteracy 2. Poor healthcare. 3. Poor infrastructure. 4. Starvation.</t>
  </si>
  <si>
    <t>jermaine patterson.(jam/uk).</t>
  </si>
  <si>
    <t>(876) 312-4305                                                                             (876) 546-2418</t>
  </si>
  <si>
    <t>jmn_patterson@yahoo.co.uk</t>
  </si>
  <si>
    <t>Donor, local &amp; international charities and profitable organizations.</t>
  </si>
  <si>
    <t>CA100-477C</t>
  </si>
  <si>
    <t>Alpha Primary School</t>
  </si>
  <si>
    <t>26 South camp road, cso, kingston</t>
  </si>
  <si>
    <t>Guided by its vision and mission, the Principal, senior staff and wider group of stakeholdersare striving to achieve excellence in the intellectual, social, spiritual and physicaldevelopment of students. The school attributes its overall success to the outstanding teamworkof the entire learning community.</t>
  </si>
  <si>
    <t>carlene Francis.(jam).                                                                              Sis. Marie Chin (RSM)(JAM).                                                                             Sis. M.Agatha Smith (RSM)(Belize).</t>
  </si>
  <si>
    <t xml:space="preserve">876 928 4407                                                                                           (876) 403-1710                                                                                    (876) 424-5046                                                                                      </t>
  </si>
  <si>
    <t>frannera23@yahoo.com                                                                                                                                        milgram57@yahoo.com</t>
  </si>
  <si>
    <t>Grants, contributions, fundraising activities</t>
  </si>
  <si>
    <t>CA100NR-123</t>
  </si>
  <si>
    <t>Alpha Trumpet Sound Didactic International Ministries Limited</t>
  </si>
  <si>
    <t>Granville, carrick foyle, falmouth</t>
  </si>
  <si>
    <t>Trelawny</t>
  </si>
  <si>
    <t>To promote the Gospel of Jesus Christ throughout the community of Granville and other communities in the parish of Trelawny and other parishes of Jamaica.</t>
  </si>
  <si>
    <t>876-517-4798</t>
  </si>
  <si>
    <t>Alphaomegapwf@gmail.com</t>
  </si>
  <si>
    <t>CA100-406C</t>
  </si>
  <si>
    <t>Alvernia Preparatory School</t>
  </si>
  <si>
    <t>152C constant spring road, kingston 8</t>
  </si>
  <si>
    <t>A catholic institution founded by the Franciscan Sisters of Allegany dedicated to nurturing and educating the nation's children.</t>
  </si>
  <si>
    <t>1(876) 926-2696                                                                                   1(876) 908-0988                                                                                                                                                  Fax: 1(876) 906-2687</t>
  </si>
  <si>
    <t>Alverniaprep@gmail.com</t>
  </si>
  <si>
    <t>CA100-6115C</t>
  </si>
  <si>
    <t>Amazing Prospects Limited</t>
  </si>
  <si>
    <t>Technology innovation centre (suite#6), university of techonology, 237 old hope road, kingston 6.</t>
  </si>
  <si>
    <t>To provide scholarship for the educational advancement of students in jamaica. To assist in the acquisition of books, computers, educational materials, and equipment for schools and learning institutions in jamaica.</t>
  </si>
  <si>
    <t>kimesha ann walters.(jam).                                                                                            Kevin jermine stewart.(jam).                                                                                                        everton anderson.(jam).                                                                                                erica hermions james-king.(jam).                                                                                                                         simone murdella vanghan.(jam).</t>
  </si>
  <si>
    <t>1(876) 409-7300                                                              (876) 838-8808                                                                             (876) 541-8957                                                                 (876) 461-4867                                                                  (876) 896-0421</t>
  </si>
  <si>
    <t>kimesha.walters@gmail.com                                                                                                    ericajk@hotmail.com                                                                                                                 svaughan290@gmail.com                                                                                                                 everton_an@yahoo.com                                                                                                                                 kevjjstewart@gmail.com</t>
  </si>
  <si>
    <t>Savings, donations, fundraising activities.</t>
  </si>
  <si>
    <t>CAIN100-1130C</t>
  </si>
  <si>
    <t>American Caribbean Experience Limited</t>
  </si>
  <si>
    <t>Queen highway, galina, port maria, st. Mary</t>
  </si>
  <si>
    <t>To promote the religious and spiritual welfare of people and to disseminate the gospel of jesus christ. To build or improve schools, children's homes, homes for indigents churhes and other, assist with utitties and other necessities. To provide scholarships to students preparing for christian ministry.</t>
  </si>
  <si>
    <t>1(876) 519-8898                                                                     1(876) 994-0420</t>
  </si>
  <si>
    <t>Galinabreeze.com</t>
  </si>
  <si>
    <t>Churches, ministries, corporation, individuals. All funds recived from parent company located overseas.</t>
  </si>
  <si>
    <t>CAIN100-50C</t>
  </si>
  <si>
    <t>American International School Of Kingston Limited</t>
  </si>
  <si>
    <t>2 College green avenue, kingston 6</t>
  </si>
  <si>
    <t>Educational</t>
  </si>
  <si>
    <t>Tele : (876) 702-2070-3                                                                                                   fax: (876) 702-2074</t>
  </si>
  <si>
    <t>Office@aisk.com</t>
  </si>
  <si>
    <t>School fees. Graudation fees. Application processing fees. Student support services.</t>
  </si>
  <si>
    <t>CA100-1448C</t>
  </si>
  <si>
    <t>American Women's Group Of Jamaica Limited</t>
  </si>
  <si>
    <t>10 Cookham dene, kingston 6, st. Andrew.</t>
  </si>
  <si>
    <t>To provide scholarships for students of school age. To provide assistance to children using fundrasing activities. To provide assistance to communities in need.</t>
  </si>
  <si>
    <t>1(876) 783-3404                                                                                                   (876) 470-7333</t>
  </si>
  <si>
    <t>ecrserv@yahoo.com</t>
  </si>
  <si>
    <t>CA100-1539C</t>
  </si>
  <si>
    <t>Angel Of Pulse Limited</t>
  </si>
  <si>
    <t>40A patrick drive, patrick city, kingston 20.</t>
  </si>
  <si>
    <t>To help bring relieve to children in government and private homes in parishes of Kingston. And st. Catherine.by providing educational materials, clothing. Food, assist with tultion fees to help them become productive citizens to the development of jamaica.</t>
  </si>
  <si>
    <t>nicola farquherson-hyde.(jam).                                                                                                           Shantella hyman.(jam).                                                                                      Julissa spence.(jam).                                                                                                daville henry.(jam).</t>
  </si>
  <si>
    <t>1(876) 875-6323</t>
  </si>
  <si>
    <t>Andelofpulse@yahoo.com                                                                                                                     pulsetrucking@yahoo.com</t>
  </si>
  <si>
    <t>CAIN100-112C</t>
  </si>
  <si>
    <t>Angels From Heaven</t>
  </si>
  <si>
    <t>Rivers edge, cavaliers, stony hill p.o., kingston 9</t>
  </si>
  <si>
    <t>To operate Charitable organization; Assist primary targets with material aid; Promote poverty alleviation and empowerment initiatives</t>
  </si>
  <si>
    <t>1(876) 365-4395 / 563-4201</t>
  </si>
  <si>
    <t>Tamhussey@yahoo.com</t>
  </si>
  <si>
    <t>Donationa and fund raising.</t>
  </si>
  <si>
    <t>CAIN100-61C</t>
  </si>
  <si>
    <t>Angels Of Love Jamaica</t>
  </si>
  <si>
    <t>28 Main street, may pen</t>
  </si>
  <si>
    <t>To provide assistance to disadvantaged and vulnerable children in Jamaica; To provide lifesaving treatment, child care and supporting services to disadvantage children who are hurting; To assist with any medial problem, visiting those that are sick, etc.</t>
  </si>
  <si>
    <t>1(876) 986-6096</t>
  </si>
  <si>
    <t>Angelofloveja@gmail.com</t>
  </si>
  <si>
    <t>Contributions, raffle, fundraising, bake sales, public &amp; private sector.</t>
  </si>
  <si>
    <t>CA100-1231C</t>
  </si>
  <si>
    <t>Angels Open Bible Church Limited</t>
  </si>
  <si>
    <t>1 Chesnut avenue, angels grove, spanish town p.o., st. Catherine.</t>
  </si>
  <si>
    <t>To provide social care and economic support to the members of the assoication, congregants, the homeless, indigent children, and elderly persons of Angels, and surrounding communities in St. Catherine. To engender christian growth and personal empowerment to ensure a better standard of living for those we serve.</t>
  </si>
  <si>
    <t>1(876) 806-6081</t>
  </si>
  <si>
    <t>Angelsopenbible@yahoo.com</t>
  </si>
  <si>
    <t>Tithes, offering, gifts, fundraising</t>
  </si>
  <si>
    <t>CA100NR-18C</t>
  </si>
  <si>
    <t>Anointed Restoration Ministries Limited</t>
  </si>
  <si>
    <t>Shop # 4, flex mall, 1170 porto bello, montego bay p.o. Box # 1</t>
  </si>
  <si>
    <t>Maintain doctrine principles</t>
  </si>
  <si>
    <t>876-522-9275</t>
  </si>
  <si>
    <t>CAIN100-1643C</t>
  </si>
  <si>
    <t xml:space="preserve">Anointed Word Of Hope And Truth Ministry </t>
  </si>
  <si>
    <t>1-2 Lydea drive, paisley district, clarendon.</t>
  </si>
  <si>
    <t>Patrice Minott-chulan.-(jam).                                                                    Cheryl Minott.-(jam).                                                                                     Patrick Minott.-(jam).</t>
  </si>
  <si>
    <t>1(876) 545-1287                                                                                    (876) 209-3527</t>
  </si>
  <si>
    <t xml:space="preserve">Wordhopetruth@gmail.com                                                                                        minottpatrice@yahoo.con                                                                                                         thilanminott@gmail.com                                                                                                      </t>
  </si>
  <si>
    <t>tithes, offerings, and donations</t>
  </si>
  <si>
    <t>Active</t>
  </si>
  <si>
    <t>CAIN100NR-193C</t>
  </si>
  <si>
    <t>Apostles &amp; Prophets Doctrine Church of Jamaica</t>
  </si>
  <si>
    <t>Haddo District, Ramble P.O. Hanover</t>
  </si>
  <si>
    <t>To advance religion.</t>
  </si>
  <si>
    <t>876-334-5119</t>
  </si>
  <si>
    <t>apdcoj@gmail.com</t>
  </si>
  <si>
    <t>Donations, tithes &amp; offerings</t>
  </si>
  <si>
    <t>CA100-1016C</t>
  </si>
  <si>
    <t>Apostle's Ark Covenant Ministry International</t>
  </si>
  <si>
    <t>Main street, discovery bay, discovery bay, st.ann</t>
  </si>
  <si>
    <t>To promote True Evangelism in the christian sphere. All themes, functions are based on the Holy Bible which was given to us by His unending love for Humanity. To foster homes and foreign mission work and to establish theological institutionas and the dissemination and creation of various publication.</t>
  </si>
  <si>
    <t>1(876) 518-8069</t>
  </si>
  <si>
    <t>Apostlearkint@gmail.com</t>
  </si>
  <si>
    <t>Donationa , and tithes, and offerings.</t>
  </si>
  <si>
    <t>CA100-704C</t>
  </si>
  <si>
    <t>Apostolic Tabernacle Soulseekers Limited</t>
  </si>
  <si>
    <t>94N old hope road, kingston 5</t>
  </si>
  <si>
    <t>To Advance Christian Principles importan of helping . To provide Training and Certification. To provide assistance To Communities.</t>
  </si>
  <si>
    <t>Havia Thomas.(jam).                                                                                        Eunice Brown.(jam).                                                                        Edward brown.(jam).                                                                                verona nash-pasley.(jam).                                                                         marco mcintosh.(jam).                                                                                        maxine brown-rankine.(jam).</t>
  </si>
  <si>
    <t>1(876) 649-6878                                              (876) 841-2359.                                                                           (876) 421-4246.                                                        (876) 832-8912.                                                                           (876) 820-1371                                                        (876) 546-9345                                                                                               (876) 829-7335.</t>
  </si>
  <si>
    <t>Triumphanthavia@gmail.com                                                                                           maxineerankine9@gmail.com</t>
  </si>
  <si>
    <t>From contributions of church members.</t>
  </si>
  <si>
    <t>CAIN100-1532C</t>
  </si>
  <si>
    <t>Aqua Programme Management Limited</t>
  </si>
  <si>
    <t>6 1/2 Hillview avenue, kingston 10.</t>
  </si>
  <si>
    <t>To commence educational support programs in in seclected urban schools(both primary and high) targeting low-income parents or guardians in kingston metropolitan area with the aim of continuing expansion each yeart to eventually incorporated rual commnuities across jamaica.</t>
  </si>
  <si>
    <t>1(876) 450-3393</t>
  </si>
  <si>
    <t>Aquaprog17@gmail.com</t>
  </si>
  <si>
    <t>Donations from alumni groups.</t>
  </si>
  <si>
    <t>CA100-201C</t>
  </si>
  <si>
    <t>Ardenne Alumni Foundation Limited</t>
  </si>
  <si>
    <t>10 Ardenne road, kingston 10</t>
  </si>
  <si>
    <t>Alumni/Past Students'associations</t>
  </si>
  <si>
    <t>The development of the school plant, human resourc, curriculum, extra-curricular offerings, academic performance and other relevant variables in attaining excellence in education in Jamaica and in particular at Ardenne High School; The promotion and development of academic excellence in Jamaica and in particular at Ardenne High School through discipline imparted by sporting activites.</t>
  </si>
  <si>
    <t>(876) 931-7677                                                                                  (876) 383-7452</t>
  </si>
  <si>
    <t>flodarby@hotmail.com                                                              rosemariehenry@gmail.com</t>
  </si>
  <si>
    <t>CA100NR-8C</t>
  </si>
  <si>
    <t>Are These Children Of A Lesser God Foundation Inc</t>
  </si>
  <si>
    <t>341 Hartsfield south, ironshore, montego bay</t>
  </si>
  <si>
    <t>CA100-878C</t>
  </si>
  <si>
    <t>Artvark</t>
  </si>
  <si>
    <t>Office 4, 27 lady musgrave road, kingston 5</t>
  </si>
  <si>
    <t>To develop venus for the holding of events that will enable members of the public access to experirence artistic and cultural works. To host and or provide grants and or sponsorship for events and exhibitions that will showcase the various artforms, including but not limited to drawing painting photography music dance and theatre, whether by local or foreign artistes. To give grants or scholarships or otherwise provide financial assistance or benefits to students of the Arts.</t>
  </si>
  <si>
    <t>(876) 927-5299</t>
  </si>
  <si>
    <t xml:space="preserve">rowelex2015@gmail.com                                          </t>
  </si>
  <si>
    <t>CA100-907C</t>
  </si>
  <si>
    <t>ASI Prayer Ministry Limited</t>
  </si>
  <si>
    <t>58 Young street, spanish town p.o., st. Catherine</t>
  </si>
  <si>
    <t>To promote and develop charitable, educational and developmental programmes to assist in the relief of poverty, suffering and distress in jamaica. To foster and encourage a culture of prayer amonng people in jamaica so that persons mat draw on their spiritual strenght and in so doing empower themselves to become worthwhile citizens with a spirit of hope. To provide for the support of rebuilding of churches, schools, and communities in times of natural disasters.</t>
  </si>
  <si>
    <t>lascelle davis.(jam).                                                               Avolda baghaloo.(jam).</t>
  </si>
  <si>
    <t xml:space="preserve">(876) 984-2126                                                                                                                        (876) 345-1042                                                        (876) 344-9982                                                                                                 (876) 344-0217                                                                                            (876) 344-9951                                                                                                                        (876) 574-9945                                                                                                                            </t>
  </si>
  <si>
    <t>lasdav@cwjamaica.com                                                                      avaldab@gmail.com</t>
  </si>
  <si>
    <t>Tithes and offerings</t>
  </si>
  <si>
    <t>CA100-841C</t>
  </si>
  <si>
    <t>Assembly Hall Of Jehovah's Witnesses Jamaica Limited</t>
  </si>
  <si>
    <t>North coast assembly hall, salt marsh</t>
  </si>
  <si>
    <t>To relieve poverty, illiteracy, and distress among the destitute and or aged members of the jamaican society.</t>
  </si>
  <si>
    <t>(876) 282-1765</t>
  </si>
  <si>
    <t>jimbowaters@msn.com</t>
  </si>
  <si>
    <t>Voluntary charitable donations</t>
  </si>
  <si>
    <t>CAIN100-196C</t>
  </si>
  <si>
    <t>Associated Gospel Assemblies</t>
  </si>
  <si>
    <t>15 - 17 Dunrobin avenue, kingston 10</t>
  </si>
  <si>
    <t>Bringing people to Christ and fellowship in its Church; developing them to Christlike maturity and training them for service in the church and a lifestyle of evangelism and social outreach; Social outreach within communities surrounding all of our local churches and elsewhere in Jamaica</t>
  </si>
  <si>
    <t>1(876)969-1350                                                                        Fax: 1(876)931-9076</t>
  </si>
  <si>
    <t>Agajamwi@yahoo.com</t>
  </si>
  <si>
    <t>Contributions from members , churches in the association and overseas contributions for projects.</t>
  </si>
  <si>
    <t>CAIN100NR-68C</t>
  </si>
  <si>
    <t>Associated Hanover Charities</t>
  </si>
  <si>
    <t>Round hill hotel, hopewell</t>
  </si>
  <si>
    <t>To Promote the Relief of Poverty</t>
  </si>
  <si>
    <t>Katrin Casserly.(jam).                                                                                              Jennifer Flanagan.(jam).                                                                                                                                                                      Josef Forstmayr.(jam).                                                                                           Karen Sangster-Grant.(jam).                                                                                       David Stair.(jam).                                                                                                                                                     Candace Hart.(usa).                                                                                                                                       Stanford Brown.(jam).                                                                                                                   Paula Kovinsky.(can).</t>
  </si>
  <si>
    <t>(876) 836-6784.                                                                                      (876) 561-9053.                                                                    (876) 383-7611.</t>
  </si>
  <si>
    <t>ADMIN@hanovercharities.com                                                                                                          accounting@hanovercharities.com</t>
  </si>
  <si>
    <t>donations, events fundraisers</t>
  </si>
  <si>
    <t>CAIN100-746C</t>
  </si>
  <si>
    <t>Association Of Business Persons Limited</t>
  </si>
  <si>
    <t>15 Lindsay crescent, kingston 10</t>
  </si>
  <si>
    <t>Company Based Foundations</t>
  </si>
  <si>
    <t>To undertake measure to provide food, clothing and shelter for the relife of poverty, suffering and distress among the poor and homless in island of jamaica. To undertake, assist organise, sponsor, manage or otherwise promote or engage in activities and facilities to provide assistance with education for less fortunate children . To assist and provide relife to persons in need as a result of their advanced age disability, financial hardship or other disadvantage.</t>
  </si>
  <si>
    <t>1(876) 339-9298                                                                                                              1(876) 323-1261                                                                                                1(876) 383-8221</t>
  </si>
  <si>
    <t>Uip.aobja@gmail.com</t>
  </si>
  <si>
    <t>Grants, subscripitions, fund raising.</t>
  </si>
  <si>
    <t>CAIN100-1634C</t>
  </si>
  <si>
    <t>Association Of Caribbean Higher Education Administration (ACHEA) Limited</t>
  </si>
  <si>
    <t>Office of administration uwi, 2a hermitage road, kingston 7.</t>
  </si>
  <si>
    <t>To advance education throughtout the caribbean including jamaica by providing training and profestional development opportunities for administrators and leaders at the tertiary level, in order to enable them to be more effective administrators, thereby contributing to nation building.</t>
  </si>
  <si>
    <t>Claire C. Craig.(Trinidadian).                                                                                                                   Kasiane Reid.(jam).                                                                            Marvette Facey-Thompson.(jam).                                                                                                       Paul Payton.(jam).                                                                                             Michelle Holness.(jam).                                                          Kasiane Reid-Martin.(jam).</t>
  </si>
  <si>
    <t>(876) 550-0827                                                                                                      1(868) 473-0644                                                                                                  (876) 579-7349                                                                                                        (876) 817-0646                                                                                        (876) 822-5920</t>
  </si>
  <si>
    <t>acheacaribbean.org@gmail.com                                                                                                                                                                  kasiane.martin@gmail.com                                                                                        claire.craig@sta.uwi.edu                                                                                                       marvette.faceythompson@uwi.mona.edu.jm                                                                                                                                       paule.payton@gmail.com                                                                                       maholness@yahoo.com</t>
  </si>
  <si>
    <t>membership fees, confrence fees, and sponsorships.</t>
  </si>
  <si>
    <t>CA100-711C</t>
  </si>
  <si>
    <t>Association Of Friends And Families Of Substance Abusers (AFAFOSA) Co Ltd</t>
  </si>
  <si>
    <t>161 Constant spring road, kingston 8</t>
  </si>
  <si>
    <t>The organisation was formed by concerned family and friends of substance abusers to assist with their care, treatment and weaning, with as little social and/or familial disruption as possible; and in a coordinated manner. It is designed to maximise the input of the official state and quasi-state agencies by harnessing the available capacity and resources to the benefit of those who are substance abusers.Now if ever there was an organisation that represented a timely intervention, then it's AFAFOSA. Its mandate to manage cases of substance abusers, in the holistic manner, sees the organisation working with the health ministry to facilitate treatment, then with the courts and social services to create an understanding that sometimes the best treatment option for abusers is not incarceration. The approach embraces rehabilitative-oriented treatment to avoid recidivism, with the carrot-and-stick mode.</t>
  </si>
  <si>
    <t xml:space="preserve">Harold Brady.(jam).                                                                    Beverline Brown-Smith.(jam).                                                                       Seleca Walker.(jam).                                                                Clarice Campbell.(jam).                                                                    Barbara Joseph.(jam).                                                               </t>
  </si>
  <si>
    <t>(876) 969-6639                                                         (876) 845-9597                                                                                    (876) 877-0229                                                                                     (876) 845-9597                                                                                       (876) 382-8909                                                                                                                   (876) 476-6992</t>
  </si>
  <si>
    <t>Afafosja@yahoo.com                                                                                                    rosecod@yahoo.com</t>
  </si>
  <si>
    <t>fundraising, and donations.</t>
  </si>
  <si>
    <t>CAIN100-1993C</t>
  </si>
  <si>
    <t>Auld's Academy &amp; Charity Foundation Limited</t>
  </si>
  <si>
    <t>60 Seville meadows, mandarine close, spanish town p.o., st.catherine.</t>
  </si>
  <si>
    <t>Advance or foster children's education in jamaica by providing and assisting in the provision of school supplies for students at the primary, seconadry, and tertiary level; and awarding scholarships and grants tenable at any university, college, or institution of higher or further education.</t>
  </si>
  <si>
    <t>auldsacademy@aacf.ca</t>
  </si>
  <si>
    <t>Self(shernett hall). Donations from family &amp; friends.</t>
  </si>
  <si>
    <t>CA100-624C</t>
  </si>
  <si>
    <t>Aunt Beryl's Children's Charity Limited</t>
  </si>
  <si>
    <t>Ewarton, st. Catherine</t>
  </si>
  <si>
    <t>For all my younger days growing up my grandma found a way to give from the little she had. This is our way of continuing her work and memory</t>
  </si>
  <si>
    <t>1(876) 370-5464                                                                              (876) 595-7992                                                                                       (876) 385-3777</t>
  </si>
  <si>
    <t>Abccharity@hotmail.com                                                                                                   brownsteve876@gmail.com                                                                                                                     tonilovesjabari@gmail.com</t>
  </si>
  <si>
    <t>Personal</t>
  </si>
  <si>
    <t>CA100-207C</t>
  </si>
  <si>
    <t>Aurora Ministries Limited</t>
  </si>
  <si>
    <t>2A washington boulevard, l'aventura #64 kingston 20</t>
  </si>
  <si>
    <t>To preach the gospel so that individuals will be converted and their lives transformed; To work with children's homes for aged; less fortunate adults, etc to provide counselling and financial assistance</t>
  </si>
  <si>
    <t>(876) 823-5697                                                                        (876) 781-2220                                                                                               (876) 842-4456                                                                                                 (876) 383-7235</t>
  </si>
  <si>
    <t xml:space="preserve">cmpbll_jnr2010@yahoo.com                                                                                          andramarc@hotmail.com                                                                           stuartandrade@hotmail.com                                                                         janetconie@gmail.com   </t>
  </si>
  <si>
    <t>Contributions, tithes , offerings, and directors packet</t>
  </si>
  <si>
    <t>CA100-1241C</t>
  </si>
  <si>
    <t>Avia Maria Simpson Foundation Limited</t>
  </si>
  <si>
    <t>Longville park, 403 hyacinth way, freetown p.a. Clarendon.</t>
  </si>
  <si>
    <t>To provide monetary assistance to the family. To asist the dependents who attend school in kind and monetary support. To partner with psychosocial and legal entities that will provide legal and psychosocial services to the family members as is necessary while they grife and come to terms with the loss and unforesen changes. To provide legal services, monetary asistance, dependent school.</t>
  </si>
  <si>
    <t>Sophia tracy ann simpson.(jam).                                                                                           Eugenie simpson.(jam).                                                                          Karlene templ-anderson.(jam).</t>
  </si>
  <si>
    <t xml:space="preserve">(876) 378-0168                                             (876) 480-8659                                                                              (876) 838-8203                               </t>
  </si>
  <si>
    <t>Aviamariasimpsonfoundation@gmail.com                                                                                                                        simpsontracyann@gmail.com</t>
  </si>
  <si>
    <t>Fundraising , donations, and contribution.</t>
  </si>
  <si>
    <t>CA100-732C</t>
  </si>
  <si>
    <t>Avodah Productions Ministry</t>
  </si>
  <si>
    <t>1A randolph avenue, kingston 5</t>
  </si>
  <si>
    <t>To promote the Gospel of jesus chirst through transformative and empowering worship. To promote the gospel of jesus chirst through work and worship, to inspire, promote, encourage, advance and produce chirstian and community cented activities, educational training, missions, outreach programmes, missionaries support, relief and development services in jamaica and internationally.</t>
  </si>
  <si>
    <t>1(876) 775-2115/                                                                               1(876)278-7070</t>
  </si>
  <si>
    <t>Info@avodahproductions.com</t>
  </si>
  <si>
    <t>Donations, offerings.</t>
  </si>
  <si>
    <t>app.50</t>
  </si>
  <si>
    <t>CA100-1490C</t>
  </si>
  <si>
    <t>B A B S Foundation</t>
  </si>
  <si>
    <t>74 Maxfield avenue, kingston 13.</t>
  </si>
  <si>
    <t>To facilitate and host training seminars to stimulate growth and development throughout jamaica.</t>
  </si>
  <si>
    <t>matthew reynolds                                                                          neville wright                                                                                 ardian reynolds                                                                                                                  beverley reynolds                                                                                      toni-ann nicita stewart</t>
  </si>
  <si>
    <t>(876) 891-1417</t>
  </si>
  <si>
    <t>babsfoundation@gmail.com</t>
  </si>
  <si>
    <t>Donations from directors.</t>
  </si>
  <si>
    <t>CA100-457C</t>
  </si>
  <si>
    <t>Back To School Jamaica Project, Inc. Limited</t>
  </si>
  <si>
    <t>Spring head district, oracabessa p.o., st. Mary</t>
  </si>
  <si>
    <t>To foster homes and foreign mission work and to support theological institution and the dissemination and creation of various publication; To improve health; economic and social condition of indigent children and elderly persons throughout Jamaica through the collection and distribution of food clothing and money on their behalf and to utilize same; To assist with the acquisition of books, computers, educational material, sporting gears and equipment for school and learning institutions in Jamaica</t>
  </si>
  <si>
    <t xml:space="preserve">(876) 460-6131.                                                                       (876) 850-5368.                                                                                             (562) 774-3292. </t>
  </si>
  <si>
    <t>admin@btsjpinc.org                                                                                                        agardener@btsjpinc.org</t>
  </si>
  <si>
    <t>Donations,gifts.</t>
  </si>
  <si>
    <t>CA100-1293C</t>
  </si>
  <si>
    <t>Back To The Bible Broadcast Jamaica</t>
  </si>
  <si>
    <t>10 Hagley park plaza, kingston 10</t>
  </si>
  <si>
    <t>To teach the message of holy scripture by means of radio, literature, bible correspondence courses, bible classes and other educational media.</t>
  </si>
  <si>
    <t>1(876) 926-5765                                                                                                  1(876) 926-5761                                                             Fax: 1(876) 754-8871</t>
  </si>
  <si>
    <t>Backtothebibleministry@gmail.com</t>
  </si>
  <si>
    <t>CA100-654C</t>
  </si>
  <si>
    <t>Back To The Hord Path Church Of God Limited</t>
  </si>
  <si>
    <t>Main street, highgate p.o., st. Mary</t>
  </si>
  <si>
    <t>To act with charitable concern for and to help not only members of the church but also outsiders in need of any help which this Church can give. To develop and carry out social, educational, evangelistic and musical actions for all; both members and outsiders. To support and encourage communication and extension of the Christian life and witness by sound and comprehensive preaching anf teaching of the Holy Scriptures to all. To recognize, support and co-operate with the various ministries establish by god to equip believers to fulfill their respective function as members of the body of Christ. To facilitate regular meeting to strengthen the faith of members.</t>
  </si>
  <si>
    <t>1(876) 588-2883                                                  1(876) 556-8973</t>
  </si>
  <si>
    <t>Suddy20007@yahoo.com</t>
  </si>
  <si>
    <t>Donations &amp; tithes</t>
  </si>
  <si>
    <t>CA100-588C</t>
  </si>
  <si>
    <t>Back2life Foundation</t>
  </si>
  <si>
    <t>22 Trafalgar road, kingston 10</t>
  </si>
  <si>
    <t xml:space="preserve">To carry on the objects and operations of the rotary club of kingston's 2012/13 project subtitled "BACK2LIFE". To continue the philosophy set out for the RIO COBRE JUVENILE CORRECTIONAL CENTRE in SPANISH TOWN; </t>
  </si>
  <si>
    <t>(876) 920-2173                                                                      (876) 995-4051</t>
  </si>
  <si>
    <t>lorna@nicholsonphillips.com</t>
  </si>
  <si>
    <t>Donations and fundraising.</t>
  </si>
  <si>
    <t>CA100-1057C</t>
  </si>
  <si>
    <t>Ballards Valley Farmers Benevolent Society</t>
  </si>
  <si>
    <t>Ballards valley, junction p.o., st. Elizabeth</t>
  </si>
  <si>
    <t>Facilitate the provision of amenities to include water supply to the ballards River Community and its Environs over the long term, with the aassistance of Government and other relevant stakeholders; Facilitate training and educational activities to include Skills Training and Environmental Awareness; Assist in the provision of extension services to farmers via collaboration with Rural Agriculture Development Authority (RADA) and other Stakeholders; Make respresentation to the relevant authorities geared towards addressing priority community concerns.</t>
  </si>
  <si>
    <t>Dues.</t>
  </si>
  <si>
    <t>CA100-467C</t>
  </si>
  <si>
    <t>Balmoral Educational Trust</t>
  </si>
  <si>
    <t>156 Red hills road, kingston 19</t>
  </si>
  <si>
    <t>To donate to needy children in the form of lunch money; To aid in GSAT &amp; CXC; To support high school and preparatory schools; To initiate systems and develop programmes within the community for the purpose of encouraging self-reliance among its student population; To implement programmes to provide for the unification of the community.</t>
  </si>
  <si>
    <t>1(876) 925-0360</t>
  </si>
  <si>
    <t>Jamaicatrust@gmail.com</t>
  </si>
  <si>
    <t>Donations, from overseas charities.</t>
  </si>
  <si>
    <t>at least 12</t>
  </si>
  <si>
    <t>CAIN100-2064C</t>
  </si>
  <si>
    <t>Bam Moms Club Limited</t>
  </si>
  <si>
    <t>Unit # 18, musgrave professional suites, 34 lady musgrave road, kingston 5.</t>
  </si>
  <si>
    <t>To contribute to to the advancement of health of pregnant women (expectant mothers) and new mothers in jamaica by providing access to pre and post-natal services to women who are economically challened, so that they can manage the stressors and challenges of prgnancy, labour and delivery and postpartum experience.</t>
  </si>
  <si>
    <t>Soyini t. Gordon. Adrian d. Mitchell.</t>
  </si>
  <si>
    <t>(876) 428-3336.                                                                     (876) 506-4064</t>
  </si>
  <si>
    <t>bammomsclub@gmail.com                                                                                   adrianm2000@hotmail.com                                                                                                        soymetal@yahoo.com</t>
  </si>
  <si>
    <t>Grant funding donations fundraising.</t>
  </si>
  <si>
    <t>CAIN100-1002C</t>
  </si>
  <si>
    <t>Bastist Bible Fellowship Of Jamaica</t>
  </si>
  <si>
    <t>3 Retter driver, kingston 19, st. Andrew</t>
  </si>
  <si>
    <t>Winning souls to christ to foster home and foreign mission work. Starting churches places of religious worship and meetings . Education.</t>
  </si>
  <si>
    <t>1(876) 569-6862</t>
  </si>
  <si>
    <t>Rexharmonjamaica@gmail.com</t>
  </si>
  <si>
    <t>Contributers meet the company needs personally cooperately and project needs.</t>
  </si>
  <si>
    <t>CA100-927C</t>
  </si>
  <si>
    <t>Beach Recovery Foundation, Inc Limited</t>
  </si>
  <si>
    <t>2nd floor, jampro building, 18 trafalgar road, kingston 10</t>
  </si>
  <si>
    <t>To promote research in coastal erosion and sand accretion empathizing the adverse effects of climate and man-made environmental changes. Promotion, encouragement and support for effects at all levels of society to protect, preserv and improve the costal environment of jamaica; Promotion of public awareness of the importance of protection, preservation and sound management of jamaica's coast asto the effect of beach erosion; Support for and cooperation with efforts of local and foreign Non-profits entities and governmental organizations which share the same similar or related objects as those of the foundation.</t>
  </si>
  <si>
    <t>gregory john sarno.(USA).                                                                            Jermaine Adrian Butler.(jam).</t>
  </si>
  <si>
    <t>(876) 534-8763                                                    203-919-2005</t>
  </si>
  <si>
    <t>jermaine.butler@beachrecoveryfoundation.org                                                                                      gregory.sarno@beachrecoveryfoundation.org</t>
  </si>
  <si>
    <t>CA100-526C</t>
  </si>
  <si>
    <t>Beam Of Light Church Of God Limited</t>
  </si>
  <si>
    <t>Scotts hall district, scotts hall p.a., st. Mary</t>
  </si>
  <si>
    <t>To proclain the gospel and holy truth of the almighty god and lord and saviour jesus christ.to the people of jamaica and foreign lands. To establish and operate places of religious worship and conduct religious services.</t>
  </si>
  <si>
    <t xml:space="preserve">(876) 489-2555                                                                           (876) 887-3089                                                      </t>
  </si>
  <si>
    <t>nicole.campbell@yahoo.com</t>
  </si>
  <si>
    <t>Contributions and offerings</t>
  </si>
  <si>
    <t>Tithes &amp; offerings</t>
  </si>
  <si>
    <t>CA100-1540C</t>
  </si>
  <si>
    <t>Behold Our God Advent Believers Ocho Rios Limited</t>
  </si>
  <si>
    <t>Ocho rios, p.o. Box 407, st. Ann.</t>
  </si>
  <si>
    <t>To promote the advancement of religion / christian education, through partnership with local and international group / entities provide support / assistance to those faced with socio-economic challenges or ill health .</t>
  </si>
  <si>
    <t>keneth drummon.(jam).                                                          Prince Hall.(jam).                                                                               Coleen Richards.(jam).</t>
  </si>
  <si>
    <t>1(876) 370-5283</t>
  </si>
  <si>
    <t>Bgabochorios@gmail.com</t>
  </si>
  <si>
    <t>Offering, tithes, and donations.</t>
  </si>
  <si>
    <t>CA100-1630C</t>
  </si>
  <si>
    <t>Beit Shalom Limited</t>
  </si>
  <si>
    <t>4 Tucker avenue, kingston 6.</t>
  </si>
  <si>
    <t>To bring the nation of jamaica and the world to the knowledge of the mashiach (the messiah). Yeshua, the son of yahweh, the elohim (god) of isreal and to receive salvation.</t>
  </si>
  <si>
    <t>1(876) 830-4854</t>
  </si>
  <si>
    <t>beitshalomja@gmail.com</t>
  </si>
  <si>
    <t>Offering, tithes, and donations</t>
  </si>
  <si>
    <t>CAIN100-1815C</t>
  </si>
  <si>
    <t>Berean Church Of God International</t>
  </si>
  <si>
    <t>22 South road, kingston 10.</t>
  </si>
  <si>
    <t>To establish &amp; maintain a church, both locally and overseas. To maintain &amp; promote religious worship. To establish , maintain &amp; conduct training programs and meetings to further spread the gospel.</t>
  </si>
  <si>
    <t>(876) 929-9942</t>
  </si>
  <si>
    <t>Bereanchurch_kencot@yahoo.com</t>
  </si>
  <si>
    <t>Offerings &amp; tithes. Fundraisers &amp; gifts.</t>
  </si>
  <si>
    <t>CAIN100-361C</t>
  </si>
  <si>
    <t>Best Care Foundation</t>
  </si>
  <si>
    <t>11 Trevennion road, kingston 5</t>
  </si>
  <si>
    <t>Caring for the nation's Mentally and/or Physically challenged children who have either been abandoned, or their parents cannot cope with the severity of their children's disability; Providing a therapeutic environment for the special children in our care, through the dispensation of Medical, Nursing and Dental care.</t>
  </si>
  <si>
    <t>1(876) 929-6869 / 960-3620</t>
  </si>
  <si>
    <t>Bestcare.foundation@yahoo.com</t>
  </si>
  <si>
    <t>Donations, gifts, fundraising events, subvention from ministry of youth.</t>
  </si>
  <si>
    <t>CA100-653C</t>
  </si>
  <si>
    <t>Bethel Family Christian Center Limited</t>
  </si>
  <si>
    <t>Plantation village, p.o. Box 4486, st. Ann's bay, st. Ann</t>
  </si>
  <si>
    <t xml:space="preserve">Worship service (to advance the spiritual principles and practices of the word of god. </t>
  </si>
  <si>
    <t>Georgia Elliott.(jam).                                                                  Dwight Elliott.(jam).</t>
  </si>
  <si>
    <t>(876) 848-9755</t>
  </si>
  <si>
    <t>elligroup@aol.com</t>
  </si>
  <si>
    <t>Donation, Fund, and Raising.</t>
  </si>
  <si>
    <t>CA100-795C</t>
  </si>
  <si>
    <t>Bethel Independent Baptist Church</t>
  </si>
  <si>
    <t>Bushy park p o st. Catherine</t>
  </si>
  <si>
    <t>To proclaim, preach and propagete the gospel of jesus christ, to the people of jamaica and foreign lands by radio, television, recording, printed word and by personal evangelism and to provide for fellowship of the members and those who adhere to the christian faith. To relieve the emotional, psychological, spriritual, social and mental state of an individual, saved and unsaved, in jamaica and foreign lands. To educate persons at the basic, primary, secondary and tertiary level in all aspect of education throughout jamaica. To improve the health, economic and social condictions of indigent children and elderly persons throughout jamaica through the collection and distribution of food, clothing and money on their behalf and to utilize same and any other means which will further the purpose.</t>
  </si>
  <si>
    <t xml:space="preserve">(876) 983-8346              </t>
  </si>
  <si>
    <t>jerine_singh@hotmail.com</t>
  </si>
  <si>
    <t>CA100-9C</t>
  </si>
  <si>
    <t>Bethel Temple Apostolic Church Limited</t>
  </si>
  <si>
    <t>13 Fernleigh avenue, may pen p.o.,</t>
  </si>
  <si>
    <t>To further the cause of the Kingdom of God; To enhance and foster sound principles, spiritual moral, mental and physical welfare; To provide charitable services to the needy as far as possible</t>
  </si>
  <si>
    <t>Owen G.Thomas.(jam).                                                                        Devon L. Anderson.(jam).                                                               Miguel Baker.(jam).                                                                           Noel Simms.(jam).                                                                                                Clive Bailey.(jam).                                                                                                                                                 Collville Webb.(Jam).                                                                                          Lionel Morgan.(jam).                                                                             Una Graham.(jam).                                                                                        Yvette Webb.(jam).</t>
  </si>
  <si>
    <t>(876) 986-4650</t>
  </si>
  <si>
    <t>betheltempleapostolic@yahoo.com</t>
  </si>
  <si>
    <t>Tithes, offering, fundraisers, and donations.</t>
  </si>
  <si>
    <t>CA100-1387C</t>
  </si>
  <si>
    <t>Bethesda Divine Apostolic Ministries</t>
  </si>
  <si>
    <t>Retreat district, retreat p.o., st.mary.</t>
  </si>
  <si>
    <t>To proclaim, preach and propagete the gospel of jesus christ, to the people of jamaica and foreign lands by radio, television, recording, printed word and by personal evangelism and to provide for fellowship of the members and those who adhere to the chri</t>
  </si>
  <si>
    <t>(876) 357-8454                                                                                     (876) 829-4544</t>
  </si>
  <si>
    <t>bramwell_refuge@hotmail.com</t>
  </si>
  <si>
    <t>Tithes, offerings, and donations.</t>
  </si>
  <si>
    <t>CA100-55C</t>
  </si>
  <si>
    <t>Bethlehem Moravian College</t>
  </si>
  <si>
    <t>Malvern p.o</t>
  </si>
  <si>
    <t>bethlehem moravian college is grant-aided institution for promotion of education. The institution is located at MALVERN, in the parish of St. Elizabeth. The government subvention account is concerned with the reciving of monthly government grants from the ministry of education for use in the operation of the college.</t>
  </si>
  <si>
    <t xml:space="preserve">lowel morgan.  (jam)                                                                                   Heather murray.  (jam)                                                                   Dr. Kofi young.   (jam)                                                       Dr. paul gardener.   (jam)                                                                                                       bruce scott.  (jam)                                                                                                      derrick hendricks.   (jam)                                                                       vivienne scott. (jam)                                                                                          seymour martin.    (jam)                                                                                                        yvonne clarke. (jam)                                                                                                                      kamala miller-bent.   (jam)                                                                                                     nomy wright. (jam)                                                                                                                              oliver peart.   (jam)                                                               kerry ann miller.  (jam)                                                                                     Dr p. marshal.     (jam)                                                                                       Rev. jarmaine gibson.   (jam)                                                                                        </t>
  </si>
  <si>
    <t>(876)966-5148,                                                                                  (876)618-5999                                                                         Fax:  (876)966-5157</t>
  </si>
  <si>
    <t>Bethlehem@bmc.edu.jm /  bethlehem@cwjamaica.com</t>
  </si>
  <si>
    <t>government subvention/ school fee.</t>
  </si>
  <si>
    <t>small</t>
  </si>
  <si>
    <t>CAIN100-2116C</t>
  </si>
  <si>
    <t>Betta Farms Foundation Limited</t>
  </si>
  <si>
    <t>Lot 7, temple hall, kingston 9, St.andrew.</t>
  </si>
  <si>
    <t>To advance the educational development of students in infant schools in LAWRENCE TAVERN, ST.ANDEW thereby ensuring an equal opportunity to quality education.</t>
  </si>
  <si>
    <t xml:space="preserve">(876) 308-0560                                                                               (876) 470-9119                                                                       (876) 778-8317 </t>
  </si>
  <si>
    <t xml:space="preserve">bettafoundationja@gmail.com               </t>
  </si>
  <si>
    <t>Fundraising</t>
  </si>
  <si>
    <t>CA100-594C</t>
  </si>
  <si>
    <t>Beulah Church Of God Seventh Day Evangelical Inc Limited</t>
  </si>
  <si>
    <t>Swansea district, may pen p.o., clarendon</t>
  </si>
  <si>
    <t>the advancement of religion for the public benefit by holding services, prayers meeting, bible studies and broadcasts.                                                                        Alleviation of poverty by providing or assisting in the provision of education, training, healthcare projects, grants.</t>
  </si>
  <si>
    <t>Lloyd Anthony Johnson.(jam).                                                                   Indel edwards.(jam).                                                                                                                Viviene mcpherson.(jam/usa).                                                                                                                        washburn watson.(usa).                                                                         rainford j.a. palmer.(usa).                                                                                        mark anthony gordon.(usa).                                                                                                                 delma v. pryce.(jam/uk).</t>
  </si>
  <si>
    <t xml:space="preserve">(876) 902-6464.                                                                (876) 383-9795.                                                                                     (876) 367-7920.                                                                                   </t>
  </si>
  <si>
    <t>delmapryce3@gmail.com</t>
  </si>
  <si>
    <t>CA100-108C</t>
  </si>
  <si>
    <t>Bible Society Of The West Indies</t>
  </si>
  <si>
    <t>Shop #24 hagley park plaza, kingston 10</t>
  </si>
  <si>
    <t>To make available the Holy Scriptures &amp; Scripture Product in forms readily available; To inculcate Christian beliefs; Cultivating Biblical readership</t>
  </si>
  <si>
    <t>Helene Blanche Coley-Nicholson,-(media Broadcaster)(jam).                                                           Barrington Whyte.-(jam).                                                                                Pauline M. Bain.-(jam).                                                                                    Dean Burrowes.-(jam).                                                                                         Bernard Piotr Latus.-(polish).                                                               Lennox Roger Kirby.-(jam).                                                                                            Meric Dale Walker.-(jam).</t>
  </si>
  <si>
    <t>1(876) 926-2772                                                              1(876) 960-3123</t>
  </si>
  <si>
    <t>Biblehouse@biblesocietywi.org</t>
  </si>
  <si>
    <t>sales of literature, donations, and united bible cocieties.</t>
  </si>
  <si>
    <t>CA100-1177C</t>
  </si>
  <si>
    <t>Bible Truth Healing And Deliverance Worship Centre Limited</t>
  </si>
  <si>
    <t>118 Hagley park, kingston 11.</t>
  </si>
  <si>
    <t>To preach the word of God throughout Jamaica in orger to win souls for the Kingdom of God, teaching and enchancing and bringing Healing and Deliverance to individual through the true Word of God, the Holy Spirit and Worship.</t>
  </si>
  <si>
    <t>1(876) 497-7806</t>
  </si>
  <si>
    <t>Bthdwcministry7@yahoo.com</t>
  </si>
  <si>
    <t>Offerings, tithes, donation, and fundraising activities.</t>
  </si>
  <si>
    <t>CA100-932C</t>
  </si>
  <si>
    <t>Bible Way Apostolic Church</t>
  </si>
  <si>
    <t>2 Summerset road, green vale, mandeville, manchester</t>
  </si>
  <si>
    <t>To Love and do good to all humanity and help in every way possible to foster and spiritual growth, as well as the development of all people. To uphold the the teachings of Jesus Christ, adhere to the teachings of the faith and walk in holinese as we have him as an example . To proclaim freedom for the imprisoned, renew sight to the blind and good news to the poor.</t>
  </si>
  <si>
    <t>Elmore Chambers.-(jam).                                                                            Pauline Brissett.-(jam).                                                                         Benard Fealey.-(jam).                                                          Marvin Brown.-(jam).                                                                        Cecille Fuller.-(jam).</t>
  </si>
  <si>
    <t>(876) 387-2803                                                                 (876) 391-1847                                                                     (876) 394-6542                                                                          (876) 374-1563                                                                            (876) 467-8014</t>
  </si>
  <si>
    <t>elmorechambers@gmail.com                                                                                                                          fenley50@yahoo.com                                                                                 brownmarvinco3@gmail.com</t>
  </si>
  <si>
    <t>Annual convention, tithes</t>
  </si>
  <si>
    <t>CAIN100-1829C</t>
  </si>
  <si>
    <t>Bible Way Church Of God In Christ Jesus Limited</t>
  </si>
  <si>
    <t>50 Grants pen road, kingston 8.</t>
  </si>
  <si>
    <t>Promote spiritual development to indiviuals near and far. Seek souls for the kingdom of god by preaching the goepel.</t>
  </si>
  <si>
    <t>(876) 356-5715.</t>
  </si>
  <si>
    <t>Marvin33jm@yahoo.com</t>
  </si>
  <si>
    <t>Tithes and offerings.</t>
  </si>
  <si>
    <t>CAIN100-670C</t>
  </si>
  <si>
    <t>Big Reds Boxing Club</t>
  </si>
  <si>
    <t>Carder park, allen avenue, port antonio, portland</t>
  </si>
  <si>
    <t>To train amateur boxers. To provide the sport of boxing to teach discipline and self control to youth at risk. To optimize the use of boxing development as an instrument in the process of nation building, giving the youths/ young adults an opportunity to develop their talent and skill at various level of society.</t>
  </si>
  <si>
    <t>1(876) 531-8001</t>
  </si>
  <si>
    <t>Bigredscorp@hotmail.com</t>
  </si>
  <si>
    <t>Donations, sponsors, and fund raisings activities,personal earnings.</t>
  </si>
  <si>
    <t>CA100NR-33C</t>
  </si>
  <si>
    <t>Bishop Climate Ministries Limited</t>
  </si>
  <si>
    <t>1 Ocean view drive, mount edgecombe, runaway bay</t>
  </si>
  <si>
    <t>Alleviation of Poverty within Inner Cities</t>
  </si>
  <si>
    <t>876-419-5115</t>
  </si>
  <si>
    <t>CA100-1371C</t>
  </si>
  <si>
    <t>Black Angel Foundation Limited</t>
  </si>
  <si>
    <t>1 Abbeydale road, kingston 10, st.andrew.</t>
  </si>
  <si>
    <t>To honour the memory of the late Joseph " Black Angel" Buchanan, by offering music, scholarships for aspiring young Jamaican Artisties, Musicians, Songwriters, and Producers. To Support music education in Jamaica.</t>
  </si>
  <si>
    <t>Bridet M. Brown.-(jam).                                                                                 Jonathan D. Buchanan.-(jam).</t>
  </si>
  <si>
    <t>1(876) 968-1913</t>
  </si>
  <si>
    <t>bridgetsandals_ja@yahoo.com</t>
  </si>
  <si>
    <t>Insurance / donations</t>
  </si>
  <si>
    <t>CA100-1073C</t>
  </si>
  <si>
    <t>Black River Hospital Foundation Limited</t>
  </si>
  <si>
    <t>45 High stret, black river, p.o., st. Elizabeth.</t>
  </si>
  <si>
    <t>To support and enchance health and wellness in the parish of St. Elizabeth. To mobilize, encourage and maintain the interest of the public, in the well being of the patients at the Black River Hospital. To Supplement The resources of the St. Elizabeth Health Service by providing funds, services and amenities as the Foundation see it.</t>
  </si>
  <si>
    <t>1(876) 857-1445</t>
  </si>
  <si>
    <t>Blackriverhospitalfoundation@gmail.com</t>
  </si>
  <si>
    <t>CAIN100-679C</t>
  </si>
  <si>
    <t>Blessing And Deliverance Ministries</t>
  </si>
  <si>
    <t>5 1/2 Mona road, kingston 6</t>
  </si>
  <si>
    <t>To promte the gospel of jesus christ To enhance the life of people worldwide To establish faulilies locally and abroad for evangelistic outreach.</t>
  </si>
  <si>
    <t>1(876) 869-8762                                                                         1(876) 889-0835</t>
  </si>
  <si>
    <t>Bdm_hyacinth@yahoo.com</t>
  </si>
  <si>
    <t>Tithes, offerings &amp; fundraisning ventures.</t>
  </si>
  <si>
    <t>CA100NR-11C</t>
  </si>
  <si>
    <t>Blessings And Honour Ministries</t>
  </si>
  <si>
    <t>Lot 879 portobello heights, montego bay</t>
  </si>
  <si>
    <t>To Teach and Preach Kingdom Principles</t>
  </si>
  <si>
    <t>CAIN100-1419C</t>
  </si>
  <si>
    <t>Bloom (Jamaica) Foundation Limited</t>
  </si>
  <si>
    <t>Suite 1, 4 sylavan avenue, kingston 5.</t>
  </si>
  <si>
    <t>To curate, execute and support programs geared at attaining reduction in poverty, suffering and distress relif of youths.</t>
  </si>
  <si>
    <t>1(876) 803-6058</t>
  </si>
  <si>
    <t>Info@bloomjamaica.org</t>
  </si>
  <si>
    <t>Donations fundraising grant proposal.</t>
  </si>
  <si>
    <t>CA100-6C</t>
  </si>
  <si>
    <t>Blue Mountain Project T/A Hagley Gap Health Clinic</t>
  </si>
  <si>
    <t>8 Riverside heights, gordon town p.o., st. Andrew .</t>
  </si>
  <si>
    <t>To educate and empower indigenous populations of developing countries to mobilize for sustainable economic development, specific to their needs; To educate and make the general public aware of conditions in developing countries through Eco-tourism; To use all funds, whether income or principal, and whether acquired by gift or contribution or otherwise, shall be devoted to the said purposes;</t>
  </si>
  <si>
    <t>715-690-5433                                                                                                                  (876) 359-3070</t>
  </si>
  <si>
    <t>Ed@bluemountainprojects.org                                                                                                                            director@bluemountainprojects.org</t>
  </si>
  <si>
    <t>Ngo</t>
  </si>
  <si>
    <t>CA100NR-12C</t>
  </si>
  <si>
    <t>Bluesboy Foundation</t>
  </si>
  <si>
    <t>Bethel town</t>
  </si>
  <si>
    <t>To donate back to school supplies to Bethel Town and surrounding communities</t>
  </si>
  <si>
    <t>CAIN100-346C</t>
  </si>
  <si>
    <t>Bob Marley Foundation Limited (Formerly :The East Bay Foundation).</t>
  </si>
  <si>
    <t>30 Balmoral avenue, kingston 10</t>
  </si>
  <si>
    <t>To promote and encourage knowlegde, creativity, and appreciation of music, art, religion, amature sports, culture and heritage in jamaica or any part of the world.</t>
  </si>
  <si>
    <t>(876) 978-2991</t>
  </si>
  <si>
    <t>Legal@bobmarleymuseum.com</t>
  </si>
  <si>
    <t>Investments, grants, donations, and contributions from benefactors.</t>
  </si>
  <si>
    <t>CA100-922C</t>
  </si>
  <si>
    <t>Born Again Gospel Temple Limited</t>
  </si>
  <si>
    <t>29A australia road, kingston 11</t>
  </si>
  <si>
    <t>To bring people into a saving relationship with Jesus christ, to nurture them to spiritual maturity and to equip them for service to mankind so that the lord may be glorified. To create and sustain a fellowship of people who practice obedience to the will of god To create a fellowship of believers who are committed to the world-wide mission of the Lord Jesus Christ</t>
  </si>
  <si>
    <t>1(876) 649-5818                                                 1(876) 438-5706</t>
  </si>
  <si>
    <t>Bornagain.gospeltemple@gmail.com</t>
  </si>
  <si>
    <t>Members, tithes, offerings, and donations.</t>
  </si>
  <si>
    <t>The word "limited" removed dated: august 30, 2016</t>
  </si>
  <si>
    <t>CA100-528C</t>
  </si>
  <si>
    <t>Born Again Mystic Deliverance Ministry</t>
  </si>
  <si>
    <t>21 Russell avenue, central village p.a., st. Catherine</t>
  </si>
  <si>
    <t>Spread the word of god. To assist the poor , needy, homeless. Provide support for children in this and surrounding communities.</t>
  </si>
  <si>
    <t>(876) 859-2559</t>
  </si>
  <si>
    <t>bornagainmystic@gmail.com                                                                                       greensuzan@yahoo.com</t>
  </si>
  <si>
    <t>CA100-1368C</t>
  </si>
  <si>
    <t>Born Again Shiloh Apostolic Inc Limited</t>
  </si>
  <si>
    <t>Kellits district, kellists p.o., clarendon.</t>
  </si>
  <si>
    <t>To preach the words of god throughout Jamaica in order to win souls for the Kingdom of God. To Have a outreach Program to assist in caring for the poor and homeless in and around our church community.</t>
  </si>
  <si>
    <t>1(876) 771-8079</t>
  </si>
  <si>
    <t>Bornagainshiloh@gmail.com</t>
  </si>
  <si>
    <t>Donations and offerings.</t>
  </si>
  <si>
    <t>CA100-1610C</t>
  </si>
  <si>
    <t>Bounty Foundation Limited</t>
  </si>
  <si>
    <t>Garden of arcadia, apt. B22, 3a torrie avenue. Kingston 8.</t>
  </si>
  <si>
    <t>To improve the health, economic and social conditions of indigent children and elderly persons throughtout Jamaica through the collection and distribution of food, clothing, and money on their behalf and to utilize same and any other, means which will</t>
  </si>
  <si>
    <t>Paul Giscombe.-(jam).                                                                              Claudia Rattigan.-(jam).                                                                             Rodney Price.-(Recording Artist)(jam).                                                                                                           Jessique Mullings.-(jam).</t>
  </si>
  <si>
    <t>1(876) 452-8075</t>
  </si>
  <si>
    <t>Bankeylousproductions1.com@yahoo.com</t>
  </si>
  <si>
    <t>Personal donations.</t>
  </si>
  <si>
    <t>CA100NR-48C</t>
  </si>
  <si>
    <t>Bounty Hall Abundant Life Ministry Association</t>
  </si>
  <si>
    <t>Country hall p.o. Box 7176</t>
  </si>
  <si>
    <t>To establish and operate places for evangelistic worship</t>
  </si>
  <si>
    <t>876-892-2339</t>
  </si>
  <si>
    <t>CA100-1413C</t>
  </si>
  <si>
    <t>Bourne To Give Limited</t>
  </si>
  <si>
    <t>13 Lissant road, kingston cso, kingston.</t>
  </si>
  <si>
    <t>To improve the health and social conditions of indigent elderly in targeted sections of jamaica through the collection and distribution of food, clothing and money on their behalf and to utilize same and any other means, which will futher the purpose.</t>
  </si>
  <si>
    <t>Headley R. Bourne.-(jam).                                                                                              Rodney A. Clarke.-(jam).                                                                                Orville C. Morgan.-(jam).</t>
  </si>
  <si>
    <t xml:space="preserve">(876) 450-7829                                                                               (876) 350-2556                                                                               (876) 857-3036                                                                                    </t>
  </si>
  <si>
    <t>Bournetogive@gmail.com</t>
  </si>
  <si>
    <t>Personal savings, donations.</t>
  </si>
  <si>
    <t>CA100-1015C</t>
  </si>
  <si>
    <t>Brahma Kumaris World Spiritual Organisation Jamaica</t>
  </si>
  <si>
    <t>16 Leaders avenue avenue, montego bay #1 p.o. Box 280</t>
  </si>
  <si>
    <t xml:space="preserve">To Promote the Advancement of RAJA YOGA Meditions. To promote studies and research. To relieve poverty mental and physical sickness and distress. </t>
  </si>
  <si>
    <t>(876) 855-8546                                                           (876) 620-5120                                                                                  (876) 542-4022                                                                             (876) 997-5571                                                                           (876) 486-5574                                                                                                        (876) 869-6849</t>
  </si>
  <si>
    <t>bkbhartimody@yahoo.com                                                                                                                        hemalatasanghi@yahoo.com</t>
  </si>
  <si>
    <t>CAIN100-1601C</t>
  </si>
  <si>
    <t>Brand New Start Foundation Limited</t>
  </si>
  <si>
    <t>5 Mewton avenue, spanish town p.o., st. Catherine.</t>
  </si>
  <si>
    <t>To provide educational supplies and support to jamaican schools. To award scholarships and grants to students who are in need.</t>
  </si>
  <si>
    <t>1(876) 861-9304</t>
  </si>
  <si>
    <t>Locfoundation30@gmail.com</t>
  </si>
  <si>
    <t>Mmbers of the Foundation.</t>
  </si>
  <si>
    <t>CAIN100-314C</t>
  </si>
  <si>
    <t>Branson Centre Of Entrepreneurship Caribbean Limited</t>
  </si>
  <si>
    <t>Unit # 4, sovereign commerical centre, 9-11 barbican road, kingston 6.</t>
  </si>
  <si>
    <t>To promote industry an commerce for the public benefit, by supporting young persons and persons of limited means in their establishment and operation of businesses that will create jobs of limited means in their establishment and operation of business that will create jobs and generate an income for themselves and their employees, in order to promote economic growth within low-income and underdeveloped communities and to relieve unemployment and reduce poverty levels in society at large; To promote the education of people in Jamaica and the Caribbean region, by advancing the business training and exposure of persons with limited access to professional and educational opportunities, in order to foster their social and economic advancement.</t>
  </si>
  <si>
    <t>1(876) 632-5134</t>
  </si>
  <si>
    <t>Info@bransoncentre.co</t>
  </si>
  <si>
    <t>CA100-5C</t>
  </si>
  <si>
    <t>Bread Basket Ministries</t>
  </si>
  <si>
    <t>30 Marcliff, white river, st. mary</t>
  </si>
  <si>
    <t>Proclaim the gospel of Jesus Christ to the people of Jamaica to enable them to become a loving and peaceful nation and invite them to saving grace of our Lord Jesus Christ; To promote establishment of a mission for the advancement of education to upgrade the literacy standard of children and adults to enable them to lead economical and spiritually productive lives; To provide for the relief of poverty and distress among the poor and needy in the society so they can live a meaningful life in the image of Christ in which they were created</t>
  </si>
  <si>
    <t>1(876)994-1367                                                          (876) 822-4433</t>
  </si>
  <si>
    <t>Admin@breadbasketministries.com                                                                                                                                          breadbasketministries@yhaoo.com                                                                                                                                      darrl.aaron.yap@gmail.com</t>
  </si>
  <si>
    <t>Contributions and donations</t>
  </si>
  <si>
    <t>Contributions</t>
  </si>
  <si>
    <t>about 40 (short term).</t>
  </si>
  <si>
    <t>3 Months cert issued</t>
  </si>
  <si>
    <t>CAIN100NR-98C</t>
  </si>
  <si>
    <t>BREDS The Treasure Beach Foundation</t>
  </si>
  <si>
    <t>Kingfisher plaza, calabash bay treasure beach</t>
  </si>
  <si>
    <t>Breds the treasure beach foundation objects under which it is establishes are exclusively charitable, to relieve poverty, suffering and distress among the people in jamaica and in particular the people of treasure beach in the parish of ST ELIZABETH and its environs to assist in the maintenance and support of educational institutions and health facilities.</t>
  </si>
  <si>
    <t>jason henzell.                                                                         Norma moxam.                                                                           Tamesha dyght-jones.                                                                                                    adina parchment.                                                                        dennis abrahams.                                                                oneil james.                                                                    duwayne wiggan.</t>
  </si>
  <si>
    <t>876-965-3455                                                                                (876) 562-0000                                                                        (876) 564-1000.                                                                                                          (876) 469-0353                                                                               (876) 420-1389.                                                                                (876) 435-3779.                                                                              (876) 844-9803</t>
  </si>
  <si>
    <t>jason@jakeshotel.com                                                                                                                                 nbmoxam@gmail.com                                                                                                            tamesha.dyght@gmail.com                                                                                                                      adin@jakeahotel.com                                                                                                                                               dennisarahams@yahoo.com</t>
  </si>
  <si>
    <t>Grants, donations (corporate and individual).</t>
  </si>
  <si>
    <t>CA100-669C</t>
  </si>
  <si>
    <t>Bridge The Gap Education Foundation</t>
  </si>
  <si>
    <t>65 Featherbed lane, spanish town, st. Catherine</t>
  </si>
  <si>
    <t>To help children &amp; young adults build self esteem instill confidence and provide the necesssary skills to suceed in society. The foundation will bridge the gap in education, laiteracy, finances, and health. Providing educational materials, classes for children to improve.</t>
  </si>
  <si>
    <t>1(876) 919-2950</t>
  </si>
  <si>
    <t>2014Bridgethegap@gmail.com</t>
  </si>
  <si>
    <t>Foundraising activities.</t>
  </si>
  <si>
    <t>CA100-1319C</t>
  </si>
  <si>
    <t>Bridges To Jamaica Development Initiatives Limited</t>
  </si>
  <si>
    <t>Unit 6a, garmex freezone, 76 marcus garvey drive, kingston.</t>
  </si>
  <si>
    <t>To promote the education of children in jamaica from the kindergarden to the high school level. To provide job creation for school leavers and youth so as to to provent their involvement in crime....</t>
  </si>
  <si>
    <t>Sandra M. Smith.-(jam).                                                                                  Dalton Galloway.-(jam).</t>
  </si>
  <si>
    <t>(876) 408-6349                                                                     (876) 307-2992</t>
  </si>
  <si>
    <t>Bridgestojamaica@rocktmail.com</t>
  </si>
  <si>
    <t>Donations and contributions</t>
  </si>
  <si>
    <t>CA100-1029C</t>
  </si>
  <si>
    <t>Brooks Level Citizens Association Benevolent Society</t>
  </si>
  <si>
    <t>Brooks level basic school, brooks level road, stony hill, p.o. Kingston 9.</t>
  </si>
  <si>
    <t>Faciliate, promote, and coordinate sustainable community development programmes and projects for the benefit of the residents of the Brooks Level. Act as the main consultative body on behalf of various Community Based Organizations (CBO's) and residents within the Brooks Level Communities, on matters common to the parish and affecting each community; for example, matters dealing with sports, civic awareness, utilities, public transportation, disaster preparedness, government etc.</t>
  </si>
  <si>
    <t>1(876) 873-3096</t>
  </si>
  <si>
    <t>Brookslevelcitizenassoc@gmail.com</t>
  </si>
  <si>
    <t>CA100-740C</t>
  </si>
  <si>
    <t>Buff Bay River Valley Educational Foundation</t>
  </si>
  <si>
    <t>292 South sea park, whitehouse p o westmoreland</t>
  </si>
  <si>
    <t>To operate as an education foundation by providing funding to the needy students . This will include funding from the estate of Mrs. Louse welsh-maxey. To assist with the acquisition of books, computers, educational materials, sporting gears and equipments for schools and learning institutions in the buff bay river valley area of Jamaica.</t>
  </si>
  <si>
    <t>Osmond E. Welsh.-(Jam).                                                                          Blossoma Hughenna Welsh.-(jam).                                                                   Gretel Stamp.-(jam).                                                                  Everald A. Taylor.-(jam).                                                Andrea Marie Hinds.-(jam).                                                                    Marylin Welsh.-(jam).</t>
  </si>
  <si>
    <t>(876) 854-1954                                                                                       (876) 963-5464                                                   (876) 361-4641                                                 (876) 457-0634                                                           (876) 509-9243                                                                                                           (876) 385-4087                                                (876) 996-1408</t>
  </si>
  <si>
    <t>amhinds333@yahoo.com                                                                                dajumpp@yahoo.com                                                                                  everaldtaylor@yahoo.com                                                                                     welshmarylin@yahoo.com                                                                                         ossiewelsh@cwjamaica.com</t>
  </si>
  <si>
    <t>endowment, contributions, and donations.</t>
  </si>
  <si>
    <t>CA100-1442C</t>
  </si>
  <si>
    <t>Bullards Content Southside Church Of Christ Limited</t>
  </si>
  <si>
    <t>Bullards content, york town p.a., clarendon.</t>
  </si>
  <si>
    <t>To spread the word of god using methods of teaching and preaching the writen word as found in the holy bible; maintain doctrine principles and uphold the supreme and exclusive sufficiency and authority of the holy scriptures.</t>
  </si>
  <si>
    <t>CA100-714C</t>
  </si>
  <si>
    <t>Bus Stop Mission</t>
  </si>
  <si>
    <t>Priory, st. Ann's bay p.o., st. Ann</t>
  </si>
  <si>
    <t>Assist orphans, vulnerable children and families, schools, and community programs to develop and implement self-sustaining educational programs and provide resources to educate children who could not otherwise attend school. Provide necessary tools, and resources to promote education including current technology (computers and software ) where appropriate in order to compete in today's world.</t>
  </si>
  <si>
    <t>1(876) 974-2301</t>
  </si>
  <si>
    <t>Busstopmission7@gmail.com</t>
  </si>
  <si>
    <t>CA100-519C</t>
  </si>
  <si>
    <t>Bushy Park Pentecostal Church</t>
  </si>
  <si>
    <t>Bushy park district, bushy park p.o., st. Catherine</t>
  </si>
  <si>
    <t>To promote the establishment of churches; To facilitate the spreading of the Christian Gospel; To provide the implementation of Christian education programs and training facilities</t>
  </si>
  <si>
    <t>(876) 892-0052                                                            (876) 389-8570</t>
  </si>
  <si>
    <t>bushyparkpc@gmail.com</t>
  </si>
  <si>
    <t>Offerings and tithes.</t>
  </si>
  <si>
    <t>CA100-946C</t>
  </si>
  <si>
    <t>Bushy Park Phase 2 Citizens' Benevolent Society</t>
  </si>
  <si>
    <t>586 Seville avenue, bushy park phase 2, may pen p.o., clarendon</t>
  </si>
  <si>
    <t>To assist in achieving holistic / sustainable development of bushy park phase 2, so to improve the socail and economic lives of the residents there in. To educate and inform our communities on issues affecting imapacting the development of the community and opportunities available. To promote matters of civic social, educational good governance and cultural nature.</t>
  </si>
  <si>
    <t>1(876) 475-9371</t>
  </si>
  <si>
    <t>Busyparkphase2@yahoo.com</t>
  </si>
  <si>
    <t>Dues, contributions, sponsorships, grants, fundraising activities.</t>
  </si>
  <si>
    <t>CA100-448C</t>
  </si>
  <si>
    <t>Busy (2020) Helping Hands Foundation Limited</t>
  </si>
  <si>
    <t>1 Sandhurst crescent, kingston 6</t>
  </si>
  <si>
    <t>To provide help to those in need by way of contributing to the social and economic development of the nation.</t>
  </si>
  <si>
    <t>Reanno D. Gordon.(Recording Artist)-(jam).                                                                                   Andraye A.Gordon.-(jam).</t>
  </si>
  <si>
    <t>(876) 880-8178                                                                               (876) 848-1967</t>
  </si>
  <si>
    <t>turfmusicent1@gmail.com                                                                                                        wandadrye@yahoo.com</t>
  </si>
  <si>
    <t>Proceeds from special events and other donations.</t>
  </si>
  <si>
    <t>CAIN100-923C</t>
  </si>
  <si>
    <t>Busy Bee Educational Enrichment Inc</t>
  </si>
  <si>
    <t>29 Bicayne drive, willowdene, spanish town p o st. Catherine</t>
  </si>
  <si>
    <t>To love and do good to all humanity and help in every way possible to foster and spiritual growth, as well as the development of all people. To uphold the teachings of jesus chirst, adhere to the teachings of the faith and walk in holiness as we have him as on example .</t>
  </si>
  <si>
    <t>954-336-0191</t>
  </si>
  <si>
    <t>Bbeecenter@gmail.com</t>
  </si>
  <si>
    <t>CAIN100-1505C</t>
  </si>
  <si>
    <t>Byways And Hedges Outreach Ministry Limited</t>
  </si>
  <si>
    <t>11-15 Blount street, hannah town, kingston 14.</t>
  </si>
  <si>
    <t>1(876) 870-3286</t>
  </si>
  <si>
    <t>byways&amp;hedgestent@gmail.com</t>
  </si>
  <si>
    <t>Donations, sponsorship, income generated from sales of goods and services.</t>
  </si>
  <si>
    <t>CA100NR-50</t>
  </si>
  <si>
    <t>C A R E A C H Foundation Limited</t>
  </si>
  <si>
    <t>Green island p.o.</t>
  </si>
  <si>
    <t>To provide food and school supplies for children, Provide less fortunate children with the opportunity to receive a proper education</t>
  </si>
  <si>
    <t>876-574-8245</t>
  </si>
  <si>
    <t>Charmaine .72@yahoo.com</t>
  </si>
  <si>
    <t>CAIN100-804C</t>
  </si>
  <si>
    <t>C A R E Extended Foundation Limited</t>
  </si>
  <si>
    <t>634 Vidal terrace, marlie mount, old harbour, st. Catherine</t>
  </si>
  <si>
    <t>The objects for which C.A.R.E. EXTENDED FOUNDATION LIMITED is established are : 1. To improve the education, health, economic and social conditions of children and families throughout jamaica through the collection and distribution of food, clothing and money on their behalf and to utlize same and any other means which will further the purpose. 2. To empower children and families to leaverage their highest potential, resulting in improved social condictions and poverty alleviation.</t>
  </si>
  <si>
    <t>1(876) 983-6094</t>
  </si>
  <si>
    <t>Careextended@gmail.com</t>
  </si>
  <si>
    <t>Personal and donations.</t>
  </si>
  <si>
    <t>CA100-1218C</t>
  </si>
  <si>
    <t>C Palmer Project Of Hope Limited</t>
  </si>
  <si>
    <t>Tweedside district, tweedside p.o., clarendon.</t>
  </si>
  <si>
    <t>To create training and employment opporturities for persons in Tweedside and adjacent Communities. To provide facilities for sports, recreation, cultural development and other lersure occupation for socio-economically disadvantaged persons. To provide training for unskilled persons making them competent at the HEART NVQJ Level.</t>
  </si>
  <si>
    <t xml:space="preserve">Cartland Palmer.-(jam).                                                                              Dismore Robinson.-(jam).                                                                                              Michael Palmer.-(jam/Canada).                                                                                  Cecil Peters.-(jam).                                                                                                                           Hubert Hall.-(jam).                                                                                             Curtis Brown.-(jam).                                                                                                               symonia Tapper-Card.-(jam).                                                                                       </t>
  </si>
  <si>
    <t>1(876) 618-0647                                                     1(876) 332-2113                                                           1(876) 884-5865                                                         (876) 374-3989                                                                              (876) 370-7654                                                            (876) 836-0598                                                                                                          (876) 371-3377                                                           (876) 847-0546                                                                                          416-876-7177</t>
  </si>
  <si>
    <t xml:space="preserve">Projectofhope05@yahoo.com                                                                                                           symoniacard@yahoo.com                                                                                                                   </t>
  </si>
  <si>
    <t>Heart trust / nta, income generated from projects.</t>
  </si>
  <si>
    <t>CAIN100-781C</t>
  </si>
  <si>
    <t>Cac 2000 Foundation Limited</t>
  </si>
  <si>
    <t>231 Marcus garvey drive, kingston 11</t>
  </si>
  <si>
    <t>To promote and improve the education of children in jamaica, including children with disabilities, in primary schools and any other learning institutions in jamaica, in order to facilitate intellectual and moral development, social and economic advancement for the attainment of gainful employment in adulthood. To advance education by providing scholarships based on academic merit to allow primary school graduates, including children with disabilities, to attend high school ;</t>
  </si>
  <si>
    <t>Steven Marston.                                                                   Gia Abrahams.                                                                                                                  Grace McDowell- Nash.                                                                                                                       Kimberly Suzanne Chin-see Wong.                                                                                                        Patrick A.H. Smith.                                                                                                                         Andrea M. Cowan.                                                                                                                    Dane D. McGregor.</t>
  </si>
  <si>
    <t>(876) 909-3001</t>
  </si>
  <si>
    <t>smartsol@cwjamaica.com</t>
  </si>
  <si>
    <t>Grant fundraising.</t>
  </si>
  <si>
    <t>CAIN100-1624C</t>
  </si>
  <si>
    <t>Caibbean Philanthropic Alliance Limited</t>
  </si>
  <si>
    <t>31 Red Hills Road,Kingston 10.</t>
  </si>
  <si>
    <t>To relieve , and advance the reduction of poverty, by ;matching unskilled and unemployed persons to jobs through developing a virtual database where youth from varioous communities across jamaica may submit their resumes to be part of that database from which our corporate donors and partners may identify and interview potential employees and/or interns; seed-funding small, sustainable income-generating communitity project (e.g. chicken-rearing) for unskilled and unemployed persons.</t>
  </si>
  <si>
    <t>Rosalea Hamilton.-(jam).                                                                                                        Lissa Grant.-(jam).                                                                                  Milton Jefferson Samuda.-(jam).</t>
  </si>
  <si>
    <t>(876) 906-7473                                                                   (876) 881-9269                                                          (876) 358-1122                                                                       (876) 754-5637-8.</t>
  </si>
  <si>
    <t>cariphilianlliance@gmai.com                                                                                                                                  thefirm@samuda-johnson.com</t>
  </si>
  <si>
    <t>CA100-910C</t>
  </si>
  <si>
    <t>Called To Lead Jamaica Limited</t>
  </si>
  <si>
    <t>Lot 3 jack's hill road, jack's hill p. A. St. Andrew</t>
  </si>
  <si>
    <t>Engage youth ages 13-25 in training and activities tailored to inspire behavioural transformation facilittated by youth leaders. Collaborate with state agencies and civil society in order to bolster the company's capicity to carry out its mandate. To provide guidance and support to unattached youth</t>
  </si>
  <si>
    <t xml:space="preserve">benjamin St.nicholas fraser.-(jam).                                                                                                  Asheka Robinson.-(jam).                                                                                                                   Diandra McPherson.-(jam).                                                                                                                        Sineal Smith.-(jam).                                                                                                                                 Toni-Ann Martin.-(jam).                                                                                </t>
  </si>
  <si>
    <t>(876) 792-9764                                                                          (876) 566-7419                                                                  (876) 804-0755                                                                                         (876) 594-3693                                                                                                   (876) 377-5918</t>
  </si>
  <si>
    <t>bfraser177@gmail.com</t>
  </si>
  <si>
    <t>Donation and fundraising.</t>
  </si>
  <si>
    <t>CA100-1450C</t>
  </si>
  <si>
    <t>Calvary Apostolic Church</t>
  </si>
  <si>
    <t>28 Lincoln avenue, kingston 13.</t>
  </si>
  <si>
    <t>To proclaim the gospel and holy truth of the almighty god, our lord and saviour jesus christ to the people of jamaica and foreign lands by radio, by recording, by printed word and by personal evangelism.</t>
  </si>
  <si>
    <t>Thithes and offering, fundraising events.</t>
  </si>
  <si>
    <t>CAIN100-940C</t>
  </si>
  <si>
    <t>Calvary Evangelistic Assembly</t>
  </si>
  <si>
    <t>19 Baldpate way, kingston 11</t>
  </si>
  <si>
    <t>(876) 473-5869</t>
  </si>
  <si>
    <t>Calvaryevangelistciassembly@yahoo.com</t>
  </si>
  <si>
    <t>CAIN100-1738C</t>
  </si>
  <si>
    <t>Camp Star Foundation</t>
  </si>
  <si>
    <t>Contrivance district, walderston p.o., manchester.</t>
  </si>
  <si>
    <t>The relife of pverty, deprivation and distress among econoically and socially disadvantaged persons resident in jamaica.</t>
  </si>
  <si>
    <t>(876) 377-2876                                                                   (876) 331-7319</t>
  </si>
  <si>
    <t>harleancooper@yahoo.com                                                                                      desyrun@yahoo.com</t>
  </si>
  <si>
    <t>Out of director's pocket.</t>
  </si>
  <si>
    <t>CAIN100-1199C</t>
  </si>
  <si>
    <t>Campbell Town Association Limited</t>
  </si>
  <si>
    <t>1 1/2 Hibbert road, kingston 4.</t>
  </si>
  <si>
    <t>To Advance good citizenship through the development of the youths in the community of Campbell Town and its Environs. To make respresentation to improve the infrastructure, governmance issues, the environmental condictions, social condictions in the community and any other matter that may affect the community development from time to time.</t>
  </si>
  <si>
    <t>1(876) 909-8300</t>
  </si>
  <si>
    <t>Campbelltown2017@gmail.com</t>
  </si>
  <si>
    <t>This represent gift, donations and other contributions fron sunday persons both locally and from overseas,</t>
  </si>
  <si>
    <t>CAIN100-239C</t>
  </si>
  <si>
    <t>Camperdown Alumni St. Andrew Chapter Limited</t>
  </si>
  <si>
    <t>17 Ruthven road, building 1, kingston 10</t>
  </si>
  <si>
    <t>Contribute to the development of camperdown high school financially through donation and holding of fundraisers. Contribute to the physical, emotional, intellectual heath and wellbeing through holding of health and wellness fairs as well as sponsoring education expenses. Promote goodwill and camaraderie among the association's members and other chapter through fellowship and transparency.</t>
  </si>
  <si>
    <t>Tele: 1(876) 906-1403-4</t>
  </si>
  <si>
    <t>Castac@hotmail.com</t>
  </si>
  <si>
    <t>Membership fees, donations, contributions and fundraising activities.</t>
  </si>
  <si>
    <t>CA100-659C</t>
  </si>
  <si>
    <t>Canada Grace Mission Ltd</t>
  </si>
  <si>
    <t>8 West avenue, whitfield town p.o., st. Andrew</t>
  </si>
  <si>
    <t>To assist the elderly and the less fortunate, by seeking donation primarily in the form of medical supplies, food iteams, or clothing.</t>
  </si>
  <si>
    <t>1(876) 399-7955                                                                                              1(876) 818-4409                                                                                                        647-234-7370</t>
  </si>
  <si>
    <t>Carolyncat@hotmail.com</t>
  </si>
  <si>
    <t>CA100-91C</t>
  </si>
  <si>
    <t>Candle In A Storm Charity</t>
  </si>
  <si>
    <t>Dam head district, spanish town p.o.,</t>
  </si>
  <si>
    <t>To provide for the relief of poverty and distress among children, young and elderly; To promote skill training so as to increase economic viability of youth and culture</t>
  </si>
  <si>
    <t>(876) 541-7220</t>
  </si>
  <si>
    <t>Candleinastorm@yahoo.com</t>
  </si>
  <si>
    <t>CAIN100-873C</t>
  </si>
  <si>
    <t>Candle In The Dark Ministries Limited</t>
  </si>
  <si>
    <t>Lot 1 battersea road, mandeville p.o., manchester.</t>
  </si>
  <si>
    <t>To provide clothing, food, medical care, shelteer, and other assistance to persons of all ages who because of circumstances of ill health - either mental or physcal, poverty or other causes beyond their control find themselves living on the streets of the parish of manchester and the island of jamaica, destitute and not having any vivible means of support ( hereinafter referred to as " street people" ).</t>
  </si>
  <si>
    <t>1(876) 625-0359</t>
  </si>
  <si>
    <t>Government agencies. Individual donors. Private entities.</t>
  </si>
  <si>
    <t>CA100-576C</t>
  </si>
  <si>
    <t>Capoeira Alafia</t>
  </si>
  <si>
    <t>24 Annette crescent, kingston 10.</t>
  </si>
  <si>
    <t>To promote peace and non-violence through the afro-brazilian marshal art /dancel sprrt of capoeira. To raise environmental awareness and promote harmonious livivng with nature. To allebrate poverty through non-traditional skills trainning.</t>
  </si>
  <si>
    <t>1(876) 460-2927</t>
  </si>
  <si>
    <t>Info@capoeira-alafia.org</t>
  </si>
  <si>
    <t>CAIN100-1485C</t>
  </si>
  <si>
    <t>Care &amp; Compassion International Limited</t>
  </si>
  <si>
    <t>8 Winchester road, kingston 10.</t>
  </si>
  <si>
    <t>To provide educational funding. To provide grocery, shelter, clothing, and healthcare to less forturnate persons globally who are constrained. To provide charitable service.</t>
  </si>
  <si>
    <t>(876) 631-4861</t>
  </si>
  <si>
    <t>Dennisrichards@gmail.com</t>
  </si>
  <si>
    <t>Income from donated by directors.</t>
  </si>
  <si>
    <t>CAIN100-1797C</t>
  </si>
  <si>
    <t>CareJam NonProfit Organization Inc. Limited</t>
  </si>
  <si>
    <t>33 1/2 Waltham park road, kingston 13.</t>
  </si>
  <si>
    <t>To improve the health, economic and condictions of indigent children and elderly persons thoughout jamaica through the collection and distribution of food, clothing, medical supplies, equipment and money on their behalf to utilize same and any other means which will further the purpose.</t>
  </si>
  <si>
    <t>Bishal Gurung-(nepal).                                                                               Bijay Gurung.-(Cayman islands).                                                                                 Hans-johann kelly.-(Cayman islands).                                                                                                                 Renee campbell._(jam).</t>
  </si>
  <si>
    <t>(876) 896-1156.                                                                           (876)798-5849</t>
  </si>
  <si>
    <t>Campbellrenee91@gmail.com                                                                                                             hanskelly82@gmail.com</t>
  </si>
  <si>
    <t>Donations from website, low project housing , international dance classes, enterpriship programe</t>
  </si>
  <si>
    <t>CAIN100-342C</t>
  </si>
  <si>
    <t>Cari Med Foundation</t>
  </si>
  <si>
    <t>20 Lady musgrave road, kingston 5</t>
  </si>
  <si>
    <t>To undertake research and provide information geared towards improving the health of Jamaicans and assist in the prevention of diseases and illnesses and to publish or arrange for the publication of the useful results of such research for the benefit of the public; To identify areas of priority in the health-research through consultation with the relevant governmental Ministries and Agencies, Health Board, Organizations, institutions and individuals.</t>
  </si>
  <si>
    <t>1(876) 978-3079</t>
  </si>
  <si>
    <t>Info@carimedfoundation.org</t>
  </si>
  <si>
    <t>Donations, contributions.</t>
  </si>
  <si>
    <t>CAIN100-474C</t>
  </si>
  <si>
    <t>Caribbean Academy Of Sciences, Jamaica</t>
  </si>
  <si>
    <t>2 Plymouth crescent, the university of the west indies, mona, kingston 7</t>
  </si>
  <si>
    <t>The objectives of the CAS were established in the early days of the Academy, and are as follows: To provide a forum for interchange of ideas among scientists on important issues related to the application of Science and TechnologyTo serve as a source of advise to regional governments and regional governmental and non-governmental organizations in scientific and technological matters.To facilitate cooperation among scientists and promote the execution and coordination of scientific research in all its aspectsTo liaise with relevant research organisation and assist in facilitating their mutual interactionTo recognise and reward outstanding performance and achievement within the region in the fields of Science and TechnologyTo undertake, and collaborate in, the collation and publication of results of scientific researchTo raise the level of scientific consciousness in the region, and increase the public understanding and appreciation of the importance and potential of Science and Technology in human progressTo establish and maintain high standards of ethics in all scientific endeavours</t>
  </si>
  <si>
    <t>1(876) 977-7764Cell: 1(876) 323-2171                                                                                                                 1(876) 303-0491</t>
  </si>
  <si>
    <t>Englebert@caswi.org</t>
  </si>
  <si>
    <t>Membership dues, and project grants.</t>
  </si>
  <si>
    <t>CAIN100-1049C</t>
  </si>
  <si>
    <t>Caribbean Association Of Forensic Science Limited</t>
  </si>
  <si>
    <t>Caribbean generic (carigen), university of the west indies, mona, fms teaching &amp; research complex, kingston 7.</t>
  </si>
  <si>
    <t>The sole purpose of the charity is to operate for public benefit as a professional institution, provide educational and professional support to its members, To provide advancement of forensic science and to be the Authoritative voice for the profession in the region. The CAFS shall be maintained as a charity, and no part of its net income or any assets ensuring will be to the benefit of any of its members or settler of the organization, or of any private individual.</t>
  </si>
  <si>
    <t>1(876) 275-3220</t>
  </si>
  <si>
    <t>Thecafs.ja@gmail.com</t>
  </si>
  <si>
    <t>Membership fees and sponsorship.</t>
  </si>
  <si>
    <t>This charity is both small and large on the dcfs sanitized rco list.</t>
  </si>
  <si>
    <t>CA100-195C</t>
  </si>
  <si>
    <t>Caribbean Association Of Insurance And Financial Advisors (CARAIFA) Foundation</t>
  </si>
  <si>
    <t>72 Hope road, kingston 6</t>
  </si>
  <si>
    <t>To promote and encourage projects and programmes, aimed at enhancing community development and wellness, among the general public in jamaica and other Caribbean membership territories; including Trinidad and tabago, barbados, antigua &amp; barbuda, belize, st. Lucia, dominica, cayman, grenada, St. Vincent and the grenadines.., To encourage and promote a greater degree of consciousness and response towards child care among the people of jamaica and the caribbean. To foster the relife of poverty, suffering and distress among the people of jamaica and the caribbean region.</t>
  </si>
  <si>
    <t>1(876) 978-6030                                             Fax: 1(876) 978-7787</t>
  </si>
  <si>
    <t>Caraifa@cwjamaica.com</t>
  </si>
  <si>
    <t>CA100NR-129C</t>
  </si>
  <si>
    <t>Caribbean Association Of Otolaryngologists Limited</t>
  </si>
  <si>
    <t>Mount salem road, p.o. Box 1623n no 1 post office</t>
  </si>
  <si>
    <t>To provide relief, resources and release challeges for persons with ear, nose, throat and related illnesses.</t>
  </si>
  <si>
    <t>876-909-5112</t>
  </si>
  <si>
    <t>Grandi@cwjamaica.com</t>
  </si>
  <si>
    <t>CA100-999C</t>
  </si>
  <si>
    <t>Caribbean Association Of Tertiary Level Academic Literacies Practitioners Limited</t>
  </si>
  <si>
    <t>Language technology and research centre, utech, 237 old hope road, kingston 6</t>
  </si>
  <si>
    <t>1. To improve and develop a higher proficciency in the Academic Literacies by facilitating continuous professional development of practioners/Educators within this area. 2. To assist students and educators within the area at secondary and tertiary level both within Jamaica and the Caribbean to develop greater literacy skills and facilitate the transmission of the same through the use, creation and implementation of wide range of appropriate teaching strategies. 3. To assist students with special needs and indigent students through the collection and distribution of various forms of literary materials and the procurement of monetary support so as to facilitate the advancement of their education pursuits. 4. To facilitate the organization of practioners within this area so as to maximize on the wide array of expertise within Jamaica and the Carbbean. This will facilitate a more reseach based approach to Teaching.</t>
  </si>
  <si>
    <t>(876) 802-0573</t>
  </si>
  <si>
    <t>Cnc2142@tc.columbia.edu</t>
  </si>
  <si>
    <t>Personal savings, subscriptions, donations</t>
  </si>
  <si>
    <t>CAIN100-464C</t>
  </si>
  <si>
    <t>Caribbean Christian Centre For The Deaf Limited</t>
  </si>
  <si>
    <t>4 Cassia Park Road, kingston 10.</t>
  </si>
  <si>
    <t>To provide schools where the deaf may be educated in communication, language, and other areas so as to be able present the gospel of Jesus Christ to them,</t>
  </si>
  <si>
    <t xml:space="preserve">Carol Robertson-(jam).                                                                                          Sheldon Burkett-(jam).                                                                                                       Grace Lindo-(jam)                                                                                            Carter Moore-(american)                                                                                        Lola Wright-(jam)                                                                                                       Patti Stoudt-(jam).                                                                                                                      Maria Lawrence-brown-(overseas resident)                                                                                       Jean Lowrie-chin-(jam)                                                                                                                     Kent Mogler-(overseas resident)                                                                                                                        Ben Beukema-(oversea resident).                                                                                                                     Leon Joel Samms-(jam)                                                              </t>
  </si>
  <si>
    <t>(876) 619-8487                                                                  (876) 556-5125                                                       (876) 758-8155</t>
  </si>
  <si>
    <t>Jaadmin@cccdjamaica.org</t>
  </si>
  <si>
    <t>donations, auxiliary fees, sales, and fundraisiers.</t>
  </si>
  <si>
    <t>CAIN100-328C</t>
  </si>
  <si>
    <t>Caribbean Christian Publications Limited</t>
  </si>
  <si>
    <t>27 Balmoral avenue, kingston 10</t>
  </si>
  <si>
    <t>To promote charitable purpose for the benefit of the community and in partticular the furtherance of religion, the promotion of the christian faith and Christian instructions by publishing Christian literature of the following decriptions: books magazines, music, songs, postcards, greeting cars, reading and writing materials and stationery general. To perform charitable works. To fund projects. To obtain funds.</t>
  </si>
  <si>
    <t>(876) 906-2828.</t>
  </si>
  <si>
    <t>Ccp@ccpcbf.org</t>
  </si>
  <si>
    <t>CAIN100-629C</t>
  </si>
  <si>
    <t>Caribbean Coastal Area Management Foundation</t>
  </si>
  <si>
    <t>P.o.box 33, lionel town, claredon</t>
  </si>
  <si>
    <t>Promotes sustainable development and conservation of the natural environment especiallyt in the south coast of jamaica. Management of the portland bight protected area (PBPA)(SOUTHERN CLARENDON &amp; SOUTHERN ST. Catherine).</t>
  </si>
  <si>
    <t>(876) 986-3344</t>
  </si>
  <si>
    <t>Ccamfngo@gmail.com</t>
  </si>
  <si>
    <t>Donations, goervnment subvention, local grant giving organizations, international grants giving organizations, operations of tours and cyber center.</t>
  </si>
  <si>
    <t>CAIN100-452C</t>
  </si>
  <si>
    <t>Caribbean Community Of Retired Persons Limited</t>
  </si>
  <si>
    <t>6 Kingsway, kingston 10</t>
  </si>
  <si>
    <t>To promote wellness, healthy living and lifelong learning to encourage successful ageing and facilitate persons 50 years and over making wise and informed decisions; To encourage and promote social interaction among persons 50 years of age and over to enrich and enhance their lives; To promote and facilitate safe, hassle free, seniors' friendly infrastructure and environment.</t>
  </si>
  <si>
    <t>1(876) 631-8627</t>
  </si>
  <si>
    <t>Info@ccrponline.org</t>
  </si>
  <si>
    <t>CA100-1280C</t>
  </si>
  <si>
    <t>Caribbean Conference Of Seventh Day Christians Limited</t>
  </si>
  <si>
    <t>67 C waltham park road, kingston 11.</t>
  </si>
  <si>
    <t>To promote any Charitable purpose for the people of Jamaica. To inculate &amp; disimate religious knowlegde in conformity with tenets of worship, discipline, rule, regulation, rituals cermonities,&amp; practices. To Establish Centrial or principal Church and other affiliate Chaurch.</t>
  </si>
  <si>
    <t>(876) 456-9949</t>
  </si>
  <si>
    <t>maddenoniel@yahoo.com</t>
  </si>
  <si>
    <t>Membership offerings, tithes, donations.</t>
  </si>
  <si>
    <t>CAIN100-232C</t>
  </si>
  <si>
    <t>Caribbean Deeper Christian Life Ministry</t>
  </si>
  <si>
    <t>4C Norwich Avenue, Kingston 11</t>
  </si>
  <si>
    <t>Religious proclamation for spiritual and moral sanity; Social intervention and conflict mitigation; Community development and skill training</t>
  </si>
  <si>
    <t>Augustine Odih.-(jam/nigerian).                                                                               Clara Odih.-(jam/nigerian).                                                                                               Kharim d. Anderson.-(jam).                                                                                                                                 Dianne N. Williams.-(jam).</t>
  </si>
  <si>
    <t>1(876) 923-1040                                                                                                (876) 326-6034                                                                                           (876) 574-7128                                                                                                                                    (876) 631-7108</t>
  </si>
  <si>
    <t>Deeperlifejamaica@yahoo.com                                                                                                  diannedelivered@yahoo.com                                                                                                                                              augustineodih@yahoo.com                                                                                                     clara_odih@yahoo.com                                                                                                                     superkid29@yahoo.com</t>
  </si>
  <si>
    <t>Donations, tithes, and offerings.</t>
  </si>
  <si>
    <t>7-10 (varies).</t>
  </si>
  <si>
    <t>CA100NR-92C</t>
  </si>
  <si>
    <t>Caribbean Footsteps Limited</t>
  </si>
  <si>
    <t>The venetian, strata 2344,1113 sterling avenue th#3, ironshore</t>
  </si>
  <si>
    <t>Dedicated to supporting social, educationaland economic development of the next generation of Caibbeans and their communities</t>
  </si>
  <si>
    <t>1-646-683-0186</t>
  </si>
  <si>
    <t>Kareena@caribbeanfootsteps.org</t>
  </si>
  <si>
    <t>CA100-369C</t>
  </si>
  <si>
    <t>Caribbean Graduate School Of Theology</t>
  </si>
  <si>
    <t>18-20 West avenue, kingston 8</t>
  </si>
  <si>
    <t>CGST's a Christian institution that offers MA in Counselling Psychology, Business Administration, Theological Studies, Interdisciplinary Studies &amp; Divinity</t>
  </si>
  <si>
    <t>Rev.Dr.Alston Henry.-(jam).                                                                                     Dr.Alfred Sangster.-(jam).                                                                                                     Mardell Leair-Hyatt.-(jam).                                                                                Dr. Dieumeme Noelliste.-(Haitian).                                                                        Dr. Herbert Jacobsen.-(American).                                                               Dr. Kenrick Burgess.(Trinidan).                                                                              Phillip Slivera.-(jam).                                                                        Dalvern Williams.-(jam).                                                                            Edouard Lassegue.-(Haitian).                                                                           Dr.Tim Erdel.-(American).                                                                                              Dr. Henley Morgan.-(jam).</t>
  </si>
  <si>
    <t>755-3676/ 755-4645,   Fax: 755-4644</t>
  </si>
  <si>
    <t>Queries.cgst@gmail.com                                                                                                  dalwil2@hotmail.com                                                                                                      info@cgstonline.org</t>
  </si>
  <si>
    <t>Fee-paying students, donations from churches, foundations / friends/ alumni, and rental income from lodgings on campus.</t>
  </si>
  <si>
    <t>CA100-1390C</t>
  </si>
  <si>
    <t>Caribbean Hepatitis C Alliance Limited</t>
  </si>
  <si>
    <t>Little london, little london p.o., westmoreland.</t>
  </si>
  <si>
    <t>To focus on education, screeing, advocacy and support for the hepatitis community throughtout Jamaica. To dedicate to increase, and promote health, and wellness throughout, as well as reducing the incidence of preventabale liver related chronic diseases and lifestyle.</t>
  </si>
  <si>
    <t>1(876) 802-2983</t>
  </si>
  <si>
    <t>Hepatitiscaribbean@gmail.com</t>
  </si>
  <si>
    <t>Fundraising and donations</t>
  </si>
  <si>
    <t>CA100-1063C</t>
  </si>
  <si>
    <t>Caribbean Love Now Limited</t>
  </si>
  <si>
    <t>22 Belmont road, kingston 5</t>
  </si>
  <si>
    <t>To assist post-hurricane rebuilding in Caribbean islands affected by Hurricane Irma and Maria through: 1. The hosting of benefit concert and telethon; and 2. The provision od equipments and building supplies received from Donations.</t>
  </si>
  <si>
    <t>Joseph J. Bogdanovich.-(Entertainment Promoter)(Grenadian).                                                                                                 Barrington H. Daley.-(jam).</t>
  </si>
  <si>
    <t>1(876) 322-6662                                                                                                    (876) 852-5235</t>
  </si>
  <si>
    <t>Downsound1@yahoo.com                                                                                                                   brojapa@hotmail.com</t>
  </si>
  <si>
    <t>CAIN100-115C</t>
  </si>
  <si>
    <t>Caribbean Microfinance Alliance</t>
  </si>
  <si>
    <t>The business district, 22b old hope road, kingston 5</t>
  </si>
  <si>
    <t>Aid in the development of a responsible and sustainable microfinance industry in the Caribbean in order to advance financial access for the poor and vulnerable; to facilitate access to and use of a board range of appropriate financial products that lead to increased economic well-being and opportunity and decrease vulnerability of poor households in the Caribbean; To partner and work with microfinance practitioners, country-level networks, private sector operators, policy makers and donors to create linkages and develop financial systems and innovative practices that work for microfinance providers and economic active poor households; to increase the commitment, incentives and capacity of microfinance service providers to serve poor, low-income and underserved people in the Caribbean. To positively impact the sustainable delivery of quality microfinance services by research, advocacy, policy dialogue and information-sharing and capacity-building, conduct through seminars, workshops and other means; To co-operate with ant organization, corporate body or individual, and with the government of any country in promoting or carrying out any of the abovementioned objects.</t>
  </si>
  <si>
    <t>(876) 649-0102</t>
  </si>
  <si>
    <t>Caribbeanmircofinancealliance@gmail.com</t>
  </si>
  <si>
    <t>Subscriptions seminars grants trainnig.</t>
  </si>
  <si>
    <t>CAIN100-357C</t>
  </si>
  <si>
    <t>Caribbean Policy Research Institute Limited</t>
  </si>
  <si>
    <t>Room 212, block h, alister mcintyre building, uwi, kingston 7</t>
  </si>
  <si>
    <t>Public policy think tank dedicated to the provision of impartial, evidenced-based knowledge to inform economic and social policy decision-making in Jamaica and the wider Caribbean.</t>
  </si>
  <si>
    <t>1(876) 970-3447                                                                                                                     1(876) 970-2910</t>
  </si>
  <si>
    <t>Info@capricaribbean.org</t>
  </si>
  <si>
    <t>Grants and donations.</t>
  </si>
  <si>
    <t>CA100-1684C</t>
  </si>
  <si>
    <t>Caribbean Sociological Association (CASA) Limited</t>
  </si>
  <si>
    <t>Office of the deputy principal, assembly hall building, the university of the west indies,mona, st. Andrew.</t>
  </si>
  <si>
    <t>Actively use sociology in the production and dissemination of knowledge about the caribbean to facilitate the processes of conscientization, social change and development in the region.</t>
  </si>
  <si>
    <t xml:space="preserve">Ian O. Boxill.-(jam/Barbadian).                                                                                                                             Orville W.Taylor.-(Broadcaster/Lecturer)(jam).                                                                                         Heather E. Ricketts.-(Grenadian).                                                                                                                                                    Aldrie Jennifer Henry-Lee.-(St.lucian).                                                                                               Deborah K. Fletcher.-(jam)                                                  </t>
  </si>
  <si>
    <t>(876) 977-0121                                                                                     (876) 469-4380                                                                        (876) 489-4652                                                                                  (876) 829-3986                                                                                       (876)( 818-2045                                                                                    (876) 577-7631                                                                       (876) 395-9906.</t>
  </si>
  <si>
    <t>Caribbeansociologlcalsociation@gmail.com</t>
  </si>
  <si>
    <t>membership dues</t>
  </si>
  <si>
    <t>CAIN100-1666C</t>
  </si>
  <si>
    <t>Caribbean Training And Education Centre For Health Limited</t>
  </si>
  <si>
    <t>15 Trinidad terrace, kingston 5.</t>
  </si>
  <si>
    <t>To partner with the ministries of health ands other stakeholders to provide technical assistance in health system strengthening and health workforce development for the prevention, surveillance, care and treatment of priority diseases.</t>
  </si>
  <si>
    <t>(876) 881-8767.                                                                                     (876) 414-3729.</t>
  </si>
  <si>
    <t>nirvingmattocks@ctech-caribbean.org</t>
  </si>
  <si>
    <t>Grant funding.</t>
  </si>
  <si>
    <t>CAIN100-122C</t>
  </si>
  <si>
    <t>Caribbean Vulnerable Communities</t>
  </si>
  <si>
    <t>39 Dumbarton avenue, kingston 10</t>
  </si>
  <si>
    <t>Reduce the spread of HIV among vulnerable populations in the Caribbean Region; Ensure adequate access to care and treatment for members of vulnerable population living with HIV; Advocate to governments and inter-governmental and regional organizations on human rights for all people, including fo those who are members of vulnerable groups</t>
  </si>
  <si>
    <t>1(876) 631-7219</t>
  </si>
  <si>
    <t>Chinsees@yahoo.com</t>
  </si>
  <si>
    <t>International donors.</t>
  </si>
  <si>
    <t>CA100-1523C</t>
  </si>
  <si>
    <t>Caring Hands Of Rastafari Limited</t>
  </si>
  <si>
    <t>Unit #2, 202 old hope road, st. Andrew.</t>
  </si>
  <si>
    <t>To fulfil the Ethiopian Creed of feeding the hungry, clothing the naked, nourishg and providing asstance to those who are sick, protecting the aged, caring for infants and educating the less or uneducated ("core group").</t>
  </si>
  <si>
    <t>1(876) 433-8014</t>
  </si>
  <si>
    <t>Chorfoundation@gmail.com</t>
  </si>
  <si>
    <t>Chronixx music group and any potential partners.</t>
  </si>
  <si>
    <t>CAIN100-2117C</t>
  </si>
  <si>
    <t>Carol's Foundation Limited</t>
  </si>
  <si>
    <t>Knollis district, bog walk p.o., st. Catherine</t>
  </si>
  <si>
    <t>To assist with the advancement of education for needy primary and secondary schools students in KNOLLIS DISTRICT, BOG WALK, ST. CATHERINE, and adjoining communities by granting scholarships and providing educational items.</t>
  </si>
  <si>
    <t>Shian morgan. (Jam). Areka stone. (Jam). Gillean stone.(jam).</t>
  </si>
  <si>
    <t>(876)787-5964                                                            (876) 370-1465                                                                 (876) 554-2393</t>
  </si>
  <si>
    <t>carolsfoundation2021@yahoo.com</t>
  </si>
  <si>
    <t>Director's contributions director's donations.</t>
  </si>
  <si>
    <t>CA100-621C</t>
  </si>
  <si>
    <t>Carrot Jarret Foundation Limited</t>
  </si>
  <si>
    <t>Shop 38 princeville commercial centre, 92 constant spring road, kingston 10</t>
  </si>
  <si>
    <t>To improve health, economic, and social conditions of persons throughout jamaica. To relieve the health cost of many jamaicans by proving greater access to cost efficient healthcare.</t>
  </si>
  <si>
    <t>(876) 353-4116</t>
  </si>
  <si>
    <t>livingwell@carrotjarrett.com                                                                                                                         cjf@carrot.jarret.com</t>
  </si>
  <si>
    <t>Contributions from personal and individuals.</t>
  </si>
  <si>
    <t>CAIN100-1223C</t>
  </si>
  <si>
    <t>Cawayne Barton Foundation Limited</t>
  </si>
  <si>
    <t>1A farquharson lane, port maria p.o., st. Mary</t>
  </si>
  <si>
    <t>To foster educational growth and acchievement , and to support higher education from elementary through to terrtiary institutions, and the dissemination and creation of various publications. Prividing scholarships, awards, honors, and recognition to the exceptional students.</t>
  </si>
  <si>
    <t>Christopher Barton.-(USA).                                                                                                               Carlton Barton,-(jam).                                                                                  Mario Pratt.-(jam).</t>
  </si>
  <si>
    <t xml:space="preserve">1(876) 859-2856.                                                                          703-254-6851.                                                               (876) 869-0492                                                            </t>
  </si>
  <si>
    <t xml:space="preserve">Info@cawaynebartonfoundation.org                                                                                                   barton.christopher@gmail.com                                                                                                          mariopratt@hotmail.com                                                                    </t>
  </si>
  <si>
    <t>Primarily donations and sponorship.</t>
  </si>
  <si>
    <t>CA100-687C</t>
  </si>
  <si>
    <t>Central Junior Schools Classic Track &amp; Field Meeting</t>
  </si>
  <si>
    <t>Suite 3, the ashlar, 71 manchester road, mandeville, manchester</t>
  </si>
  <si>
    <t>to promote and encourage the development and growth of talents and skills, and activities concerning track and fioeld athletes in primary and perparatory schools (ages 7-12) mainly in Central Jamaica.</t>
  </si>
  <si>
    <t xml:space="preserve">Deon Hemmings-McCatty.-(olympian)(jam).                                                                                                                             Twitty-ann Sajabi.-(jam).                                                                           Maxine Jackson-Smith.-(jam).   </t>
  </si>
  <si>
    <t>(876) 630-8041                                                                    (876) 779-6058                                                                                                                            (876) 962-1852                                                                                               (876) 881-8530</t>
  </si>
  <si>
    <t>hur400di@aol.com                                                                                      ttsajabi@gmail.com</t>
  </si>
  <si>
    <t>sponsorship</t>
  </si>
  <si>
    <t>CA100-997C</t>
  </si>
  <si>
    <t>Central Village Benevolent Society</t>
  </si>
  <si>
    <t>Central road, central village, st. Catherine</t>
  </si>
  <si>
    <t>To enhance the social skills of members, and assist in improving their general welfair in terms of educational, recreational and economic need. Provide and faciliate skill training opportunities for empowerment of Community members. Under take fundraising and other such activities that will enable the Society to Fulfill its goals.</t>
  </si>
  <si>
    <t>1(876) 287-6104</t>
  </si>
  <si>
    <t>markal72@yahoo.com</t>
  </si>
  <si>
    <t>Grants, proposal calls.</t>
  </si>
  <si>
    <t>CA100-782C</t>
  </si>
  <si>
    <t>Cew's Foundation Limited</t>
  </si>
  <si>
    <t>2 Robert crescent, vineyard town, kingston 3</t>
  </si>
  <si>
    <t>To assist in the relife of sickness and to preserv the physical and mental well being of the needy person by provinding hospital aid and medication. To solicit, accepting and use contribution of funds and other property for the support of the objectives describe above. To improve health, economic and social condition of the sick and elderly throught the collection and distribution of food clothing and money on their behalf and to utilize the same and any other means which further the purpose.</t>
  </si>
  <si>
    <t>(876) 891-9493</t>
  </si>
  <si>
    <t>roanbrown@gmail.com</t>
  </si>
  <si>
    <t>CAIN100NR-585C</t>
  </si>
  <si>
    <t>Chabad Jamaica Limited</t>
  </si>
  <si>
    <t>Complex venetian #6, 1113 sterling avenue, ironshore, montego bay</t>
  </si>
  <si>
    <t>To promote religion, And in particular the religion of Judaism</t>
  </si>
  <si>
    <t>876-452-3223</t>
  </si>
  <si>
    <t>Rabbi@chabadofijamaica.com</t>
  </si>
  <si>
    <t>CA100-168C</t>
  </si>
  <si>
    <t>Chain Of Hope (Jamaica)</t>
  </si>
  <si>
    <t>The bustamante hospital for children, arthur witn drive, kingston 5</t>
  </si>
  <si>
    <t>To construct and equip 'state of art' paediatric cardiac facility at the Bustamante hospital for children; To develop and initiate major fundraising initiatives for the cardiac facility through the engagement of local and international partners; To be centre for the training of Hospital/Health Care providers in the administrating of paediatric cardial care.</t>
  </si>
  <si>
    <t>(876) 968-5336                                                                                                                (876) 990-3700</t>
  </si>
  <si>
    <t>chainofhopeja@outlook.com</t>
  </si>
  <si>
    <t>Fundraising, sponsors, donors, partners with chain of hope jamaica.</t>
  </si>
  <si>
    <t>CA100NR-2C</t>
  </si>
  <si>
    <t>Chance 2 Mental Wellness And Recovery Hub Jamaica</t>
  </si>
  <si>
    <t>Pond piece, hopewell p.o.</t>
  </si>
  <si>
    <t>UN - UNICORPORATED</t>
  </si>
  <si>
    <t>Unincorporated Groups</t>
  </si>
  <si>
    <t>To relieve the health cost of many Jamaicans by providing greater access to medical related donations and services</t>
  </si>
  <si>
    <t>876-580-3019</t>
  </si>
  <si>
    <t>CA100-550C</t>
  </si>
  <si>
    <t>Chance Rehabilitation Centre Limited</t>
  </si>
  <si>
    <t>13 Fairview drive, montego bay</t>
  </si>
  <si>
    <t>To provide mental health care and rehabilitation and to promote awareness and advocacy. To establish facilities to enable the rehabilitation process.</t>
  </si>
  <si>
    <t>(876) 406-2466                                                           (876) 650-3019                                                                                                  (876) 622-6248</t>
  </si>
  <si>
    <t>Crcfirst@gmail.com</t>
  </si>
  <si>
    <t>Client's payments. Donations from local and foreign donors.</t>
  </si>
  <si>
    <t>CAIN100-1772C</t>
  </si>
  <si>
    <t>Changing Lives Through Love Limited</t>
  </si>
  <si>
    <t>Wales district, newport p.o., manchester.</t>
  </si>
  <si>
    <t>To improve the health, economic, and social conditions of the indigent, children and elderly persons throughtout jamaica, through the collection and distribution of food, clothing, money, medical supplies and equipment on their behalf and to utilize same and any other means which will further the purpose.</t>
  </si>
  <si>
    <t>(876) 531-8710.</t>
  </si>
  <si>
    <t>Changinglivesthroughlove@gmail.com</t>
  </si>
  <si>
    <t>Donations, from private sector entities, ngo's etc.</t>
  </si>
  <si>
    <t>CAIN100-1771C</t>
  </si>
  <si>
    <t>Channels Of Hope.</t>
  </si>
  <si>
    <t>Rocky point, lionel town p.o., clarendon.</t>
  </si>
  <si>
    <t>To help meet the basic needs (food, clothing, and shelter) of the indigent living in the community of rockky point and its environs.</t>
  </si>
  <si>
    <t>derek Osbourne.-(jam).                                                                              George Scott.-(jam).                                                                                         Wayne Evans.-(jam).                                                                                                          Shirley Pryce.-(jam).                                                                                                                           Josepphinie Coleman.-(jam).                                                                                                          Sonia Grace Lloyd.-(jam).</t>
  </si>
  <si>
    <t xml:space="preserve">1(876) 382-5096.                                                                          (876) 486-5659                                                                  (876) 793-0703                                                                                 </t>
  </si>
  <si>
    <t>Derekosbourne@hotmail.com                                                                                channelsofhopejm@gmail.com                                                                                                         soniaglloyd@gmail.com</t>
  </si>
  <si>
    <t>Donations, fundraisiers.</t>
  </si>
  <si>
    <t>CAIN100-1184C</t>
  </si>
  <si>
    <t>Chapel Haven Outreach Foundation Limited</t>
  </si>
  <si>
    <t>5 Rennie streer, p.o. Box 42, ocho rios</t>
  </si>
  <si>
    <t>Provide care and support to the underserved people of the Ocho Rios community to ensure a better standard of living for these persons. Provide adequate opportunity that will enhance the development of the underserved youths in Ocho Rios both socially and academically catering for their indiviual needs and aspirations whereby piloting them to effectively use their talents to assist in nation building</t>
  </si>
  <si>
    <t>876-795-3380.                                                                                                           (876) 374-6704</t>
  </si>
  <si>
    <t>Chapelhavenoutreachroundation@gmail.com</t>
  </si>
  <si>
    <t>Contributions ,gifts, pledges, sales, rentals, donations, events and caterings</t>
  </si>
  <si>
    <t>CA100-960C</t>
  </si>
  <si>
    <t>Charles Hyatt Foundation</t>
  </si>
  <si>
    <t>27 Palmetto avenue, kingston 6</t>
  </si>
  <si>
    <t>The purpose of the Foundation is to promote the legacy of the late Jamaican Actor, Playwright, Director, author and Broadcaster, Charles Hayatt Sr. The Foundation shall promote the said legacy by providing for assistance to and fostering collaboration with deserving individuals, groups, educational institutions and other initiatives or projects geared at promoting, supporting and developing Arts, Entertainment and Culture in Jamaica. The Foundation shall promote and foster initiatives, programmes or projects aimed at establishing or enhancing visual and performing arts training programmes or workshops: and on promoting, enhancing and developing local theatre, flim, television, and radio in general for the benefit of local communities the nation as a whole.</t>
  </si>
  <si>
    <t>(876) 344-3065                                                                      (876) 919-7717</t>
  </si>
  <si>
    <t>chyatt@charlesyatt.org                                                                                                      jhyatt@charleshyatt.org</t>
  </si>
  <si>
    <t>Director's personal income</t>
  </si>
  <si>
    <t>CA100-805C</t>
  </si>
  <si>
    <t>Charlton's Academy Limited</t>
  </si>
  <si>
    <t>20Th street, greater portmore, 2 north, greater portmore p. O., st. Catherine</t>
  </si>
  <si>
    <t>To promote the development and advancement of education among participants as well as community members in an effort to attain better standards of living. To educate the youngsters in and throughout the communities in jamaica about the technical and practical aspects of football (Soccer). To use the sport of football to teach discipline and self control to youths at rick in jamaica. To reduce crime and violence in jamaica by providing educational opportunities for at rick or disengaged youths.</t>
  </si>
  <si>
    <t>CA100-863C</t>
  </si>
  <si>
    <t>Chasbel Memorial Scholarship Endowment Trust Fund</t>
  </si>
  <si>
    <t>3 Montgomery road, kingston 9</t>
  </si>
  <si>
    <t>The purpose of this fund shall be to provide scholarships for students with the requisite academic achievement and who are in need of financial assistance ( hereinafter referred to as Awardees) from the fellowship primary and junior high school (or however otherwise the school may be named ) who has been awarded a place to pursue secondary education at the Titchfield High School in the Parish of Portland.</t>
  </si>
  <si>
    <t>1(876) 350-3550</t>
  </si>
  <si>
    <t>CAIN100-1808C</t>
  </si>
  <si>
    <t>Chat Jamaican Foundation Limited</t>
  </si>
  <si>
    <t>2 Timbertrail road, mandeville p.o., manchester .</t>
  </si>
  <si>
    <t>To assist poor and vulnerable persons in rual communities in jamaican by providing board structure houses. To assist with the alleviation of poverty for needy residents in rual communities in jamaica.</t>
  </si>
  <si>
    <t>(876) 866-1224.</t>
  </si>
  <si>
    <t>Taniachatjamaican@gmail.com</t>
  </si>
  <si>
    <t>None at this time</t>
  </si>
  <si>
    <t>CAIN100-1877C</t>
  </si>
  <si>
    <t>Chesscot United Youth Services Limited</t>
  </si>
  <si>
    <t>Rose Garden, Long Bay P.O., Portland</t>
  </si>
  <si>
    <t>Identify coaches and volunteers in the community, who can provide skills sets and expertise in their respective sports, as well with local community centre (such as FAIR PROSPECT BENEVOLENT SOCIETY and CASTLE COMMUNITY CENTRE) to provide appropriate gathering sites:</t>
  </si>
  <si>
    <t>Chester McCreath.-(jam)                                                                        Sue Miles.-(american).                                                                                                Melvina Stewarty.-(jam).                                                                             Herlett Kennedy.-(jam).                                                               Chavel Romah.-(jam).</t>
  </si>
  <si>
    <t>(876) 485-7085                                                          484-808-2576                                                                     (876) 366-7405                                                                              (876) 913-7702                                                                         (876) 406-9880</t>
  </si>
  <si>
    <t>suemiles52@gmail.com                                                                                chestermccreath@gmail.com</t>
  </si>
  <si>
    <t xml:space="preserve">grants                                                                                  </t>
  </si>
  <si>
    <t>CA100-238C</t>
  </si>
  <si>
    <t>Children First Agency</t>
  </si>
  <si>
    <t>9 Monk street, spanish town, st. Catherine</t>
  </si>
  <si>
    <t>Based in Spanish Town, St. Catherine Children First is Jamaica’s largest agency of it’s type, offering social, educational and programmes for youngsters within the ten (10) to twenty-four (24) age group, while empowering their parents and guardians to overcome poverty and enhance family life through successful skills training and small business projects.</t>
  </si>
  <si>
    <t>Phone: +(876) 984-0367                                                                                                                       fax: +(876) 984-2839                                                                                                                     (876) 669-3285                                                                                                       (876) 869-0666</t>
  </si>
  <si>
    <t>Kidzter@gmail.com                                                                                                                                               kidz@cwjamaica.com</t>
  </si>
  <si>
    <t>Local and international donors/ funders. Funding from goj- ministry of health, contributions from corporate entities, project participants and well-wishers.</t>
  </si>
  <si>
    <t>CA100-3C</t>
  </si>
  <si>
    <t>Children Of Hope Foundation Jamaica Limited</t>
  </si>
  <si>
    <t>2 Cottage drive, gregory park</t>
  </si>
  <si>
    <t>To provide for the physical &amp; mental support of abused and neglected children and young peoples who are living in poor family circumstances; To facilitate the academic and social education of children and young people which will allow them in the future to become worthwhile and productive citizens of Jamaica; To initiate programmes geared towards the teaching of positive parental skills thus developing more aware parents better able to care for their children and to pass on positive values to them; To provide for the motivation and counselling of parents, children and young persons in order to develop self esteem within them</t>
  </si>
  <si>
    <t>Evette McKenzie-Blake.-(jam).                                                                                        Richard C. Robinson.-(jam).                                                                   Oscar Valentine.-(British).                                                                                                        Ruby E. Valentine.-(British).                                                                                             Niron Wynter.-(British).                                                                                        Devonnie Wilson Knight.-(jam).</t>
  </si>
  <si>
    <t>(876) 830-5704                                                                       (876) 531-7558                                                                                           (876) 545-3932                                                                                                    447940429652                                                                                                                                  4479139-1030</t>
  </si>
  <si>
    <t>Info@childrenofhopefoundation.net</t>
  </si>
  <si>
    <t>CAIN100-2017C</t>
  </si>
  <si>
    <t>Children Without Limits Limited</t>
  </si>
  <si>
    <t>Wood hall, wood hall p.o., clarendon.</t>
  </si>
  <si>
    <t>to assist in the advancement of education for needy primary and secondary school students throughout jamaica by granting scholarships and providing educational items.                                                                                                    To assist finanically incapable parents or guardians with back to school expenses for their child/ward in community area selected by the organization.</t>
  </si>
  <si>
    <t>heather marie depass.-(american).                                                                                      Christopher Depass.-(american).</t>
  </si>
  <si>
    <t>(516) 655-1384                                                                             (876) 426-7470                                                               (516) 655-1386</t>
  </si>
  <si>
    <t>childrenwithoutlimits@yahoo.com                                                                                                                       christenedepass@yahoo.com                                                                                    chrisdepass@ymail.com</t>
  </si>
  <si>
    <t>donations, personal funds, fundraising, and contributions</t>
  </si>
  <si>
    <t>CAIN100-924C</t>
  </si>
  <si>
    <t>Choose Life International Limited</t>
  </si>
  <si>
    <t>28 Haining road, kingston 5</t>
  </si>
  <si>
    <t>To Support and empowerment to schools, churches, businesses, and the wider community in suicide prevention and grife counselling, among teens, children and adults.</t>
  </si>
  <si>
    <t>Keith Ellis.-(jam).                                                                                                                                                 Frances yeo.-(jam).                                                                                              Dr. Donnovan Thomas .-(jam).                                                                                                    faith thomas.-(jam).                                                                                                               bruce scott.-(jam).                                                                                         Dr. Raphael Thomas.-(jam).                                                                                    janneth mornan-green.-(jam),                                                                                               george leveridge.-(jam).                                                                                               josef thomas.-(jam).                                                                                                        marjorie shaw.-(jam),</t>
  </si>
  <si>
    <t>1(876) 869-3403                                                                   (876) 818-3254.                                                                              (876) 383-3785</t>
  </si>
  <si>
    <t>Clihelpingpeoplelive@gmail.com                                                                                                         donovanthomas1@gmail.com                                                                                                                          faiththomas@chooselifeintl.org                                                                                           ziahallis@gmail.com                                                                                                                  franyeo@gmail.com</t>
  </si>
  <si>
    <t>Donations. And income generating projects.</t>
  </si>
  <si>
    <t>Change of address.</t>
  </si>
  <si>
    <t>CAUN100-1835C</t>
  </si>
  <si>
    <t>Chosen To G L O W Ministries</t>
  </si>
  <si>
    <t>58 Arlington avenue, westchester gardens, spanish town, st. catherine</t>
  </si>
  <si>
    <t>To plan , coordinate and execute evangelistic actitvies, with the aim of the conversion of persons to christ, both in jamaica and abroad.</t>
  </si>
  <si>
    <t>(876) 302-0395.</t>
  </si>
  <si>
    <t>Christ.the.1way@gmail.com</t>
  </si>
  <si>
    <t>Currently , any expenses are out of pocket from the directors, however, plans in place to apply for grant funding where needed, from local and international grant funding organizations, including, but not limited to. Jamaica broilers group foundation, social development commission, jn foundation, digicel foundation.</t>
  </si>
  <si>
    <t>CAIN100-1699C</t>
  </si>
  <si>
    <t>Chrissy's Foundation</t>
  </si>
  <si>
    <t>Mount rosser, ewarton p.o., st , catherine.</t>
  </si>
  <si>
    <t>To educate and spread awareness of sickle cell disease thoughout jamaica and around the world and to find a cure for sickle cell. . To provide opportunities and solutions for those with sickle cell disease and/ or sickle cell trait so that they may attain their full potential.</t>
  </si>
  <si>
    <t>Shermer E. Newell.-(jam).                                                                           Shanique S.D.Sinclair.-(jam).</t>
  </si>
  <si>
    <t>(876) 460-1234.                                                                      (876) 217-3416</t>
  </si>
  <si>
    <t>Newellshermer4321@gmail.com</t>
  </si>
  <si>
    <t>Donations. Fund raising events</t>
  </si>
  <si>
    <t>CAIN100-626C</t>
  </si>
  <si>
    <t>Christ Alive Christian Center</t>
  </si>
  <si>
    <t>50 Hagley park road, kingston 10</t>
  </si>
  <si>
    <t>1(876) 908-0064                                                              Fax: 1(876) 908-0066</t>
  </si>
  <si>
    <t>Christalivekingston@yahoo.com</t>
  </si>
  <si>
    <t>Tithes &amp; offerings (gift).</t>
  </si>
  <si>
    <t>CA100-1079C</t>
  </si>
  <si>
    <t>Christ Cathedral Community Worship Center International</t>
  </si>
  <si>
    <t>Daley's grove, newport p.o., manchester.</t>
  </si>
  <si>
    <t>The spreading- preaching of the Gospel of Jesus Christ. Educating of the Human Race. Social Program in Uplifting the Lives of People.</t>
  </si>
  <si>
    <t>Richard N. Robinson.-(jam).                                                                     Delroy Gayle.-(jam).                                                                                  Gray Richard.-(jam).                                                                                     Patrick Legg.-(jam).                                                                                                  Laverne Sweetland.-(jam).                                                            Janet Robinson.-(jam).                                                                                      Jacqueline R. Whyte.-(jam).                                                                                    Donna Thompson.-(jam).                                                                                                       David Foster.-(jam).</t>
  </si>
  <si>
    <t>1(876) 904-9040                                               (876) 398-4090                                                           (876) 462-8065                                                                       (876) 904-9045</t>
  </si>
  <si>
    <t>Cccwcnewport@gmail.com</t>
  </si>
  <si>
    <t>Tithes, offerings, special contributions</t>
  </si>
  <si>
    <t>CAIN100-1597C</t>
  </si>
  <si>
    <t>Christ Centred Gospel Network Television (CCGN TV) Limited</t>
  </si>
  <si>
    <t>Lot 14 portmore town centre, brideport p.o., st. Catherine.</t>
  </si>
  <si>
    <t>1(876) 988-7638                                                                                   (876) 988-9196</t>
  </si>
  <si>
    <t>CHURCH@PFMFAMILY.ORG</t>
  </si>
  <si>
    <t xml:space="preserve">Donations, contributions, fund raising. </t>
  </si>
  <si>
    <t>CAIN100-1004C</t>
  </si>
  <si>
    <t>Christel House Jamaica Limited</t>
  </si>
  <si>
    <t>48 Duke street, kingston 10.</t>
  </si>
  <si>
    <t>To support, promote, advocate and / or advance the rights, care, education, character, health, welfare and well-being of children including but not limited to, impoverished, orphaned, disadvantaged and abandoned children residing within Jamaica.</t>
  </si>
  <si>
    <t>1(876) 922-1500                                                                                                              1(876) 409-9195</t>
  </si>
  <si>
    <t>Sally,porteous@gmail.com</t>
  </si>
  <si>
    <t>Donations and funding from christel house international.</t>
  </si>
  <si>
    <t>CA100-620C</t>
  </si>
  <si>
    <t>Christian Benevolent Outreach International Limited</t>
  </si>
  <si>
    <t>15 Summit heights, kingston 9</t>
  </si>
  <si>
    <t>To establish and operate place of religious worship and to conduct religious services and other religious activites .</t>
  </si>
  <si>
    <t>1(876) 797-8240                                                                                                                                                       1(876) 755-1782                                                                                                          1(876) 542-7310</t>
  </si>
  <si>
    <t>Dennis@herkomission.org</t>
  </si>
  <si>
    <t>Donations of indiviuals and churches abroad.</t>
  </si>
  <si>
    <t>CA100-399C</t>
  </si>
  <si>
    <t>Christian Camping International Jamaica</t>
  </si>
  <si>
    <t>11 Devon house road, kingston 10</t>
  </si>
  <si>
    <t>To foster the development of christian camping in jamaica at large through educational and training programmes, research, conference, seminars, publications , and exhibitions for the benefit of children and adults in jamaica.</t>
  </si>
  <si>
    <t>(876) 353-8079.                                                              (876) 485-2080</t>
  </si>
  <si>
    <t>ccijamaica.org@gmail.com</t>
  </si>
  <si>
    <t>Donations, gifts, memberships, and training programes fees.</t>
  </si>
  <si>
    <t>CA100-327C</t>
  </si>
  <si>
    <t>Christian Community Services Ltd</t>
  </si>
  <si>
    <t>31 South camp road, kingston 4</t>
  </si>
  <si>
    <t>To promote and advance programme to geared towards improving the economic, social and career goals. To provide freeding, clothing, and other relevant assistance to persons in the periphery of society. To offer counselling to persons in needs.</t>
  </si>
  <si>
    <t>(876) 922-9716.                                                    (876) 482-5205</t>
  </si>
  <si>
    <t>jmorrismcintyre@yahoo.com</t>
  </si>
  <si>
    <t>Contributions, sponsors, offerings, and donations.</t>
  </si>
  <si>
    <t>CAIN100-25C</t>
  </si>
  <si>
    <t>Christian Congregation Of Jehovah's Witnesses Of Jamaica</t>
  </si>
  <si>
    <t>P o box 103, old harbour, st. Catherine</t>
  </si>
  <si>
    <t>To upload and give witness to the Name, Word and Supremacy of the Most High God, Jehovah, and the Messianic King of his son, Jesus Christ; To be and act as the ecclesiastical governing body of the religious group known as Jehovah's Witnesses in Jamaica and such other territories as the company deems fit, and to establish and oversee congregations of Jehovah's Witnesses; To promote the widest circulation of the Scriptures, instructions from the scriptures and the dissemination of Bible truth throughout Jamaica and such other territories worldwide as the Company deems fit.</t>
  </si>
  <si>
    <t>1(876) 630-9000                                                                                                        Fax: 1(876)  630-9001</t>
  </si>
  <si>
    <t>Accounting.us@jw.org</t>
  </si>
  <si>
    <t>Voluntary donations.</t>
  </si>
  <si>
    <t>CA100-320C</t>
  </si>
  <si>
    <t>Christian Enterprises</t>
  </si>
  <si>
    <t>10 Millsborough avenue, kingston 6</t>
  </si>
  <si>
    <t>To promote Christian work and activities; To provide land and building, permanent or temporary to be used for Churches, Schools or educational purposes; To provide financial support for Christian work (including Ministers of Gospel &amp; Missionaries) and for matters of Charitable nature (including the provision of scholarships and educational grants).</t>
  </si>
  <si>
    <t>1(876) 995-5743</t>
  </si>
  <si>
    <t>Gifts from private individuals, interest income.</t>
  </si>
  <si>
    <t>CA100-423C</t>
  </si>
  <si>
    <t>Christian Fellowship Church</t>
  </si>
  <si>
    <t>Shaws drive, lucea p.o. Box 50</t>
  </si>
  <si>
    <t>To spread the word of jesus christ</t>
  </si>
  <si>
    <t>876-878-8491.                                                                                        (876) 359-6240</t>
  </si>
  <si>
    <t>pastorlgordon@hotmail.com</t>
  </si>
  <si>
    <t>CAIN100-521C</t>
  </si>
  <si>
    <t>Christian Service International</t>
  </si>
  <si>
    <t>8 Simmonds drive, highgate, st. Mary</t>
  </si>
  <si>
    <t>CSI mission teams have been serving in Jamaica since the mid-1970's. During that time thousands of Jamaicans have been ministered to through close, personal interaction with team members. Each ministry project, from VBS to house building, is intended to deepen a team member's relationship with the Lord, while also building relationships with fellow team members, missionaries and the Jamaicans they work closely with. Continue reading for more information about the types of mission experiences available in Jamaica. If you have an idea for ministry in Jamaica, that is not referenced below, contact CSI and let us see what we can do for you.</t>
  </si>
  <si>
    <t>1(876) 992-2614</t>
  </si>
  <si>
    <t>Mginter@csministries.org</t>
  </si>
  <si>
    <t>Subventions</t>
  </si>
  <si>
    <t>Duplicate certificate: 11/19/2015 change of address: february 18, 2020.</t>
  </si>
  <si>
    <t>CA100NR-13C</t>
  </si>
  <si>
    <t>Christian-Agents Aiming (To) Reach Everyone (C.A.R.E)</t>
  </si>
  <si>
    <t>22 Tharpe street, falmouth</t>
  </si>
  <si>
    <t>To sponsor children and teens selected by guidance counsellors are in need of help by providing school supplies and scholarships</t>
  </si>
  <si>
    <t>876-889-6319</t>
  </si>
  <si>
    <t>Gordonsfuneralservice@gmail.com</t>
  </si>
  <si>
    <t>CAIN100-1729C</t>
  </si>
  <si>
    <t>Church Hill Ministries Limited</t>
  </si>
  <si>
    <t>28 Commission road, kingston 2.</t>
  </si>
  <si>
    <t>(876) 620-5561.</t>
  </si>
  <si>
    <t>Churchhillministries@gmail.com</t>
  </si>
  <si>
    <t>CA100-395C</t>
  </si>
  <si>
    <t>Church Of God In Christ (Lyssons)</t>
  </si>
  <si>
    <t>Top hill road, lyssons p.o., st. Catherine</t>
  </si>
  <si>
    <t>Be a Cooperating branch of the Jurisdiction Cooperate with other member branches Continue as an active spiritual stakeholder in society See to the spiritual, social and economic well being of congregation Provided pastoral guidance, counseling and evangelism Proviide necessary assistance to members of the society.</t>
  </si>
  <si>
    <t>1(876) 348-4874</t>
  </si>
  <si>
    <t>Thecogiclyssons@gmail.com</t>
  </si>
  <si>
    <t>Tithes, offerings,gifts, donations, legal designation, deed, will or otherwise.</t>
  </si>
  <si>
    <t>CAIN100-1920C</t>
  </si>
  <si>
    <t>Church Of God International Limited</t>
  </si>
  <si>
    <t>28 Barbados avenue, kingston 5.</t>
  </si>
  <si>
    <t>To teach the word of god to all people. To help those in need of emotional support. To help the community by up hold moral princeples.</t>
  </si>
  <si>
    <t>(876) 530-7640.</t>
  </si>
  <si>
    <t>Cgijamaica.org@gmail.com</t>
  </si>
  <si>
    <t>Tithes. Offerings. Freewill offerings. Gifts.</t>
  </si>
  <si>
    <t>CA100-471C</t>
  </si>
  <si>
    <t>Church Of God Of The Mountain Assembly Of Jamaica</t>
  </si>
  <si>
    <t>Lot 106 llandilo housing scheme, savanna-la-mar p.o.</t>
  </si>
  <si>
    <t>To establish and operate places of religious worship and to conduct religious services and other religious activities</t>
  </si>
  <si>
    <t>876-877-5077                                                                                                          (876) 955-4353</t>
  </si>
  <si>
    <t>cgmajamaica@yahoo.com</t>
  </si>
  <si>
    <t>Parent company donations, tithes, basic school fees.</t>
  </si>
  <si>
    <t>CA100-1071C</t>
  </si>
  <si>
    <t>Church Of Jesus Christ (Worship Centre)</t>
  </si>
  <si>
    <t>20 Waltham park road, kingston 13.</t>
  </si>
  <si>
    <t>Religious activities. Community welfare. Catering to the needs of the aged and indigent.</t>
  </si>
  <si>
    <t>1(876) 340-3554</t>
  </si>
  <si>
    <t>Cicworshipcentre.kgn@gmail.com</t>
  </si>
  <si>
    <t>CAIN100-1767C</t>
  </si>
  <si>
    <t>Church Of Jesus Christ Blessing Plan Ministry</t>
  </si>
  <si>
    <t>11 Elgin road, kingston 5.</t>
  </si>
  <si>
    <t>Religious related: teaching &amp; preaching the word of god. Education related: training etc in educational areas. Health related: exposing others to healthy living life style.</t>
  </si>
  <si>
    <t>(876) 926-4869</t>
  </si>
  <si>
    <t>Pamelacallum99@gmail.com</t>
  </si>
  <si>
    <t>Offerings, tithes, and fundraiser.</t>
  </si>
  <si>
    <t>CA100-976C</t>
  </si>
  <si>
    <t>Church Of Jesus Christ Of Whitehouse</t>
  </si>
  <si>
    <t>To proclaim the Gospel of Jesus Christ for the transformation of lives . To instruct and counsel in the teachings of the scriptures and it's bearing on the believer's life of faith and c</t>
  </si>
  <si>
    <t>(876) 392-1127                                                                                            (876) 715-4324                                                                           (876) 533-3757</t>
  </si>
  <si>
    <t>leshaw57@hotmail.com                                                                                                   angeldona977@gmail.com</t>
  </si>
  <si>
    <t>Conventions and tithes</t>
  </si>
  <si>
    <t>CA100NR-29C</t>
  </si>
  <si>
    <t>Church Of Our Lord Jesus Christ Of The Apostolic Faith</t>
  </si>
  <si>
    <t>Roosevelt avenue, montego bay</t>
  </si>
  <si>
    <t>To involve every member of this Church in its fellowship and activities and in the move of the Holy Spirit</t>
  </si>
  <si>
    <t>876-373-9320</t>
  </si>
  <si>
    <t>CA100-1579C</t>
  </si>
  <si>
    <t>Church Of The Apostles And Prophets Of The Apostolic Faith Limited</t>
  </si>
  <si>
    <t>15 Whittingham road, spanish town p.o., st.catherine.</t>
  </si>
  <si>
    <t>1(876) 830-8459                                                                                            (876) 335-6721</t>
  </si>
  <si>
    <t>neishlinkoya@hotmail.com                                                                                                                                                                capafministries@gmail.com</t>
  </si>
  <si>
    <t>Offering</t>
  </si>
  <si>
    <t>CAAP100-1383C</t>
  </si>
  <si>
    <t>Church Of The First Born Of Jamaica Inc</t>
  </si>
  <si>
    <t>95 Waltham park road, kingston 11.</t>
  </si>
  <si>
    <t>Teaching and spreading of the Gospel as taught by the church.</t>
  </si>
  <si>
    <t>(876) 667-1014                                                     (876) 566-4178</t>
  </si>
  <si>
    <t>cofirstborn@gmail.com</t>
  </si>
  <si>
    <t>Tithes and offerings from members of the organisation.</t>
  </si>
  <si>
    <t>CAAP100-573C</t>
  </si>
  <si>
    <r>
      <t xml:space="preserve">Church Of The Open Bible                                                                                                                 (formerly: </t>
    </r>
    <r>
      <rPr>
        <sz val="12"/>
        <color rgb="FFFF0000"/>
        <rFont val="Arial"/>
        <family val="2"/>
      </rPr>
      <t>Kingston Open Bible Church</t>
    </r>
    <r>
      <rPr>
        <sz val="12"/>
        <rFont val="Arial"/>
        <family val="2"/>
      </rPr>
      <t>)</t>
    </r>
  </si>
  <si>
    <t>12 Washingston boulevard, kingston 20.</t>
  </si>
  <si>
    <t>For the purpose of establishing and maintaining a place for the worship of almighty god, our heavenly father. To provide for christian fellowship for those of like precious faith where the holy ghost may be honoured according to our distinctive testimony. To assume our share of the responsibility and privilege of propagating the gospel o f jesus christ by all available means, both at home and overseas, we whose name appear upon the roster under the aove date, do hereby recognise ourselves as a local church in fellowship with the open bible standard church of jamaica, and adopt the following articles of church order and submit ourselves to be governed by them.</t>
  </si>
  <si>
    <t>Franklyn King.-(jam).                                                              Eric Hosin.-(jam).                                                                        Kevin Nembhard.-(jam).                                                                    Dwight Shelly.-(jam).                                                                            Gary Howell.-(jam).                                                                Sandra Braimbridge.-(jam).                                                                                                         Lilla Campbell-Wiggan.-(jam).                                                              Ian Anderson.-(jam).</t>
  </si>
  <si>
    <t>1(876) 934-0902,                                                                   1(876)  934-0790,                                                                                    1(876) 934-1090</t>
  </si>
  <si>
    <t>Kobc@cwjamaica.com                                                                         kingstonopenbiblechurch.org</t>
  </si>
  <si>
    <t>Donations\ contributions.</t>
  </si>
  <si>
    <t>CAIN100-130C</t>
  </si>
  <si>
    <t>Church Services</t>
  </si>
  <si>
    <t>21A gordon town road, kingston 6</t>
  </si>
  <si>
    <t>To proclaim, preach and propagate the gospel of Jesus Christ in Jamaica, the Caribbean and the rest of the world to the end that people will be edified and encouraged to live Godly lives</t>
  </si>
  <si>
    <t>1(876) 927-1146</t>
  </si>
  <si>
    <t>Clf_jm@yahoo.com</t>
  </si>
  <si>
    <t>Mainly from tithes and offering.</t>
  </si>
  <si>
    <t>CA100-1163C</t>
  </si>
  <si>
    <t>Church Teachers' College</t>
  </si>
  <si>
    <t>40 Manchester road, mandeville, manchester.</t>
  </si>
  <si>
    <t>To mold students into well-rounded professionals in an atmosphere that encourage intellectual curiouity and character building. To train teachers equiped with skills to meet the demands of education in the new.</t>
  </si>
  <si>
    <t>Rev.Barrington Soares-(jam).                                                                                      Rev.Charles Danvers-(jam).                                                                 Garth Anderson-(jam).                                                                                            Judith Reid-(jam).                                                                          Rev.Franklyn Jackson-(jam)                                                                                 Dr.Hopeton Falconer.-(jam).                                                                                         Stuart Barnes-(jam).                                                                     Karen McMillian-tyme-(jam).                                                                           Cordella Brown.-(jam).</t>
  </si>
  <si>
    <t>(876) 619-0942                                                                                          (876) 619-0944                                                                                                                    (876) 962-0701                                                                        (876) 962-2662</t>
  </si>
  <si>
    <t>info@ctc.edu.jm                                                                                                                      garth.anderson@ctc.edu.jm                                                                                                                                                                                                                 faith-marie.mcleod@ctc.edu.jm</t>
  </si>
  <si>
    <t>ministry of education and student Tuitions</t>
  </si>
  <si>
    <t>large</t>
  </si>
  <si>
    <t>CA100-1351C</t>
  </si>
  <si>
    <t>Church Teachings Of Apostolic Faith Limited</t>
  </si>
  <si>
    <t>81B Tavern drive, kingston 6.</t>
  </si>
  <si>
    <t>To enchance the governace and development of the body christ through a sprit o excellent, to assist the needy churches in leadership structure, training, and formation.</t>
  </si>
  <si>
    <t>Wembley B. McGowan.-(jam).                                                                                                           Veniesha Lindo-McGowan.-(jam).</t>
  </si>
  <si>
    <t>1(876) 331-7319                                                                                                 (876) 883-3005                                                  (876) 318-5034</t>
  </si>
  <si>
    <t>Desyrun@yahoo.com                                             wmcgowanjr@yahoo.com</t>
  </si>
  <si>
    <t>Donations and contributions.</t>
  </si>
  <si>
    <t>CAIN100-778C</t>
  </si>
  <si>
    <t>Churches Of Christ Jamaica Inc</t>
  </si>
  <si>
    <t>7 Oxford road, kingston 5</t>
  </si>
  <si>
    <t>To Establish and Maintain churches of christ patterned after the plan set out in the new testament to promote christain worship and religious instruction. Provide facilities for, camp, children homes, medical clinics. To acquire, hold, manage &amp; deal with properities in accordance with the act of incorporation and our constitution. To encourage member congregations to operate according to the pattern set form in the new testament.</t>
  </si>
  <si>
    <t>Peter malcolm-(jam).                                                                                                                                               Steadman whyte-(jam).                                                                                                                       winston jackson-(jam).                                                                                                                                                                     raphael walker-(jam).                                                                                       minette bryan-(jam/uk).                                                                       roye montaque-(jam).                                                                                                                 delroy bryan-(jam).                                                                                                       winston malcolm-(jam).</t>
  </si>
  <si>
    <t>1(876) 960-8050</t>
  </si>
  <si>
    <t>Churchesofchristja@yahoo.com</t>
  </si>
  <si>
    <t>subscription dues and donations.</t>
  </si>
  <si>
    <t>CAIN100-1427C</t>
  </si>
  <si>
    <t>City Life Ministries</t>
  </si>
  <si>
    <t>53 Water lane, kingston.</t>
  </si>
  <si>
    <t>1(876) 978-9109                                                                         (876) 383-8128                                                                (876) 667-7173</t>
  </si>
  <si>
    <t>citylifeja@gmail.com</t>
  </si>
  <si>
    <t>CAIN100-1425C</t>
  </si>
  <si>
    <t>City Of Mount Zion Church Of God</t>
  </si>
  <si>
    <t>Mount salus district, stony hill p.o., kingston 9. St. Andrew.</t>
  </si>
  <si>
    <t>Non-profit church organization that provides deliverance pasie and worship and various service and donations to its members and local community generously provided by local and international members.</t>
  </si>
  <si>
    <t>rohan s. bowes.,-(jam).                                                                                                 Sacha marcia gillette.-(jam).                                                                             Shanique staza micthell.-(secretary)(jam).                                                                              curine pauletta haase.-(jam)</t>
  </si>
  <si>
    <t xml:space="preserve">1(876) 401-5768                                                                                          (876) 756-1009                                                                     (876) 569-9493                                                                           (876) 796-1494.                                                                       (876) 425-0362                                                                                   (876) 569-9493                                                                                       (876) 890-3899              </t>
  </si>
  <si>
    <t>Cmzcgod@gmail.com                                                                                                      secretary_s.mitchell@yahoo.com                                                                                                                   bishoprohanbowes@yahoo.com                                                                                                                                    sachagillette1@gmail.com                                                                                                                   pastorc.haase@gmail.com</t>
  </si>
  <si>
    <t>CAIN100-1382C</t>
  </si>
  <si>
    <t>City Of Refuge Children's Home Limited</t>
  </si>
  <si>
    <t>Content gap, stony hill p.o., st.andrew.</t>
  </si>
  <si>
    <t>To provide residential care, accomodation, meals, and other welfare and recreational services and to educate and rehabilitate young persons who by reason of their social and economic circumstance require the facilities of a place of safety.</t>
  </si>
  <si>
    <t>(876) 373-8890</t>
  </si>
  <si>
    <t>Brownpaulette49@yahoo.com</t>
  </si>
  <si>
    <t>Contributions, donations, farm and souvenir sales and other revenue are recognized when received.</t>
  </si>
  <si>
    <t>CAIN100-1836C</t>
  </si>
  <si>
    <t>City Of Refuge Shiloh Apostolic End Time Prophetic Ministry</t>
  </si>
  <si>
    <t>7 Windsor road, st. Ann' s bay, st. Ann.</t>
  </si>
  <si>
    <t>To promote, arrange and control camps, conferrences and conventions for the specific purpose of making Jesus Chirt know to boys and girls and men and women, and for helping to develop the spiritual life of those who profess and call themselves Christians; and To be strictly non-polititcal, notwithstanding the political persuasions and / orviews of any or all of its members.</t>
  </si>
  <si>
    <t>(876) 665-3144.</t>
  </si>
  <si>
    <t>Christene.mclean@yahoo.com</t>
  </si>
  <si>
    <t>Members/ conventions. Fundraising/ fish fry.</t>
  </si>
  <si>
    <t>CAIN100-1761C</t>
  </si>
  <si>
    <t>Citylight Mission Through Faith International Limited</t>
  </si>
  <si>
    <t>Bodles crescent, old harbour p.o., st. Catherine.</t>
  </si>
  <si>
    <t>To increase christian faith in Jamaica. To educate and empower men, women and children about the knowledge of God; and to offer free spiritual maturity to them.</t>
  </si>
  <si>
    <t>1(876) 325-5785</t>
  </si>
  <si>
    <t>Citylight2020mission@gmail.com</t>
  </si>
  <si>
    <t>Offerings, tithes, donations, fundraising, and concert / rally</t>
  </si>
  <si>
    <t>CAIN100-754C</t>
  </si>
  <si>
    <t>Clarendon Association Of Returning Residents</t>
  </si>
  <si>
    <t>7 Love lane, four paths p.o., clarendon</t>
  </si>
  <si>
    <t>To promote programmes for the relife of poverty and distress among the less fortunate persons in clarendon. To promote the advancement of education among children, with emphasis to the children of darlow basic school in clarendon. To provide improvement of the the physical facilities of darlow basic school for the purpose of fostering and environment that is safe and comfortable.</t>
  </si>
  <si>
    <t>Heather Reid.-(jam).                                                                             Himla Elliot.-(jam)</t>
  </si>
  <si>
    <t xml:space="preserve">1(876)902-1394.                                                                             (876) 987-9748.                                                                   (717) 395-5581.                                                                                                                                 (876) 357-3748.                                                                                  </t>
  </si>
  <si>
    <t>lesia_waltspaiding@yahoo.com</t>
  </si>
  <si>
    <t>Fundraising, and dues.</t>
  </si>
  <si>
    <t>CA100-38C</t>
  </si>
  <si>
    <t>Clarendon Infirmary</t>
  </si>
  <si>
    <t>3 Sevens road, may pen p.o. Clarendon,</t>
  </si>
  <si>
    <t>Govt.Based Trust/Charities</t>
  </si>
  <si>
    <t>Provide care and protection for the most vulnerable within the parish of Clarendon to be executed in line with the Poor Relief Laws and Regulations. Providing nursing care, hygienic needs for residents, a proper diet based feeding program and facilitating partnerships with Medical Officers in ensuring the delivery of quality health aid.</t>
  </si>
  <si>
    <t>1(876) 902-5050                                                  1(876) 986-9341</t>
  </si>
  <si>
    <t>Clarendonpc@mlge.gov.jm</t>
  </si>
  <si>
    <t>Government of jamaica.</t>
  </si>
  <si>
    <t>CA100NR-17C</t>
  </si>
  <si>
    <t>Cleft Of The Rock Outreach Ministries Limited</t>
  </si>
  <si>
    <t>Retirement district, montego bay, p.o. Box 2</t>
  </si>
  <si>
    <t>To Foster Homes and Mission work and help children and elderly</t>
  </si>
  <si>
    <t>876-891-6115</t>
  </si>
  <si>
    <t>Thevineja@gmail.com</t>
  </si>
  <si>
    <t>CAIN100-2066C</t>
  </si>
  <si>
    <t>College of Agriculture, Science, and Education Alumni Association Limited</t>
  </si>
  <si>
    <t>11 Eureka crescent, kingston 5, st.andrew</t>
  </si>
  <si>
    <t>To provide assistance to the College of Agriculture, Science, and Education by way of aligning with local and overseas learning institutions.</t>
  </si>
  <si>
    <t>(876) 815-4100</t>
  </si>
  <si>
    <t>casealumniassociation1910@gmail.com</t>
  </si>
  <si>
    <t>Membership dues fundraising activities, sponsorship, donations.</t>
  </si>
  <si>
    <t>CA100-637C</t>
  </si>
  <si>
    <t>Comfort Castle Primary Alumni Association Limited</t>
  </si>
  <si>
    <t>Comfort castle district, comfort castle p.o. Portland.</t>
  </si>
  <si>
    <t>To foster an interactive relationship between school, community and the diaspora in creating and motivating capacity building thus enchancing the quality of life of citizens of COMFORT CASTLE and it ENVIRONS.</t>
  </si>
  <si>
    <t>1(876) 843-3245                                                                          1(876) 352-3633</t>
  </si>
  <si>
    <t>Ccpalumni15@gmail.com                                                                                                                      bennystwhite@yahoo.com                                                                             shernettewhyte22@gmail.com</t>
  </si>
  <si>
    <t>Fund-raising, donations.</t>
  </si>
  <si>
    <t>CA100-1314C</t>
  </si>
  <si>
    <t>Comma Citizens Association And Neighbourhood Watch Benevolent Society.</t>
  </si>
  <si>
    <t>Comma district, mango valley p.a., st. Mary.</t>
  </si>
  <si>
    <t>The aims and objects of the Society are to treat with issues that relate to the community of Comma and its environs, as per the following: facilitate the provision of amenities to include water supply, electricity and other developmental activities to Government and other relevant stakeholders: Facilitate skills training and educational activities for the Comma community and its environs:</t>
  </si>
  <si>
    <t>(876) 849-5145                                                                 (876) 367-9382</t>
  </si>
  <si>
    <t>nadashkim@gmail.com                                                                                    anwill25@hotmail.com</t>
  </si>
  <si>
    <t>Dues, donations, grants, and fund raising.</t>
  </si>
  <si>
    <t>CAIN100-896C</t>
  </si>
  <si>
    <t>Community Unlocked Company Limited</t>
  </si>
  <si>
    <t>Non-such district, look out P. A. Portland</t>
  </si>
  <si>
    <t>To develop Heritage Cave Sight and grounds was once a popular visiting site for the communities and the general public for its Horticultural diversity and beauty. The caverns inside this cave has a remarkable history which must be preseved. This heritage site has been closed to the community for many years and left to ruin. Community Unlock is seeking to save and reopen it and teach about its history.</t>
  </si>
  <si>
    <t>1(876) 585-4027</t>
  </si>
  <si>
    <t>Communityunlockedja@gmail.com</t>
  </si>
  <si>
    <t>CAIN100-856C</t>
  </si>
  <si>
    <t>Compassionate Franciscan Sisters Of The Poor Limited</t>
  </si>
  <si>
    <t>Lot 378 winchester terrace, coral gardens, montego bay</t>
  </si>
  <si>
    <t>To faithfully care for and minister to the needs of the most marginalized and abandoned of persons</t>
  </si>
  <si>
    <t>Josefina consuelo surtide, cfsop. Myrna b. Velasco, cfsop. Devina b. Buena, cfsop.</t>
  </si>
  <si>
    <t>(876) 979-2767                                                                                           (876) 289-8270                                                                                                  (876) 395-6521.</t>
  </si>
  <si>
    <t>cfsopmothergeneral@gmail.com</t>
  </si>
  <si>
    <t>Gifts, pledges, and contributions.</t>
  </si>
  <si>
    <t>CAUN100-1662C</t>
  </si>
  <si>
    <t>Congregation Of The Oratory Of Saint Philip Neri</t>
  </si>
  <si>
    <t>14 Queen street, titchfield hill, port antonio, portland.</t>
  </si>
  <si>
    <t>To assist the youth in jamaica, particularly in portland, by means of education, mentoring and spiritual guidance as well as the sick, the aged and the poor through programmes of caring, sharing and training.</t>
  </si>
  <si>
    <t>(876) 993-2747</t>
  </si>
  <si>
    <t>Bsmithiam@yahoo.com</t>
  </si>
  <si>
    <t>Donations collection plate / offerings. Fundraising activities.</t>
  </si>
  <si>
    <t>CAIN100-65C</t>
  </si>
  <si>
    <t>Cornerstone Ministries</t>
  </si>
  <si>
    <t>21A connerally avenue, kingston 5</t>
  </si>
  <si>
    <t>Share the gospel of Jesus Christ is to guide men and women in achieving their highest potential and purpose in life while imparting theoretical, practical and life skills training, as well as other social intervention through community development projects</t>
  </si>
  <si>
    <t>Douglas Kessner.(usa)                                                                                 Lorna Kessner.(usa).                                                                                     Colin Woods.(usa).                                                                             A.J.Justi.(usa).                                                                  Phylis McFann.(jam).</t>
  </si>
  <si>
    <t>1(876) 967-1970.                                                                               (876) 922-5689</t>
  </si>
  <si>
    <t>Cornerstoneministries@flowja.com                                                                                                                       cornerstoneint@bellsouth.net</t>
  </si>
  <si>
    <t>Donation from individuals/churches overseas, grant funding- heart trust/nta, local business and private.</t>
  </si>
  <si>
    <t>CA100-21C</t>
  </si>
  <si>
    <t>Cornwall College</t>
  </si>
  <si>
    <t xml:space="preserve"> 1 Orange street, montego bay</t>
  </si>
  <si>
    <t>1876- 952-2406</t>
  </si>
  <si>
    <t>Cornwallcollege@hotmail.com</t>
  </si>
  <si>
    <t>Donations, and grants.</t>
  </si>
  <si>
    <t>CA100NR-52C</t>
  </si>
  <si>
    <t>Cornwall College Old Boys Association</t>
  </si>
  <si>
    <t>1 Orange street, montego bay</t>
  </si>
  <si>
    <t>Support in any way Cornwall College</t>
  </si>
  <si>
    <t>CA100NR-5CNR</t>
  </si>
  <si>
    <t>Cornwall College Old Boys' Association, Class Of 1990</t>
  </si>
  <si>
    <t>To offer meaningful support in the academic life of the students both during and after their tenure at Cornwall College</t>
  </si>
  <si>
    <t>876-395-6472</t>
  </si>
  <si>
    <t>Midegade@gmail.com</t>
  </si>
  <si>
    <t>CA100-1179C</t>
  </si>
  <si>
    <t>Cornwall Combined Disabilities Association Benevolent Society</t>
  </si>
  <si>
    <t>Lot 379 catherine hall, montego bay # 2 p.o., montego bay, st. James.</t>
  </si>
  <si>
    <t>Advocate for the full integration of persons with disabilities into Society through lobbying of Government and Private institutions for basic rights and privileges: promote the inclusion of persons with diasabilites in all facets of society. Encourage development of civic pride and spirit of patroitism in the community.</t>
  </si>
  <si>
    <t>Ccda2014@yahoo.com</t>
  </si>
  <si>
    <t>CA100NR-107C</t>
  </si>
  <si>
    <t>Cornwall Court Citizen's In Action</t>
  </si>
  <si>
    <t>Lot 416 bahamas avenue</t>
  </si>
  <si>
    <t>To provide for the reliefof poverty and distress for the poo</t>
  </si>
  <si>
    <t>876-362-6940</t>
  </si>
  <si>
    <t>Diddyrayjones@yahoo.com</t>
  </si>
  <si>
    <t>CAIN100-389C</t>
  </si>
  <si>
    <t>Corporation Of The Church Of Jesus Christ Of Latter-Day Saints (Jamaica)</t>
  </si>
  <si>
    <t>Shop #10, 40 shortwood avenue, kingston 8</t>
  </si>
  <si>
    <t>To advance the religious, missionary, educational, charitable, humanitarian, health, and welfair purposes of the church of jesus christ of latter-day saints ('church")</t>
  </si>
  <si>
    <t>876-908-0943</t>
  </si>
  <si>
    <t>Ulettemr@ldschurch.org</t>
  </si>
  <si>
    <t>Tithings and grant income</t>
  </si>
  <si>
    <t>Church members.</t>
  </si>
  <si>
    <t>164                                              leaders (76).                                                                        Missionaries (88).</t>
  </si>
  <si>
    <t xml:space="preserve">Duplicate certificate: 11/19/2015 change of address: february 18, 2020. </t>
  </si>
  <si>
    <t>CAIN100-469C</t>
  </si>
  <si>
    <t>Courts Of Praise Apostolic Church</t>
  </si>
  <si>
    <t>73 Old harbour road, spanish town, st. Catherine</t>
  </si>
  <si>
    <t>To serve as a community of worship and fellowship. To represent Christ in the world and influence society with the ideals of God. To procalm the Christiian gospel throughout the world, entreating people to accept Jesus Christ as their saviour and to change their lifestyle to one that pleases God.</t>
  </si>
  <si>
    <t>1(876) 665-3306</t>
  </si>
  <si>
    <t>Courtsofpraisac@gmail.com</t>
  </si>
  <si>
    <t>Tithes, donations, offerings</t>
  </si>
  <si>
    <t>CAIN100-219C</t>
  </si>
  <si>
    <t>Covenant City Church</t>
  </si>
  <si>
    <t>72 Half-way-tree road, kingston 10</t>
  </si>
  <si>
    <t>To disseminate the gospel of Jesus Christ and the Word of God to the end that the people of God may be conformed to the image of Jesus Christ and to bring both families of believers and individual believers in the Lord Jesus Christ together in personal fellowship, both in the home and in cell groups</t>
  </si>
  <si>
    <t>1   (876) 960-1414</t>
  </si>
  <si>
    <t>Covcitychurch@yahoo.com</t>
  </si>
  <si>
    <t xml:space="preserve">Tithes, offerings        </t>
  </si>
  <si>
    <t>CA100-309C</t>
  </si>
  <si>
    <t>Covenant Life Christian Church Ministries Limited</t>
  </si>
  <si>
    <t>37 Molynes road, kingston 10</t>
  </si>
  <si>
    <t>To carry out religious, benevolent and educational pursuits; To do charitable work aimed at improving the heath, economic and social conditions of the less fortunate.</t>
  </si>
  <si>
    <t>(876) 323-2233                                                                                    (876) 920-5288                                                                                    (876) 322-9718</t>
  </si>
  <si>
    <t>covelifemin@gmail.com                                                                                                                             osbourneb@gmail.com                                                                                                                                        sheronbetancourt@gmail.com</t>
  </si>
  <si>
    <t>Donations, tithes, and grants.</t>
  </si>
  <si>
    <t>CA100-1007C</t>
  </si>
  <si>
    <t>Covenanted Family In Christ</t>
  </si>
  <si>
    <t>Race track district, denbigh p.o., clarendon</t>
  </si>
  <si>
    <t>To provide educational, religious care and spport to the less forturnate children and their families in the race track, and adjoining communities in order to ensure a better standards of living for there persons. To provide a sponsorship programm that provides mentorship &amp; support for children and parents with terminal illness or dealing with a sudden death or loss.</t>
  </si>
  <si>
    <t>1(876) 448-9777</t>
  </si>
  <si>
    <t>Orved23@gmail.com</t>
  </si>
  <si>
    <t>CA100NR-38C</t>
  </si>
  <si>
    <t>Crc Foundation Limited</t>
  </si>
  <si>
    <t>Cambridge meadows, cambridge p.o.</t>
  </si>
  <si>
    <t>Activities of Religious Institution and other related organizations</t>
  </si>
  <si>
    <t>876-381-8903</t>
  </si>
  <si>
    <t>CAIN100-1398C</t>
  </si>
  <si>
    <t>Creative Language-Based Learning (CLBL) Foundation Limited</t>
  </si>
  <si>
    <t>2-2B shortwood road, kingston 8, st.andrew.</t>
  </si>
  <si>
    <t>To facilitate techer training in the Lindamood-bell ® or any other learning processes methodologies. To develop an island-wide network of early childhood and special needs teachers skilled in diagnosing the impact sensory cognitives deflicits have on a child's learning ability and tracking these deficits with process-based instruction. To enable educators to support all young learners with reaching their potential, regardless of learning styles or learning challenges.</t>
  </si>
  <si>
    <t>Mandy melville jodie gregg joseph mayer matalon renee rattray paulette ann marie mitchell debra ann archer mary cecilia macdonald.</t>
  </si>
  <si>
    <t>1(876) 398-5469                                                                       (876) 579-4805                                                           fax: (876) 946-0031</t>
  </si>
  <si>
    <t>Admin@creativelearning.info                                                                                                      mandymelville@clblfoundation.org</t>
  </si>
  <si>
    <t>Will be seeking donations from various international and local organisations. Some of the donors we currently partner with are the chase fund &amp; sandals foundation.</t>
  </si>
  <si>
    <t>CAIN100-264C</t>
  </si>
  <si>
    <t>Creative Ministry Resources International</t>
  </si>
  <si>
    <t>Lot 246, catherine hall, montego bay, p.o. Box 7026</t>
  </si>
  <si>
    <t>To develop and distribute Christian Ministry Resources</t>
  </si>
  <si>
    <t>876-564-0304</t>
  </si>
  <si>
    <t>Creativeministry_music@yahoo.com</t>
  </si>
  <si>
    <t xml:space="preserve">Donations, members contributions, </t>
  </si>
  <si>
    <t>CAIN100-205C</t>
  </si>
  <si>
    <t>Crissa Foundation (Formerly: Minerva Issa Charities)</t>
  </si>
  <si>
    <t>1 St. Lucia avenue, kingston 5</t>
  </si>
  <si>
    <t>Poor Relief; Develop and promote other poverty relief organisation</t>
  </si>
  <si>
    <t>1(876) 968-1180</t>
  </si>
  <si>
    <t>Cissa1@cwjamaica.com</t>
  </si>
  <si>
    <t>Corporate donations, donations from family. Members and individuals.</t>
  </si>
  <si>
    <t>CAIN100-1910C</t>
  </si>
  <si>
    <t>Crowder Evangelical Methodist Church</t>
  </si>
  <si>
    <t>Crowder district, grange hill p.o., westmoreland.</t>
  </si>
  <si>
    <t>To disseminate the gospel of jesus chtrst throughout the island of jamaica. To organize and administer educational and religious sunday school programmes.</t>
  </si>
  <si>
    <t>(876) 451-0711</t>
  </si>
  <si>
    <t>Joangrant520@yahoo.com</t>
  </si>
  <si>
    <t>Tithes. Offerings. Special offerings.</t>
  </si>
  <si>
    <t>CAIN100-1865C</t>
  </si>
  <si>
    <t>Csl Foundation Limited</t>
  </si>
  <si>
    <t>Lot 5, port henderson road, bridgeport p.o., st. Catherine.</t>
  </si>
  <si>
    <t>To bring a positive change to the lives of community members by improving their social, educational and economic status.</t>
  </si>
  <si>
    <t>(876) 939-1614.</t>
  </si>
  <si>
    <t>T.muriel@yahoo.com</t>
  </si>
  <si>
    <t>Contributions.</t>
  </si>
  <si>
    <t>CAIN100-582C</t>
  </si>
  <si>
    <t>Culture Health Arts Sports And Education (CHASE) Fund Limited</t>
  </si>
  <si>
    <t>8 Belmont road, kingston 5.</t>
  </si>
  <si>
    <t>To receive, distribute, and minister and manage monetary contributions from the lottery companies; pursuant to 59G of the Betting Gaming and Lotteries Act in connection with Culture, Health, Arts, Sports Development and Early Childhood Education.</t>
  </si>
  <si>
    <t>Omar frith.(jam).                                                                                                         Hidran Mckulsky.(jam).                                                                                            Nicole mclaren-campbell.(jam).                                                                 ian levy.(jam).                                                                                  merle donaldson.(jam).                                                                                                                                    robert williams.(jam).                                                                                                                      o'neal mundle.(jam).                                                                            novelette howell.(jam).                                                                            duane smith.(jam).                                                                                                  hugh croskery.(jam).                                                                                                         bindley sangster.(jam).</t>
  </si>
  <si>
    <t>(876) 908-4137.                                                                                       (876) 908-4144.                                                                                                   Fax: 908-4139</t>
  </si>
  <si>
    <t>Chase12@cwjamaica.com</t>
  </si>
  <si>
    <t>receipts from lotteries &amp; gaming.</t>
  </si>
  <si>
    <t>CAIN100-126C</t>
  </si>
  <si>
    <t>Cvss/United Way Of Jamaica</t>
  </si>
  <si>
    <t>122 - 126 Tower street</t>
  </si>
  <si>
    <t>To collaborate with contributors, providers, users of social services and social planners in an effort to assist in meeting the Social and Material needs of those experiencing conditions of hardship and distress; To foster the support of programmes and projects of voluntary organizations aimed at relieving conditions of needs, hardship and distress.</t>
  </si>
  <si>
    <t>1(876) 922-1033</t>
  </si>
  <si>
    <t>Uwj35@hotmail.com</t>
  </si>
  <si>
    <t>CA100-1640C</t>
  </si>
  <si>
    <t>Cybersafeja - Emrock Foundation Limited</t>
  </si>
  <si>
    <t>Mile gully p.o., manchester.</t>
  </si>
  <si>
    <t>Assist educational institutions in rural area with access to the needed resources to improve delivery of educational material. Promoting increased awarness and safeguards against online human trafficking.</t>
  </si>
  <si>
    <t>1(876) 838-0573.</t>
  </si>
  <si>
    <t>Foundation@emrockonline.com</t>
  </si>
  <si>
    <t>Donations from directors and family</t>
  </si>
  <si>
    <t>CAIN100-1751C</t>
  </si>
  <si>
    <t>D.I.V.A.S Return With Life Inc. Limited</t>
  </si>
  <si>
    <t>315 Barry road, bridgeport p.o., westchester, portmore, st. Catherine.</t>
  </si>
  <si>
    <t>Assiist women and children in the communities with food, clothing, immediate needs job search, health.</t>
  </si>
  <si>
    <t>Mecca T. Jones.-(american).                                                                                        Tevina willis.-(american).                                                                                     Orvin R. Vernon.-(jamaican).</t>
  </si>
  <si>
    <t>1(876) 301-8464.                                                                                  (929)444-8866                                                                                                (876)480-6505                                                                                             (876) 990-2374                                                                                                                         (347)469-3261</t>
  </si>
  <si>
    <t>Dewl2016@gmail.com                                                                                         drwljam.20@gmail.com</t>
  </si>
  <si>
    <t>CAIN100-2038C</t>
  </si>
  <si>
    <t>Daisy Homes Inc. Limited</t>
  </si>
  <si>
    <t>56B Chevy chase, kingston 19, meadowbrigde p.o., st. andew.</t>
  </si>
  <si>
    <t>To promotes the education of needy students and young adults including disables, to assist with the improvement of the health of the nation's poor, sick and destitute by proving access to medical care.</t>
  </si>
  <si>
    <t>(876) 656-5430</t>
  </si>
  <si>
    <t>daisyhomesinc@yahoo.com</t>
  </si>
  <si>
    <t>Grace kennedy.</t>
  </si>
  <si>
    <t>CA100NR-30C</t>
  </si>
  <si>
    <t>Darliston Baptist Church</t>
  </si>
  <si>
    <t>Darliston district, darliston p.o.</t>
  </si>
  <si>
    <t>To communicate the gospel of Jesus Christ by means of the spoken word and any other means</t>
  </si>
  <si>
    <t>876-310-1954</t>
  </si>
  <si>
    <t>Leroythompson@hotmail.com</t>
  </si>
  <si>
    <t>CA100-870C</t>
  </si>
  <si>
    <t>Davidson &amp; Clemetson Foundation Limited</t>
  </si>
  <si>
    <t>Heywood spring district, islington p o st. Mary</t>
  </si>
  <si>
    <t>To improve the health, economic and social condictions of indigent children and elderly persons throughout jamaica through the collection and distribution of food, clothing and money on their behalf and to utilize same and other means which will futher the purpose.</t>
  </si>
  <si>
    <t>1(876) 994-4515</t>
  </si>
  <si>
    <t>msmathy04@yahoo.com                                                                 clemetson731@gmail.com</t>
  </si>
  <si>
    <t>Fund raising , donations.</t>
  </si>
  <si>
    <t>CA100NR-165C</t>
  </si>
  <si>
    <t>Dawkins P.H.A.S.E. 1 Global Limited</t>
  </si>
  <si>
    <t>Alice Eldemire drive, Montego bay 1 p.o.,st.james</t>
  </si>
  <si>
    <t>CA100-186C</t>
  </si>
  <si>
    <t>Debate Mate Jamaica Limited</t>
  </si>
  <si>
    <t>Buksfield, 7 perth road, ocho rios p.o., st. Ann</t>
  </si>
  <si>
    <t>To equip young people from deprived inner city communities with literacy, communication, advocacy, team work and critical thinking skills in order to help reverse social immobility through the use of debate clubs in these areas of high poverty</t>
  </si>
  <si>
    <t>1(876) 818-5077</t>
  </si>
  <si>
    <t>Jamaica@debatemate.com</t>
  </si>
  <si>
    <t>Donationa</t>
  </si>
  <si>
    <t>22 schools</t>
  </si>
  <si>
    <t>45 mentors</t>
  </si>
  <si>
    <t>CAIN100-1208C</t>
  </si>
  <si>
    <t>Dedicated And Devoted Association Children Charity (DADA) Limited</t>
  </si>
  <si>
    <t>51 Maiden lane, kingston cso.</t>
  </si>
  <si>
    <t>To foster homes and foreign work, and to support theological instuttions and the dissemination and creation of various publications. To improve the health, economic and social conditions of indigent children and elderly persons throughout Jamaica through the collection and distribution of food clothing and money on their behalf and to utilize same and any other means which will further the purpose.</t>
  </si>
  <si>
    <t>813-458-5049</t>
  </si>
  <si>
    <t>Marnov1011@yahoo.com</t>
  </si>
  <si>
    <t>Donations and purchase from income.</t>
  </si>
  <si>
    <t>CA100-995C</t>
  </si>
  <si>
    <t>Dela Vega City Benevolent Society</t>
  </si>
  <si>
    <t>164 Henderson drive, dela vega city, spanish town p.o., st. Catherine.</t>
  </si>
  <si>
    <t>Facilitate, promote, and coordinate sustainable commonunity development programmes and projects for the benefit of the residents of Dela Vega City and it's environs.</t>
  </si>
  <si>
    <t>1(876) 984-7322                                                                             1(876) 749-2179</t>
  </si>
  <si>
    <t>Delavegacitybenevolentsociety@gmail.com</t>
  </si>
  <si>
    <t>Csjp. Jsif.</t>
  </si>
  <si>
    <t>CAIN100-1748C</t>
  </si>
  <si>
    <t>Deliverance United Church Of God Limited</t>
  </si>
  <si>
    <t>Aenon town,Aenon Town P.O., clarendon.</t>
  </si>
  <si>
    <t xml:space="preserve">Gezel Morgan.-(secretary)(jam).                                                                                                                                      Selvin Powell.-(jam).                                                                            I.Evans.-(jam).                                                                                          N. Facey.-(jam).                                                              A. Micthell.-(jam).                                                                          K. Mitchell.-(jam).                                                                              </t>
  </si>
  <si>
    <t>(876) 844-3570.                                                                                               (876) 858-9196.                                                                     (876) 782-8464.</t>
  </si>
  <si>
    <t>Sel_jr58@yahoo.com                                                                                           candy-gez@yahoo.com                                                                     candii2020@gmail.com</t>
  </si>
  <si>
    <t>Tithes, offerings.</t>
  </si>
  <si>
    <t>CAIN100-1378C</t>
  </si>
  <si>
    <t>Delores Treasure Foundation Limited</t>
  </si>
  <si>
    <t>28 Unity drive, kingston 11.</t>
  </si>
  <si>
    <t>To conduct fundraising initiatives in furtherance of the objects. To host summer school annually to assist with the reduction of illiteracy rate among children in Drewsland and its environs. Provide homecare for the shut-ins, these include trimming/combing hair, bathing, providing a hot meal and beverages on a daily basis.</t>
  </si>
  <si>
    <t>1(876) 832-9309</t>
  </si>
  <si>
    <t>Ddorestreasure@hotmail.com</t>
  </si>
  <si>
    <t>Fundraising , contributions</t>
  </si>
  <si>
    <t>CA100-433C</t>
  </si>
  <si>
    <t>Derick Education Plus Foundation Limited</t>
  </si>
  <si>
    <t>134 Caribbean park, tower isle, st. Ann</t>
  </si>
  <si>
    <t>To asist in the relief of poverty and distress and the provision of finacial assitance; To aid in the rebuiding of churches and schools damage or destroy by Fire; To fucus on education for culture</t>
  </si>
  <si>
    <t>(876) 367-1929                                                       (876) 442-1430</t>
  </si>
  <si>
    <t>CA100-101C</t>
  </si>
  <si>
    <t>Desnoes &amp; Geddes Foundation</t>
  </si>
  <si>
    <t>214 Spanish own road, kingston 11</t>
  </si>
  <si>
    <t>The relief of poverty, suffering, and distress among citizens and or residents of jamaica wherever situated.</t>
  </si>
  <si>
    <t>1(876) 923-9291-9                                                                           Fax: 1(876) 675-2126</t>
  </si>
  <si>
    <t>Dandgfoundation@heineken.com</t>
  </si>
  <si>
    <t>Donations from thrid parties.</t>
  </si>
  <si>
    <t>CAIN100-1438C</t>
  </si>
  <si>
    <t>Destiny Care Foundation Limited</t>
  </si>
  <si>
    <t>31 Padmore drive, kingston 10.</t>
  </si>
  <si>
    <t>To improve the health, econmoic, and social conditions of the indegent children, elderly persons throughtout Jamaica through collection and distribution of food clothing, money on their behalf and to utilize same any other means which will futher the purpose.</t>
  </si>
  <si>
    <t>1(876) 442-3251</t>
  </si>
  <si>
    <t>Csc solutions - employer</t>
  </si>
  <si>
    <t>CAIN100-1819C</t>
  </si>
  <si>
    <t>Destiny Changers Mentorship Outreach Foundation Limited</t>
  </si>
  <si>
    <t>Rocky hill district, santa cruz p.o., st . Elizabeth.</t>
  </si>
  <si>
    <t>To asist with the advancement of education of less fortunate students at the primary and secondary level , who reside within the environs of st. Elizabeth, manchester and westmoreland.</t>
  </si>
  <si>
    <t>Nicolette Boxe.(Jam).                                                               Dulcie Boxe.(Jam).                                                                     Christina Hines.(Jam).</t>
  </si>
  <si>
    <t>(876) 870-8884.                                                    (876) 548-4169                                                                                      (876) 801-1098                                                                    (876) 386-7019                                                                                (876) 366-6847.                                                                         (876) 982-7608.</t>
  </si>
  <si>
    <t>Destinychangers365@gmail.com                                                                                           hineschristina716@gmail.com                                                                                                                                                 boxenicolette@yahoo.com</t>
  </si>
  <si>
    <t>Indivdual donors. Church donors.</t>
  </si>
  <si>
    <t>CA100-1348C</t>
  </si>
  <si>
    <t>Dexter 3d Pottinger Foundation Limited</t>
  </si>
  <si>
    <t>43 St.andrew park, kingston 10.</t>
  </si>
  <si>
    <t>For the public's benefit, the assistance of people in jamaica, mainly youth, via the advancememt of education using the promotion of business knowlegde</t>
  </si>
  <si>
    <t>1(876) 920-0306</t>
  </si>
  <si>
    <t>Duanetlaw@yahoo.com</t>
  </si>
  <si>
    <t>CA100-107C</t>
  </si>
  <si>
    <t>Diabetes Association Of Jamaica Limited</t>
  </si>
  <si>
    <t>1 Downer avenue, kingston 5</t>
  </si>
  <si>
    <t>To provide Hospital/Health Care at affordable cost to the public; Improve quality of life of persons affected by diabetes</t>
  </si>
  <si>
    <t>(876) 927-6774</t>
  </si>
  <si>
    <t>Diabetesja@kasnet.com</t>
  </si>
  <si>
    <t>CA100-1113C</t>
  </si>
  <si>
    <t>Diana/L Walters Charity Foundation Limited</t>
  </si>
  <si>
    <t>85 St. John's road, spanish town p.o., st. Catherine</t>
  </si>
  <si>
    <t>To improve the Quality of life for those persons in the greater of needs. Looking for and creating innovative solutions to support.</t>
  </si>
  <si>
    <t>1(876) 880-6102                                                  1(876) 787--2012</t>
  </si>
  <si>
    <t>lwalterscharityfoundation@gmail.com</t>
  </si>
  <si>
    <t>Fund raising and donations.</t>
  </si>
  <si>
    <t>CAIN100-140C</t>
  </si>
  <si>
    <t>Digicel Jamaica Foundation</t>
  </si>
  <si>
    <t>14 Ocean boulevard, kingston</t>
  </si>
  <si>
    <t>The Digicel Foundation, which operates in four counties: Haiti, Jamaica, Papua New Guinea and Trinidad and Tobago, is a non-profit organisation that distributes and utilises funds on a charitable basis for the sole purpose of building communities and community spirit in its respective countries. The Digicel Foundation strives to ensure that communities are healthy, primarily through the support of Community based and driven activities which should embrace social, cultural and particularly educational objectives.</t>
  </si>
  <si>
    <t>1(876) 922-7666</t>
  </si>
  <si>
    <t>Digicelfoundationja@digicelgroup.com</t>
  </si>
  <si>
    <t>CA100-1010C</t>
  </si>
  <si>
    <t>Dikaioma Ministries International Limited</t>
  </si>
  <si>
    <t>66A brunswick avenue, spanish town p.o., st.catherine</t>
  </si>
  <si>
    <t>To communicate the gospel of jesus throughout Jamaic and the Caribbean, so that the benefits of the gospel can effectuate economic, socal, educational, and spiritual. To advance educational institutions at all levels (from kindergarten to university level) so as empower individual to be well round citizens, spiritually, economically, socially, mentally and physically.</t>
  </si>
  <si>
    <t>1(876) 493-6289                                          Fax: 1(876) 631-5359</t>
  </si>
  <si>
    <t>Dikaioma2017@gmail.com</t>
  </si>
  <si>
    <t>CA100-1399C</t>
  </si>
  <si>
    <t>Dillgin Lupus Foundation Limited</t>
  </si>
  <si>
    <t>2 Champlain aveue, three oaks, kingston 20.</t>
  </si>
  <si>
    <t>To assist the health department by assisting anyone with Lupus in any Country. To help anyone with Lupus in purchasing mediations. To assist with Surgical bills for persons with Lupus and to assist with funding for finding the cure for Lupus.</t>
  </si>
  <si>
    <t>1(876) 356-8481</t>
  </si>
  <si>
    <t>Dillgin1@gmail.com</t>
  </si>
  <si>
    <t>Dontations, sales, stage-shows</t>
  </si>
  <si>
    <t>CAIN100-418C</t>
  </si>
  <si>
    <t>Dinthill Past Students Association</t>
  </si>
  <si>
    <t>Villa 15, casa monte estate, old stony hill road, kingston 9.</t>
  </si>
  <si>
    <t>Identify areas of greatest need within Dinthill Technical High School and provide supplementary resources. Promote activities that contribute to the improvement of sound academic programmes.</t>
  </si>
  <si>
    <t>Donovan Betancourt.(jam).                                                                               Orett Parker.(jam).                                                                                                        Joseph Small.(jam).                                                                           Sandra Johnson.(jam).</t>
  </si>
  <si>
    <t>(876) 809-0061                                                                     (876) 505-3060                                                                                                            (876) 381-5092                                                                                                             (876) 322-4614</t>
  </si>
  <si>
    <t>DTHSAAJA@GMAIL.COM                                                                                                        veronica.graham@gmail.com                                                                                                                       dbetancourt@inamimanagement.com                                                                                                                             deborengineer@gmail.com</t>
  </si>
  <si>
    <t>CA100-419C</t>
  </si>
  <si>
    <t>Dinthill Trust Fund</t>
  </si>
  <si>
    <t>8 Oliver road, knigstob 8, st .andrew</t>
  </si>
  <si>
    <t>The beneficiary of the the fund is the dinthill Technical high School. The Main objectives of the fund are : Capital development of Dinthill Teachnical High School Students Welfair in the form of Scholarships, assisting with final year examination fees and Nutritional needs, and Sports which include purchasing gears and equipment for teams representing the school.</t>
  </si>
  <si>
    <t>(876) 905-5008                                                                                 (876) 420-7672</t>
  </si>
  <si>
    <t>yvonne.godfrey@jm.ey.com                                                                                        wastanbury@yahoo.com</t>
  </si>
  <si>
    <t>CAIN100-1529C</t>
  </si>
  <si>
    <t>Disciples Of Christ (Jamaica) (Formerly: Friends Of Labour And Delivery Limited)</t>
  </si>
  <si>
    <t>2 East charlemont drive, kingston 6.</t>
  </si>
  <si>
    <t>Provide a means by which patients in the department of Obstetrics and Geynaecology at UHWI could benefit, through the increased provision of necessary equipment and other physcal resources, and also with a view for increase education of the public at large with respect to relevant issues in Obstettics and Gynaecology.</t>
  </si>
  <si>
    <t>1(876) 927-1145                                                                                           (876) 383-3265</t>
  </si>
  <si>
    <t>info@dog-jm.org</t>
  </si>
  <si>
    <t>Chartable contributions, grants.</t>
  </si>
  <si>
    <t>CA100NR-97C</t>
  </si>
  <si>
    <t>Discipleship And Restoration Ministries</t>
  </si>
  <si>
    <t>Beecher street , lydford</t>
  </si>
  <si>
    <t>Reaching every age group with the Gospel of Jesus Christ in Jamaica and foreign lands by radio, By recording, By printed words and by personal evangelism</t>
  </si>
  <si>
    <t>876-440-3710</t>
  </si>
  <si>
    <t>Tinaionie@yahoo.com/the disciplesofchrist8@gmail.com</t>
  </si>
  <si>
    <t>CAIN100-748C</t>
  </si>
  <si>
    <t>Divine Revelation Outreach Ministries Limited</t>
  </si>
  <si>
    <t>Green park sandy bay, may pen p o clarendon</t>
  </si>
  <si>
    <t>To improve the wellbeing of the less fortunate children. To upgrade the education and social status of our young adults. To enhance the life of elderly to live more comfortable as senior citizens. To provide temporary basic needs for the street people and homeless. To provide education funding and assistance. To provide seasonal Hospital/Health Care. To provide housing solutions for the less fortunate and homeless.</t>
  </si>
  <si>
    <t>Deloris beckford. Dexton burton. Portia bramwell.</t>
  </si>
  <si>
    <t>1(876) 334-5026                                             1(876) 465-0943                                                             1(876) 585-0844</t>
  </si>
  <si>
    <t>Divinerevelation2015@gmail.com</t>
  </si>
  <si>
    <t>Financial aids comes from board members.</t>
  </si>
  <si>
    <t>CAIN100-2105C</t>
  </si>
  <si>
    <t>DMF Foundation Limited</t>
  </si>
  <si>
    <t>35 Orion avenue, harbour view, kingston 17.</t>
  </si>
  <si>
    <t>to promote the education of needy students and young adults including the disabled, to ensure their attainment of a high standard of literacy and to their opportunities for a better standard of living.</t>
  </si>
  <si>
    <t>Jennifer ann-marie shirley-brown.(USA).                                                                                                                             Paulette Cislyn Grants.(JAM/USA).                                                                                                  Matthew Peter D. Prendergast.(JAM).                                                                                       Osmond Miller.(USA).                                                  Monique P. Reid.(JAM).</t>
  </si>
  <si>
    <t>(876) 427-5000                                                                         (876) 503-3701                                                                               (876) 519-8992                                                                          (876) 387-9991</t>
  </si>
  <si>
    <t>support@dmffoundationltd.com                                                                                              dwainbookhamitchell@gmail.com</t>
  </si>
  <si>
    <t>CAIN100-1040C</t>
  </si>
  <si>
    <t>Do Good Jamaica</t>
  </si>
  <si>
    <t>7 Salisbury avenue, kingston 6</t>
  </si>
  <si>
    <t>To advance education among youth, and in particular in early chilhhood educational instutitions through the provision of resources and support for the sound development of those institutions. To facilitate and advance the education and vocational training of adults. To advance the rights of the child so as to provide an environment where children can be safe and protected and grow into contributing citizens of jamaica. To provide assistance to other registered charitable organizations other charitable entities which are carrying on charitable purposes as outline in the Charities Act of 2013.</t>
  </si>
  <si>
    <t>1(876) 970-4108</t>
  </si>
  <si>
    <t>Info@dogoodjamaica.org</t>
  </si>
  <si>
    <t>Donations /contributions from companies and individuals.</t>
  </si>
  <si>
    <t>CA100-1665C</t>
  </si>
  <si>
    <t>Doing Good In The Neighbourhood Charity Program Limited</t>
  </si>
  <si>
    <t>55 Mountainview avenue, block 2, apt. 7, Kingston 2.</t>
  </si>
  <si>
    <t>To provide help or resources for persons with a specific need.</t>
  </si>
  <si>
    <t>1(876) 772-9756</t>
  </si>
  <si>
    <t>foxysophia1244@gmail.com</t>
  </si>
  <si>
    <t>CAOS100-2132C</t>
  </si>
  <si>
    <t>Dollar For Humanity Inc</t>
  </si>
  <si>
    <t>1 Osbourne street, harrison town, ocho rios p.o., st.ann</t>
  </si>
  <si>
    <t>Provide emergency relief to impoverished communities nationally and internationally if a natural disaster occurs. Assist relief to any community in need in a time of disaster,</t>
  </si>
  <si>
    <t>Derrick patterson. (Jam) beatrice buchanan.(jam) ameka osbourne.(jam) kevin phillps.(usa)</t>
  </si>
  <si>
    <t>(876) 872-2714                                                                          1(561) 7702617 786                                                                                                            (876) 872-2714                                                                                     (876) 544-1151                                                                                                     (876) 867-4488</t>
  </si>
  <si>
    <t>dollar.humanity@gmail.com</t>
  </si>
  <si>
    <t>Public donations grants</t>
  </si>
  <si>
    <t>CAIN100-1802C</t>
  </si>
  <si>
    <t>Dolya Foundation</t>
  </si>
  <si>
    <t>Lot 163, 16 st. Michael terrace, kingston 19.</t>
  </si>
  <si>
    <t>To foster home and foreign mission work, and to support theolgical institutions and the dissemination and creation of various publications.</t>
  </si>
  <si>
    <t>(876) 371-2758. (876) 944-2197.</t>
  </si>
  <si>
    <t>Peclarkeyoung@gmail.com</t>
  </si>
  <si>
    <t>Donations and sponsorships.</t>
  </si>
  <si>
    <t>CAIN100-2118C</t>
  </si>
  <si>
    <t>Donald and Ceceline Taffe Foundation Limited</t>
  </si>
  <si>
    <t>Treadways district, linstead p.o., st.catherine</t>
  </si>
  <si>
    <t>To promote the prevention and relief of poverty for poor people in the TREADWAYS DISTRICT and othe districts in the Parish of ST.CATHERINE, by providing them with the basic necessities of life such as food, clothes and shelters.</t>
  </si>
  <si>
    <t>(876) 374-4503.                                                         (876) 418-9609.                                                                               (876) 834-2234.</t>
  </si>
  <si>
    <t>taffezaliwrx@gmail.com                                                                                sophia_brown@yahoo.com</t>
  </si>
  <si>
    <t>Donations and personial funds</t>
  </si>
  <si>
    <t>CAIN100-1887C</t>
  </si>
  <si>
    <t>Donald Quarrie High School Alumni Limited</t>
  </si>
  <si>
    <t>Lot 34 moneaque gardens, moneaque p.o., st. Ann.</t>
  </si>
  <si>
    <t>To promote and recognize the cademic excellence of students who attain outstanding academic performance at donald quarrie high school.</t>
  </si>
  <si>
    <t>(876) 322-2470</t>
  </si>
  <si>
    <t>Donaldquarrieschool1977@gmail.com</t>
  </si>
  <si>
    <t>Dues. Fund raising. Sponsors. Gifts. Public soliciting. Print / electronic / social -media.</t>
  </si>
  <si>
    <t>CA100-1033C</t>
  </si>
  <si>
    <t>Door To Life Apostolic Ministry</t>
  </si>
  <si>
    <t>Franklyn town, 7a victoria street, kingston 16.</t>
  </si>
  <si>
    <t>Reaching Every age grow with the gospel of jesus christ in jamaica and foreign lands. To provide care and support for senior citizen and the less fortunate in franklyn town community To accept donations of any kind.</t>
  </si>
  <si>
    <t>1(876) 862-6201.                                                                                         1(876) 799-5571</t>
  </si>
  <si>
    <t>Calvin.whyte@gmail.com</t>
  </si>
  <si>
    <t>Tithes, offering, and fund raising.</t>
  </si>
  <si>
    <t>CA100-1572C</t>
  </si>
  <si>
    <t>Double Portion Deliverance International Ministry Limited</t>
  </si>
  <si>
    <t>41 Rhone crescent, claremont gardens, old harbour, st. Catherine</t>
  </si>
  <si>
    <t>1(876) 344-4524                                                                                    (876) 529-2936</t>
  </si>
  <si>
    <t>elishathomas@yahoo.com</t>
  </si>
  <si>
    <t>Free will offering from members, visitors, and friends.</t>
  </si>
  <si>
    <t>CABS100-1128C</t>
  </si>
  <si>
    <t>Douglas Castle/Mcnie C.D.C Benevolent Society</t>
  </si>
  <si>
    <t>Douglas castle district, mcnie p.a., st. Ann</t>
  </si>
  <si>
    <t>Facilitate the establishment and management of a greenhouse facility. Facilitate skills training and educational activities such as environmental awareness for the douglas castle and mcnile communities.</t>
  </si>
  <si>
    <t>1(876) 827-2184.</t>
  </si>
  <si>
    <t>Mcniec.d.c@gmail.com</t>
  </si>
  <si>
    <t>Grant. Donations. Fund raising. Dues.</t>
  </si>
  <si>
    <t>CA100-1262C</t>
  </si>
  <si>
    <t>Dream Lives Star Shines Foundation International Limited</t>
  </si>
  <si>
    <t>37 York main road, seaforth p.o., st. Thomas.</t>
  </si>
  <si>
    <t>To foster homes and foreign mission work, and to support theological institutions and the dissemination and creation of vairous publications.</t>
  </si>
  <si>
    <t>1(876) 844-2162</t>
  </si>
  <si>
    <t>Dreamlivesfoundation@gmail.com</t>
  </si>
  <si>
    <t>CAIN100-1455C</t>
  </si>
  <si>
    <t>Dream Of Light Foundation</t>
  </si>
  <si>
    <t>61 University crescent, kingston 6, st. Andrew.</t>
  </si>
  <si>
    <t>To foster and promote social and economic development for the improvement of lives and status of the less privileged persons in jamaica through empowerment and enbling opportunities.</t>
  </si>
  <si>
    <t>1(876) 833-7720</t>
  </si>
  <si>
    <t>drarlene@gmail.com</t>
  </si>
  <si>
    <t>Funding is deriverd from voluntary contributions, donations from members, friends, local and overseas group of persons, proceeds from events, grants and pledges.</t>
  </si>
  <si>
    <t>CAIN100-617C</t>
  </si>
  <si>
    <t>Dress For Success Jamaica</t>
  </si>
  <si>
    <t>Unit 20 seymour park, 2 seymour avenue, kingston 10</t>
  </si>
  <si>
    <t>To promote the economic independence of women ages 18- 59 of low - economic standing throughtout jamaica in serch of full time-employment to improve their lives.</t>
  </si>
  <si>
    <t>1(876) 472-4600                                                                         1(876) 547-4356</t>
  </si>
  <si>
    <t>Jamaica@dressforsucess.org</t>
  </si>
  <si>
    <t>Donations. Fundraisiers.</t>
  </si>
  <si>
    <t>CAIN100-1407C</t>
  </si>
  <si>
    <t>Drim Ministries International</t>
  </si>
  <si>
    <t>Accompong town, bethsalem p.a., st. Elizabeth.</t>
  </si>
  <si>
    <t>To preach the Word of God. Win souls for the Kingdom of God. Serve/Help the Community.</t>
  </si>
  <si>
    <t>Daphne Cawley.-(jam).                                                                                           Venisha Rowe.-(jam).                                                                             Tajna Barrett.-(jam).                                                                               Taniesha Rowe.-(jam).                                                                      Mavis Williams.-(jam).                                                                                                                            Daniel Rosales.-(American).                                                                         Dayton Rowe.-(jam).</t>
  </si>
  <si>
    <t>1(876) 434-3598</t>
  </si>
  <si>
    <t>Driministries1@verizon.net                                                                                                         maxrobert173@gmail.com</t>
  </si>
  <si>
    <t>Donations / Contributions.</t>
  </si>
  <si>
    <t>CAIN100-2059C</t>
  </si>
  <si>
    <t>Dudley &amp; Olga Francis Keane Fashions Foundation Limited</t>
  </si>
  <si>
    <t>10A worthington avenue, apartment 54 kingston 10</t>
  </si>
  <si>
    <t>The advancement of education. The advancement of good citizenship or community development. The advancement of arts, culture, hertiage, or science.</t>
  </si>
  <si>
    <t>(876) 388-1825</t>
  </si>
  <si>
    <t>info@floridasouthrealty.com                                                                  fhaedley80@gmail.com                                                                     dfk09@yahoo.com</t>
  </si>
  <si>
    <t>CA100-743C</t>
  </si>
  <si>
    <t>Duke St Apostolic Church Of Christ Limited</t>
  </si>
  <si>
    <t>Sanannah district, hayes p.o., clarendon</t>
  </si>
  <si>
    <t>To Preach the gospel and further the cause of the Kingdom of God in jamaica and other lands together with promoting and maintaining churches and missions in jamaica and other lands. Providing fellowship and means of Cooperation between Churches of similar faiths and doctrines by promoting, establishing and maintaining certain districts therein which can be self-governing in so far as same does not conflict with the objects and purpose of the organisation, being nevertheless subject to the jurisdiction and control of the said organization. To improve the economic and social condictions of disadvantaged persons throughout jamaica.</t>
  </si>
  <si>
    <t>1(876) 412-2156</t>
  </si>
  <si>
    <t>Cujohnson10@yahoo.com</t>
  </si>
  <si>
    <t>CA100NR - 4C</t>
  </si>
  <si>
    <t>Duncan Bay Association Benevolent Association</t>
  </si>
  <si>
    <t>370 Duncan ave. Duncans bay</t>
  </si>
  <si>
    <t>CA100-377C</t>
  </si>
  <si>
    <t>Dynamic Life Foundation</t>
  </si>
  <si>
    <t>64A molynes road, kingston 10</t>
  </si>
  <si>
    <t>For the purpose of shaping girls who will eventually become women of power and action, contributing to the positive growth of and influence on society; For the purpose of shaping boys to become future leaders in their home, the society, the nation and by extension the world; For the purpose of establishing marriage as the preferred foundation of an accurate family unit and as the smallest unit of a stable society; To develop initiatives geared at promoting principles and values based living; To develop responsible, mature thinking individual who will act as catalysts for community and national impact as well as improving the quality of life of humans; To facilitate the development of programs as well as literature on issues financial and business development principles and skills to produce a new type of professional whose foundation and default position is character-based rather than skill-based.</t>
  </si>
  <si>
    <t>1(876) 758-4792</t>
  </si>
  <si>
    <t>Info@dynamiclifefoundation.org</t>
  </si>
  <si>
    <t>DLF source of funds currently comes from donations and contracted services such as as curriculum content creation for social programmes.</t>
  </si>
  <si>
    <t>CAIN100-1717C</t>
  </si>
  <si>
    <t>Each One Reach One Helpline Limited.</t>
  </si>
  <si>
    <t>Ritchies district, spalding p.o.,clarendon.</t>
  </si>
  <si>
    <t>To relieve poverty and hunger for the disabled, elderly, underprivilege children, mentally ill children, homeless and those affected by natural disasater such as Fire, Hurricane, Storm or Violence in the Parish of North West Clarendon known as deep rual of hilly terrain district and communities including communities from Mocho to Morgans Pass, Frankfield to Spaldings, Ritchies to James Hill.</t>
  </si>
  <si>
    <t>(876) 203-9663                                                                                        (876) 545-7855                                                                (876) 327-2147</t>
  </si>
  <si>
    <t>prayer_2@hotmail.com</t>
  </si>
  <si>
    <t>Donations. And volunteers</t>
  </si>
  <si>
    <t>CA100-1648C</t>
  </si>
  <si>
    <t>Eagle Deliverance &amp; Empowerment Ministries International Limited</t>
  </si>
  <si>
    <t>222 Ligumvitae close, brideview, portmore, st. Catherine.</t>
  </si>
  <si>
    <t>1(876) 393-2801</t>
  </si>
  <si>
    <t>Eaglesdemi@gmail.com</t>
  </si>
  <si>
    <t>Voluntary contribution from members</t>
  </si>
  <si>
    <t>CA100-1564C</t>
  </si>
  <si>
    <t>Eagle's Wing Outreach Ministries International (Ewomi) ( A Ministry Of Second Change) Limited</t>
  </si>
  <si>
    <t>354 Palladium drive, horizon park, spanish town, st.catherine.</t>
  </si>
  <si>
    <t>1(876) 414-8290</t>
  </si>
  <si>
    <t>Eaglewingoutreachministries@gmail.com</t>
  </si>
  <si>
    <t>Fundraising, and donations.</t>
  </si>
  <si>
    <t>CA100-552C</t>
  </si>
  <si>
    <t>Earthstrong Agro Ngo Limited</t>
  </si>
  <si>
    <t>128 Cardiff hall, runaway bay, st. Ann</t>
  </si>
  <si>
    <t>To provide sustainable projects, Programs, And infrastructures designed to alleviate poverty.</t>
  </si>
  <si>
    <t>(914) 512-6065</t>
  </si>
  <si>
    <t>earthstrong.ja@gmail.com</t>
  </si>
  <si>
    <t>Personal finances, grant funding, charitable dontations.</t>
  </si>
  <si>
    <t>CA100-1593C</t>
  </si>
  <si>
    <t>East Kingston &amp; Port Royal Development Foundation Limited</t>
  </si>
  <si>
    <t>5 Pembroke road, kingston 2.</t>
  </si>
  <si>
    <t>To established and support on ongoing basis programmes and projects which promotes education and trainning opportunities for residents of east kingston &amp; port royal including but not limited to early childhood education, primary, and high schools as well as tertiary and vocational institutions.</t>
  </si>
  <si>
    <t>1(876) 884-9580</t>
  </si>
  <si>
    <t>Eastkingstonportroyal@gmail.com</t>
  </si>
  <si>
    <t>CAIN100-903C</t>
  </si>
  <si>
    <t>Ebenezer Deliverance Temple Ministries Limited</t>
  </si>
  <si>
    <t>Lot 15 - 17 seymour avenue, kingston 10</t>
  </si>
  <si>
    <t>To provide a god centered, christian based atmosphere for all persons in our community that they can develop a relationship with Jesus Christ. Community and national development through individual Empowerment. The changing of lives and communities through the proclamation of the Gospel and Christian mentorship.</t>
  </si>
  <si>
    <t>1(876) 829-2124</t>
  </si>
  <si>
    <t>Edtministriesja@gmail.com</t>
  </si>
  <si>
    <t>Offerings and Gifts</t>
  </si>
  <si>
    <t>change of name:                                                                    from Ebenezer Home For The Mentally Challenged.            As of date:  July 11, 2019.</t>
  </si>
  <si>
    <t>CAIN100-379C</t>
  </si>
  <si>
    <t>Ebenezer Rehabilitation Centre For The Mentally Challenged / Homeless</t>
  </si>
  <si>
    <t>1A new green road, mandevile p.o., manchester</t>
  </si>
  <si>
    <t>To provide suitable accomodation and care for mentally challenged persons, who are homless and without the means to take care of themselves</t>
  </si>
  <si>
    <t>George Sloley.-(jam).                                                                        Kenneth Vanhorne.-(jam).                                                                                Paulette E. Wheeler.-(British).                                                                         Stanhope Delroy Scott.-(jam).                                                                Myrna Bailey.-(jam).                                                                          Joan Clarke.-(Secretary)(jam).</t>
  </si>
  <si>
    <t>1(876) 467-7269.                                                                (876) 963-3557.                                                                    (876) 622-2741.                                                                             (876) 467-7269.                                                                                             (876) 797-3111.</t>
  </si>
  <si>
    <t>Ebenezerhome15@gmail.com                                                                  joanlox@hotmail.com                                                                                                                                          geosloley@yahoo.com</t>
  </si>
  <si>
    <t>CA100-929C</t>
  </si>
  <si>
    <t>Ebenezer House Of Praise Limited</t>
  </si>
  <si>
    <t>Pirates plaza, shop 6 - 7 paisley, may pen p. O., clarendon</t>
  </si>
  <si>
    <t>Transform the lives of citizens within the communiteis around the church through the teaching of god's woed and the spreading the gospel of jesus chirst through the proclamation of god's word. Empowerment of men within the communities around the church to through mentorship (spiritually and socially) and assist in the provision of training and the midguided and delinquent youths in the communities to impove their social and economic conditions through education. Provision of opportunities for the elderly, shut-ins and other less fortunate to access basic social and econmical goverment and NGO's program.</t>
  </si>
  <si>
    <t>(876) 579-5732                                                         (876) 478-4687                                          (876) 880-5826                                                          (876) 366-8095                                                                 (876) 392-2350</t>
  </si>
  <si>
    <t>sigree_stewart@yahoo.com                                                                            jtraceyann@yahoo.com                                                                                     charmalynj@yahoo.com                                                               baxterkrystal15@gmail.com</t>
  </si>
  <si>
    <t>Tithes, offering, and donations.</t>
  </si>
  <si>
    <t>CAIN100-593C</t>
  </si>
  <si>
    <t>Ecclesia Worship Center In Christ Limited</t>
  </si>
  <si>
    <t>Woodland district, cross key p.o., manchester</t>
  </si>
  <si>
    <t>Committed to relationship with God so that we may know and relate to God as a person rather than an impersonal force, knowing Jesus of Lord of our lives; Preaching, teaching, studying and obeying of God's word as the supreme rule of faith and life. Sharing the story of God's amazing Love to those in our community &amp; beyond; Mission and outreach</t>
  </si>
  <si>
    <t>Steve edwards. (Jam). Leon powell. (Jam). Adelfena edwards.(jam).</t>
  </si>
  <si>
    <t>1(876) 864-2272                                                                       (876) 873-3121.                                                                                                         (876) 875-1893</t>
  </si>
  <si>
    <t>Pastoredwards20@gmail.com                                                                                          kayla_2marie@yahoo.com</t>
  </si>
  <si>
    <t>Tithings and offerings</t>
  </si>
  <si>
    <t>CAIN100-146C</t>
  </si>
  <si>
    <t>Ecclesia Worship Center Limited</t>
  </si>
  <si>
    <t>Shop # 6 leader plaza, 41 main street, mandeville p.o.box 1963, manchester</t>
  </si>
  <si>
    <t>It is a Church - our main objective is to Worship God; To point men/women to God; To assist whenever possible persons who are in need.</t>
  </si>
  <si>
    <t>1(876) 349-9317                                                    1(876) 995-4600</t>
  </si>
  <si>
    <t>Ecclesiaworshipcenter@yahoo.com</t>
  </si>
  <si>
    <t>Gifts, donations, and offerings.</t>
  </si>
  <si>
    <t>CA100-1052C</t>
  </si>
  <si>
    <t>Eden Gospel Workers Ministry</t>
  </si>
  <si>
    <t>35 Eden park, port maria p.o., st. Mary</t>
  </si>
  <si>
    <t>To provide assistance to needy persons by providing avenues for jobs/ employmemt based on their abilities. To create and provide ways in which persons can be educated on matters pertaining to their health and wellness. To provide an atmosphere in which persons can nuture spiritual growth and maturity through christian evangelistic efforts.</t>
  </si>
  <si>
    <t>1(876) 874-8221.</t>
  </si>
  <si>
    <t>Edengospelworkersministry17@mail.com</t>
  </si>
  <si>
    <t>CAIN100-109C</t>
  </si>
  <si>
    <t>Eden Street Development Company Limited</t>
  </si>
  <si>
    <t>25 Manchester road, mandeville, manchester</t>
  </si>
  <si>
    <t>To develop, promote and fund initiatives and programmes designed to increase educational opportunities and to relieve poverty, suffering and distress among persons in New Green, Manchester and adjoining communities</t>
  </si>
  <si>
    <t>(876) 441-9467</t>
  </si>
  <si>
    <t>Edenstreetdevelopment@yahoo.com</t>
  </si>
  <si>
    <t>4. (Directors only).</t>
  </si>
  <si>
    <t>CA100-1122C</t>
  </si>
  <si>
    <t>Education And Help Foundation Limited</t>
  </si>
  <si>
    <t>Liguanea, 12 murray drive, kingston 6</t>
  </si>
  <si>
    <t>To assist needy students from early childhood to teriary education to achieve educational excellene. To foster positive social development of jamaica.</t>
  </si>
  <si>
    <t>(876) 321-8379</t>
  </si>
  <si>
    <t>aynassociateslaw@gmail.com                                                              sharen_reid@yahoo.com                                                                                                               sharellereid@hotmail.com</t>
  </si>
  <si>
    <t>Donation &amp; savings</t>
  </si>
  <si>
    <t>CA100NR-34C</t>
  </si>
  <si>
    <t>Education Is The Key To Success</t>
  </si>
  <si>
    <t>184 Tortuga drive, greenwood</t>
  </si>
  <si>
    <t>To build awareness and educate people in need on the issue of poverty relief</t>
  </si>
  <si>
    <t>876-565-5956</t>
  </si>
  <si>
    <t>Btashana@gmail.com</t>
  </si>
  <si>
    <t>CAIN100-103C</t>
  </si>
  <si>
    <t>Ekklesia Bible Fellowship</t>
  </si>
  <si>
    <t>50 1/4 Deanery road, kingston 3</t>
  </si>
  <si>
    <t>1(876) 822-5500</t>
  </si>
  <si>
    <t>Ekklesiabiblefellowship@gmail.com</t>
  </si>
  <si>
    <t>Offerings from members, gifts, and donations from ministry partners,</t>
  </si>
  <si>
    <t>CAIN100-1341C</t>
  </si>
  <si>
    <t>Elect Church Of God Seventh Day ( Formerly: Heartease Church Of God Seventh Day Limited)</t>
  </si>
  <si>
    <t>Heartease district, williamsfield p.o., manchester.</t>
  </si>
  <si>
    <t>Saving of Souls for the kingdom of god. Giving aid to the elderly and indegent folks in and around the community. Reaching out to the Youths in an effort to reduce crime.</t>
  </si>
  <si>
    <t>1(876) 875-5571                                                                                                                              1(876) 388-7787</t>
  </si>
  <si>
    <t>Hearteasechurchofgoodseventhday@gmail.com</t>
  </si>
  <si>
    <t>Offerings and fundraising events.</t>
  </si>
  <si>
    <t>CA100-827C</t>
  </si>
  <si>
    <t>Ellen Pearl Outreach Children's Charity</t>
  </si>
  <si>
    <t>55 Union street, montego bay</t>
  </si>
  <si>
    <t>Caring for the Children of Jamaica who are subject to abuse</t>
  </si>
  <si>
    <t>876-967-3777</t>
  </si>
  <si>
    <t>Info@epocc.org.uk</t>
  </si>
  <si>
    <t>CA100-1536C</t>
  </si>
  <si>
    <t>Elletson Road Church Of Christ Limited</t>
  </si>
  <si>
    <t>16 1/2 Lower elletson road, kingston 16.</t>
  </si>
  <si>
    <t>1(876) 797-0055                                                                       (876) 797-0055                                                                       (876) 278-7863</t>
  </si>
  <si>
    <t>jonathanwalker631@yahoo.com                                                                                      thirteen1213@yahoo.com                                                                                       darkstalleon_530@yahoo.com</t>
  </si>
  <si>
    <t xml:space="preserve">Members </t>
  </si>
  <si>
    <t>CA100-752C</t>
  </si>
  <si>
    <t>Emerging Minds Foundation Limited</t>
  </si>
  <si>
    <t>32 Covington close, kingston 10</t>
  </si>
  <si>
    <t>To operate a non-profit organization whose purpose is to empower persons with intellectual disabilities to experience more fulfilling lives. To identify proven therapeutic interventions and programmes that can be made available in jamaica with the support of the relevant experts. To identify and target children with intellectual disbilities individually or in groups who would be supported to access these therapies.</t>
  </si>
  <si>
    <t>1(876) 906-3428                                                                                           (876) 815-5333                                                                         (876) 816-4746                                                                                    (876) 533-3014</t>
  </si>
  <si>
    <t>charmaine.edmondson@gmail.com</t>
  </si>
  <si>
    <t>CAIN100-11C</t>
  </si>
  <si>
    <t>Emmanuel Baptist Church</t>
  </si>
  <si>
    <t>2 Olivier road, kingston 8</t>
  </si>
  <si>
    <t>Operation of Church; Operation of school; catering to the physical welfare of the poor</t>
  </si>
  <si>
    <t>1(876) 755-3886                                                                                               (876) 905-3204.</t>
  </si>
  <si>
    <t>Emmanuelbasptist@cwjamaica.com</t>
  </si>
  <si>
    <t>Tithes, offerings, donations, school fees, school books sales, canteen income and interest income.</t>
  </si>
  <si>
    <t>CAIN100-60C</t>
  </si>
  <si>
    <t>Emmanuel Outreach And Humanities Limited</t>
  </si>
  <si>
    <t>12 Slipe road, kingston5.</t>
  </si>
  <si>
    <t>To widen the scope of social welfair currently being offered by the emmanuel apostolic church with its headquarter situated at 12 Slipe Road, kingston 5, and to assist nationwide efforts to reduce poverty and its associated effects on persons residing in the inner city areas surrounding the church and the members of the church congregation.</t>
  </si>
  <si>
    <t>(876) 851-1506.                                                                                (876) 459-2670.                                                                              (876) 381-1882.</t>
  </si>
  <si>
    <t>lewiscarol70@yahoo.com</t>
  </si>
  <si>
    <t>CAIN100-1499C</t>
  </si>
  <si>
    <t>Empowered To Soar Foundation Limited</t>
  </si>
  <si>
    <t>1385 Bougainvillea way, longville park housing scheme, freetown, clarendon.</t>
  </si>
  <si>
    <t>The relife of children in need because of ill health, disabilities, financal hardships, and other disadvantages.</t>
  </si>
  <si>
    <t>1(876) 312-5261                                                                                                 1(876) 819-5386</t>
  </si>
  <si>
    <t>Urempweredtosoar@gmail.com</t>
  </si>
  <si>
    <t>Grants and fundraising activities.</t>
  </si>
  <si>
    <t>CA100-855C</t>
  </si>
  <si>
    <t>Empowering People &amp; Impacting Communities Foundation Limited</t>
  </si>
  <si>
    <t>Morant bay, 1b walkers plaza, morant bay p. O. St. Thomas</t>
  </si>
  <si>
    <t>To implement programs that improve social and personal development of the people of St. Thomas in both tangible and intangible ways now and for future generations.</t>
  </si>
  <si>
    <t>1(876) 999-6399                                                        (876) 313-5523</t>
  </si>
  <si>
    <t>Epicf.jm@yahoo.com                                                                             sleslie_29@yahoo.com</t>
  </si>
  <si>
    <t>Donations. And fundraising activities.</t>
  </si>
  <si>
    <t>CA100-884C</t>
  </si>
  <si>
    <t>Endtime Rescue International Church</t>
  </si>
  <si>
    <t>2-6 Grenada crescent, kingston 5, st. Andrew</t>
  </si>
  <si>
    <t>To establish and maintain a place of religious worship and prayer in accordance with the customs and principltes of christianity. To do missionary works, including setting-up christian spiritual revival centers overseas and to support missionary work. To do the charitable works of aiding and improving the lives of low-income persons and familiies of all groups of people and backgrounds who are in need of a sanctuary that provides common and necessary resource and direction in areas of health, social support and advocacy by providing such individuals with food, clothing, health information, and screens at health events at no cost to them.</t>
  </si>
  <si>
    <t>1(876) 754-2101                                                            1(876) 754-5636                                                                                1(876) 754-5765                                                                                                   Fax:  1(876) 906-1152</t>
  </si>
  <si>
    <t>Bhalawoffice@cwjamaica.com</t>
  </si>
  <si>
    <t>CA100-1102C</t>
  </si>
  <si>
    <t>Enfield Community Development Committee Benevolent Society</t>
  </si>
  <si>
    <t>Enfield p.o., st. Mary</t>
  </si>
  <si>
    <t>To offset the cast of clearing contributions sent through Customs.</t>
  </si>
  <si>
    <t>1(876) 923-2839</t>
  </si>
  <si>
    <t>Enfieldcdc2016@gmail.com</t>
  </si>
  <si>
    <t>Fund raisings and contributions.</t>
  </si>
  <si>
    <t>CA100NR-83C</t>
  </si>
  <si>
    <t>Ensign Ministry Limited</t>
  </si>
  <si>
    <t>Haughton court,lucea p.o. Hanover</t>
  </si>
  <si>
    <t>To spread or promulgate the gospel of Jesus christ throughout the island of Jamaica, so that women, men and child will come to accept his teachings and principles</t>
  </si>
  <si>
    <t>876-484-7335</t>
  </si>
  <si>
    <t>Blackwoodtashana91@gmail.com</t>
  </si>
  <si>
    <t>CAIN100-117C</t>
  </si>
  <si>
    <t>Environmental Foundation Of Jamaica Limited</t>
  </si>
  <si>
    <t>1B norwood avenue, kingston 5</t>
  </si>
  <si>
    <t>To provide asistance to civic organizations trying to make a meaningful contribution to the environment and child welfare and development through grants to egligible non-government institutions; To promote and implement activities designed to converse and manage the natural resources and environment of Jamaica; To encourage the improvement of child survival and child development in Jamaica.</t>
  </si>
  <si>
    <t>1(876) 960-6744</t>
  </si>
  <si>
    <t>Info@efj.org.jm</t>
  </si>
  <si>
    <t>Original funds: debt swap agreement between the governments of the united states and jamaica under enterprise for the americas initiatives. Subsequent funds: sought from a range of funds and donor sources.</t>
  </si>
  <si>
    <t>CAIN100-310C</t>
  </si>
  <si>
    <t>Environmental Health Foundation Limited</t>
  </si>
  <si>
    <t>39 Lady musgrave road, kingston 6</t>
  </si>
  <si>
    <t>To promote the awareness of issues that affect the health and well-being of all citizens in Jamaica; To foster research into issues of environmental health and protection; To support all legislation and the use of other resources aimed at protecting the environment. To promote the education and training of persons in environmental research, management, conservation and protection in Jamaica or any other part the world.</t>
  </si>
  <si>
    <t>1(876) 927-3040</t>
  </si>
  <si>
    <t>Ehf@cwjamaica.com</t>
  </si>
  <si>
    <t>CAIN100-1543C</t>
  </si>
  <si>
    <t>Eoro Foundation Limited</t>
  </si>
  <si>
    <t>5 Cedar close, pines of karachi, kingston 6.</t>
  </si>
  <si>
    <t>To promote the empowerment of people living in jamaica through educational and social partnerships with communities. To encourage good citizenship and community building amogst residents of inner-city communities through volunteerism in planning and supervising community development projects.</t>
  </si>
  <si>
    <t>CAIN100-1826C</t>
  </si>
  <si>
    <t>Epiphany Bible Ministry Of The L.H.M.M. Jamaica Limited</t>
  </si>
  <si>
    <t>Bartons district, old harbour p.o., st. Catherine.</t>
  </si>
  <si>
    <t>(876) 787-5964.                                                                                            (876) 546-1949</t>
  </si>
  <si>
    <t>Samblack20@msn.com</t>
  </si>
  <si>
    <t>CA100-202C</t>
  </si>
  <si>
    <t>Equality For All Foundation Jamaica Limited</t>
  </si>
  <si>
    <t>9 - 11 Phoenix avenue, kingston 10</t>
  </si>
  <si>
    <t>To assist in and provide for poverty alleviation of lower socio-economic, marginalized and indigent members of the Society by providing: financial support for medical expenses; low cost of rental housing to the homeless and indigent; To establish outreach programmes to provide the following to arginalized communities of the Jamaican society: providing counselling services for those persons in distress, providing access to free legal advise, offering seminars, conferences and meeting hich will improve the quality of life of these persons; To promote programmes geared toward reducing the vullnerability of persons to and the spread of HIV and AIDS within marginalized communities in Jamaica.</t>
  </si>
  <si>
    <t>1(876) 946-2113                                                      Fax: 1(876) 946-2114</t>
  </si>
  <si>
    <t>Equality4allja.finance@gmail.com</t>
  </si>
  <si>
    <t>Fundraising, donations.</t>
  </si>
  <si>
    <t>CAIN100-363C</t>
  </si>
  <si>
    <t>Equestrian Federation Of Jamaica</t>
  </si>
  <si>
    <t>23 Lady musgrave road, kingston 5</t>
  </si>
  <si>
    <t>Promotion of the advancement of equestrian sports in Jamaica; To educate, inform and train riders with a view to improving the skills and standards and training opportunities for equestrian sports in Jamaica; Promoting and governing Jamaica participation in international equestrian sporting events and sports competitions</t>
  </si>
  <si>
    <t>1(8760 382-4614</t>
  </si>
  <si>
    <t>Equestrianfederationjamaica@gmail.com</t>
  </si>
  <si>
    <t>Donations, membership dues, fundfasing activities.</t>
  </si>
  <si>
    <t>CA100-1500C</t>
  </si>
  <si>
    <t>Esher Martin Citizens Association</t>
  </si>
  <si>
    <t>Esher district, highgate p.o., st. Mary.</t>
  </si>
  <si>
    <t>Promote education and skill training among its members and citizens of the community by partnering with entities such as HEART Trust/NTA, colleges and universities.</t>
  </si>
  <si>
    <t>1(876) 809-7777</t>
  </si>
  <si>
    <t>Eshermartinca@gmail.com</t>
  </si>
  <si>
    <t>Dues, fundraising, and donations.</t>
  </si>
  <si>
    <t>CAIN100-2139C</t>
  </si>
  <si>
    <t>Esirom Foundation Limited</t>
  </si>
  <si>
    <t>Unit # 20, 13 West kings house road, kingston 10.</t>
  </si>
  <si>
    <t>To educate and assist jamaicans in cultivating practices that will protect the environment. (Environmental protection or improvement)</t>
  </si>
  <si>
    <t>Alexander morrissey. Francis ashton michael morrissey.</t>
  </si>
  <si>
    <t>(876) 386-1096                                                              (876) 891-0755</t>
  </si>
  <si>
    <t>alex@esirom</t>
  </si>
  <si>
    <t>Notice of change: january 24, 2019.</t>
  </si>
  <si>
    <t>CA100-959C</t>
  </si>
  <si>
    <t>Essex Hall Citizens Association</t>
  </si>
  <si>
    <t>Essex hall, lawrence tavern p.o., st. Andrew.</t>
  </si>
  <si>
    <t>Facilitate the provision of amenities to include water supply, electricity and other developmental activities to the Essex Hall Community over the long term, with the assistance of Government and other relevant stakeholders. Facilitate Skill Trainning and educational activities for the Essex Hall Community.</t>
  </si>
  <si>
    <t>1(876) 909-1828</t>
  </si>
  <si>
    <t>Essexhallca@mail.com</t>
  </si>
  <si>
    <t>Dues, grants, donations.</t>
  </si>
  <si>
    <t>CAIN100-267C</t>
  </si>
  <si>
    <t>Essex Valley Community &amp; Associates</t>
  </si>
  <si>
    <t>C/o alpart sports club, nain p.o., st. Elizabeth</t>
  </si>
  <si>
    <t>To promote the social and economic well-being of residents in the communities neighbouring Alpart's operations in South St. Elizabeth and South Manchester so as to improve the quality of life of residents; To promote programmes to improve the facilities of schools, clinic, post offices, fire stations, police stations, community centres and other community service organization; To support and facilitate the development of other local community-base organizations.</t>
  </si>
  <si>
    <t>1(876) 388-8934</t>
  </si>
  <si>
    <t>Evc.associates@gmail.com</t>
  </si>
  <si>
    <t>Funds are earned from service contracts with alpart.</t>
  </si>
  <si>
    <t>CAAP100-945C</t>
  </si>
  <si>
    <t>Ethiopian Orthodox Church In Jamaica</t>
  </si>
  <si>
    <t>89 Maxfield avenue, kingston 13</t>
  </si>
  <si>
    <t>Propogation of the gospel of jesus christ. Increasing the membership of the church by way of evangelism. Facilitating early childhood education through sponsorship of basic schools.</t>
  </si>
  <si>
    <t>1(876) 926-8109</t>
  </si>
  <si>
    <t>Membership tithes and freewill offerings, external contributions and pledges.</t>
  </si>
  <si>
    <t>CAIN100-365C</t>
  </si>
  <si>
    <t>Eve For Life</t>
  </si>
  <si>
    <t>7 Keesing avenue, hagley park, kingston 10</t>
  </si>
  <si>
    <t>EVE For Life was founded in 2008 in response to a dire need for support to women and children living with or affected by HIV and AIDS. Women in Jamaica face the brunt of the epidemic as caregivers and breadwinners for infected husbands and children. Statistics show that women account for 42 per cent of cases in Jamaica. In the age group15 to 24 years old, infected women more than double the number of men.Women and children are increasingly seeking psychosocial support and skills to help them to live normal lives. Eve for Life seeks to fill that gap. EVE for Life was registered in February 2009 as a non- governmental organization (NGO) with charitable status.</t>
  </si>
  <si>
    <t>1(876) 754-3954                                                                                                                 1(876) 342-6107</t>
  </si>
  <si>
    <t xml:space="preserve">Info@eveforlife.org       </t>
  </si>
  <si>
    <t>Donations, and Grants.</t>
  </si>
  <si>
    <t>CAIN100-812C</t>
  </si>
  <si>
    <t>Evidence Of The Gospel Ministries Jamaica</t>
  </si>
  <si>
    <t>Shop no 11, 26 eastwood park road, kingston 10</t>
  </si>
  <si>
    <t>The objects for which the company is establish are : 1. To proclam the gospel of jesus christ to the people of jamaica and foreign lands through the Media (electronic media, social media, print media, etc), recordings and by personal evangelism. 2. To operate a mission for the advancement of education and for charitable purposes and to that end to organize and administer Educational Summer Camps for youths and to grant scholarships into any suitable institution in jamaica and foreign Nations . To assist in the care of widows/windowers of deceased members of the Company, to visit, instruct and aid the poor in their homes and generally to do religious and charitable works in and throughpout the Island of Jamaica. To establish and maintain in the island of jamaica and elsewhere, circulating libraries and also reading and writing rooms and reference library and to furish the same respectively with books, reviewing magazine, newspapers and other publications including instrumental and vocal music.</t>
  </si>
  <si>
    <t>1(876) 548-6913                                                                              1(876) 346-4451                                                                               1(876) 704-8152</t>
  </si>
  <si>
    <t>Egmjamaica@yahoo.com</t>
  </si>
  <si>
    <t>Voluntary contributions/donations from members and supporters of the association, other fund raising activities apprroved by management of the association from time to time.</t>
  </si>
  <si>
    <t>CA100-725C</t>
  </si>
  <si>
    <t>Ewarton Community Church Of God Limited</t>
  </si>
  <si>
    <t>2 Recreation drive, ewarton p o st. Catherine</t>
  </si>
  <si>
    <t>To proclaim the gospel of jesus christ and make disciplies of all mem. To carry out the commission as stated in St. Matt 28 vs 19-20 to take the gospel to every person in all nations to the earth. To help improve the social condictions of the poor and distressed people in the Ewarton Community.</t>
  </si>
  <si>
    <t>(876) 571-4438                                                                  (876) 423-1210                                                                    (876) 429-1786</t>
  </si>
  <si>
    <t>nanntte.waller@gmail.com                                                                                      bevsimmo@gmail.com</t>
  </si>
  <si>
    <t>Tithes, offering</t>
  </si>
  <si>
    <t>CA100-1585C</t>
  </si>
  <si>
    <t>Exodus Academy Limited</t>
  </si>
  <si>
    <t>9 Hugh shearer crescent, kingston 12.</t>
  </si>
  <si>
    <t>To foster the development of inner city children at the primary and secondary school level, through the utilization of amature sports.</t>
  </si>
  <si>
    <t>1(876) 510-7969</t>
  </si>
  <si>
    <t>Exodusacademy2016@gmail.com</t>
  </si>
  <si>
    <t>Donations, sponsorship, and fund raising.</t>
  </si>
  <si>
    <t>CA100NR-7C</t>
  </si>
  <si>
    <t>Fairfield International Academy Limited ( Formerly: Rose Hall Academy Limited)</t>
  </si>
  <si>
    <t>Dr. Aston king highway, spring gardens, montego bay</t>
  </si>
  <si>
    <t>To provide internationally recognized education to the lawful residents of Jamaica regardless of the financial resources available to such persons,</t>
  </si>
  <si>
    <t>876-318-4395</t>
  </si>
  <si>
    <t>Accounts@fairfielddacademyja.com</t>
  </si>
  <si>
    <t>CA100-906C</t>
  </si>
  <si>
    <t>Fairfield Road Church Of Jesus Christ Ministry</t>
  </si>
  <si>
    <t>1 Fairfield road, c/o lot 812 st. Georges parkway, willowdene, spanish town p. O., st. Catherine</t>
  </si>
  <si>
    <t>To promote evangelism throughout the Island of Island. To estabish and operate places of religious worship, churches, colleges, univerities, and to conduct religious services and general evangelism. To proclaim the gospel of jesus christ to the people of jamaica and foreign lands by radio, by recordings, by printed words and by personal and mass evangelism. To cooperate with all evangelical and Pentecostal churches and organizations whenever possible</t>
  </si>
  <si>
    <t>1(876) 630-4822                                               1(876) 290-3344</t>
  </si>
  <si>
    <t>Fairfieldedapostolic@gmail.com</t>
  </si>
  <si>
    <t>CAIN100-1424C</t>
  </si>
  <si>
    <t>Fairview Open Bible Church Limited</t>
  </si>
  <si>
    <t>1 Henry crescent, fairview park, spanish town, st. Catherine.</t>
  </si>
  <si>
    <t>To provide social care and economic support to the members of the assoication, congregants, the homeless, indigent children, and elderly persons of FAIRVIEW PARK, and surrounding communities in St. Catherine.</t>
  </si>
  <si>
    <t>1(876) 981-3128</t>
  </si>
  <si>
    <t>Fairviewopenbible@yahoo.com</t>
  </si>
  <si>
    <t>Dontations. Tithes. Contributions</t>
  </si>
  <si>
    <t>CA100-1452C</t>
  </si>
  <si>
    <t>Faith &amp; Hope Deliverance Church Limited</t>
  </si>
  <si>
    <t>6 Bustamante highway, kingston 14.</t>
  </si>
  <si>
    <t>To promote, foster.develop, encourage, and maintain knowledge of god in Jamaica.</t>
  </si>
  <si>
    <t>(876) 533-8270                                                                  (876) 350-9413                                                                       (876) 330-4695</t>
  </si>
  <si>
    <t>kingdomms123@gmail.com                                                             patricka.hall@outlook.com</t>
  </si>
  <si>
    <t>Contribution from dirctors and the genral public</t>
  </si>
  <si>
    <t>CA100-1237C</t>
  </si>
  <si>
    <t>Faith And Courage Benevolent Trust Limited</t>
  </si>
  <si>
    <t>Suit # 101, 34 annette crescent, kingston 10.</t>
  </si>
  <si>
    <t>To provide activities, and porgrammes commonly provided by primary, high and teriary institutions to enhance the educational experiences of the persons attending them. To establish mentorship programmes to ensure that the youth within the communities that we serve, obtain the best education possible . To assist with the acquistion of books, and educational materials.</t>
  </si>
  <si>
    <t>1(876) 509-0705</t>
  </si>
  <si>
    <t>Support@fcbtrust.org</t>
  </si>
  <si>
    <t>Corporate and individual donors/ fundraising.</t>
  </si>
  <si>
    <t>CA100-776C</t>
  </si>
  <si>
    <t>Faith Apostolic Ministries Limited</t>
  </si>
  <si>
    <t>1 - 3 Renfield avenue, kingston 20, st. Andrew</t>
  </si>
  <si>
    <t>To establish and operate places for religious and evangelistic worship and conduct religious services and other religious activities and to carry on benevolent and educational pursuits and especially to promote the religious improvements of the general community of jamaica and the doing of all such other things as are incidental or conductive there to</t>
  </si>
  <si>
    <t>1(8760 905-0484                                                                        (876) 931-0081                                                                         (876) 833-7631                                                                     (876) 905-0484                                                        (876) 445-6762</t>
  </si>
  <si>
    <t>elegantestates@yahoo.com</t>
  </si>
  <si>
    <t>Tithes and offering of members</t>
  </si>
  <si>
    <t>CAIN100-1336C</t>
  </si>
  <si>
    <t>Faith Ascension House Of God Of Prophesy</t>
  </si>
  <si>
    <t>Florence hill district, lawrence tavernce p.o., st. Andrew.</t>
  </si>
  <si>
    <t>Angella Bullens.-(jam).                                                                   Stacy-Leigh T. Bullens.-(jam).</t>
  </si>
  <si>
    <t xml:space="preserve">1(876) 283-4965.                                                                                                    (876) 439-9093.                                                                                                       </t>
  </si>
  <si>
    <t>Faithascensionhouseofgod@gmail.com                                                                                                stbllns@gmail.com                                                                                                                      angellabullens@gmail.com</t>
  </si>
  <si>
    <t>Collections/contributions.</t>
  </si>
  <si>
    <t>CA100-18C</t>
  </si>
  <si>
    <t>Faith Charities Limited</t>
  </si>
  <si>
    <t>York district, seaforth</t>
  </si>
  <si>
    <t>The object of the company is to develop, promote and fund initiatives and programmes designed to relieve poverty, suffering and distress among persons in Seaforth, St. Thomas and adjoining communities</t>
  </si>
  <si>
    <t>(876) 982-4875                                                                 (876) 314-2956</t>
  </si>
  <si>
    <t>juney_hill@hotmail.com</t>
  </si>
  <si>
    <t>CA100-901C</t>
  </si>
  <si>
    <t>Faith Claim Ministries Limited</t>
  </si>
  <si>
    <t>Greenvale, sommerset road, mandeville p o manchester</t>
  </si>
  <si>
    <t>To spread the gospel of jesus according to the fundamental truth of the holy scriptures with the object of reaching the unsaved for and pointing them to the lord jesus chirt as their saviour. To promote christian fellowship among all born again believers.</t>
  </si>
  <si>
    <t>CAUN100-1331C</t>
  </si>
  <si>
    <t>Faith Deliverance Ministries International</t>
  </si>
  <si>
    <t>37 Escarpment road, hermitage, kingston 7.</t>
  </si>
  <si>
    <t>1(876) 613-5781</t>
  </si>
  <si>
    <t>kaydiansimpson123@gmail.com</t>
  </si>
  <si>
    <t>Tithes &amp; offerings / donations.</t>
  </si>
  <si>
    <t>CA100-1581C</t>
  </si>
  <si>
    <t>Faith Deliverance Worship Temple Limited</t>
  </si>
  <si>
    <t>Old england district, old england p.o., manchester.</t>
  </si>
  <si>
    <t>(876) 417-7753</t>
  </si>
  <si>
    <t>dwightkinght80@yahoo.com</t>
  </si>
  <si>
    <t>Tithes, offering, and donations</t>
  </si>
  <si>
    <t>CA100-512C</t>
  </si>
  <si>
    <t>Faith Healing Ministry Church Of God</t>
  </si>
  <si>
    <t>Naggo head square, naggo head, portmore, st. Catherine</t>
  </si>
  <si>
    <t>We are located at Lots 13 &amp; 14 Portmore Town Centre, St. Catherine jamaica w.i. We are ably led by God's chosen and obedient servants Bishop Dr. Delford Davis and his wife Minister Petrova Davis for over two decades. This website is intended to provide you with resources and information about our ministry at various levels. Please enjoy your visit and please come again.</t>
  </si>
  <si>
    <t xml:space="preserve"> (876) 828-7325                                               (876) 476-2090                                                              (876) 837-5979                                                                  (876) 788-0010</t>
  </si>
  <si>
    <t>Faithhealingministry@yahoo.com</t>
  </si>
  <si>
    <t>CA100-664C</t>
  </si>
  <si>
    <t>Faith Hope Love Outreach International</t>
  </si>
  <si>
    <t>Lodgie green district, grantham p o clarendon</t>
  </si>
  <si>
    <t>To estabish and operate places for religious and evangelistic worship and conduct religious services and other religious activities and to carry on benevolent and educational pursuits and especially to promote the religious impovements of the general community of jamaica and doing of all such other things as are incidental or conductive .</t>
  </si>
  <si>
    <t>(876) 850-0620                                                                                                           (876) 631-2703</t>
  </si>
  <si>
    <t>faithoutreachint@hotmail.com</t>
  </si>
  <si>
    <t>CA100NR-45C</t>
  </si>
  <si>
    <t>Faith Lifters Ministry International</t>
  </si>
  <si>
    <t>Lot 999 porto bello heights, montego bay</t>
  </si>
  <si>
    <t>To Propagate the Gospel and Equip Churches with good ordinances</t>
  </si>
  <si>
    <t>876-377-6879</t>
  </si>
  <si>
    <t>Faithliftersministry2@yahoo.com</t>
  </si>
  <si>
    <t>CA100-1420C</t>
  </si>
  <si>
    <t>Faith Ministries</t>
  </si>
  <si>
    <t>Ocho rios, ocho rios p.o., st. Ann.</t>
  </si>
  <si>
    <t>To contribute to community development through outreach activities, projects, and programmes. To undertake charitable works in accordance with the Chirtian faith.</t>
  </si>
  <si>
    <t>1(876) 972-1889</t>
  </si>
  <si>
    <t>Donations, fundraising, and pledges.</t>
  </si>
  <si>
    <t>CAIN100-1863C</t>
  </si>
  <si>
    <t>Faith Miracle Bapist Ministry Limited</t>
  </si>
  <si>
    <t>Dunbeholden district, greater portmore p.o., st. Catherine</t>
  </si>
  <si>
    <t>To improve the health, economic and social conditions of indigent children and elderly persons throughout jamaica through the collecvtion and distribution of food , care packages, medical supplies, clothing and money on their behalf and to utilize same any other mean which will further the purpose.</t>
  </si>
  <si>
    <t>(876) 375-9375. (876) 292-0780.</t>
  </si>
  <si>
    <t>Faithmiraclebapist@gmail.com</t>
  </si>
  <si>
    <t>Offerings, tithes, donations, and fund raising.</t>
  </si>
  <si>
    <t>CA100-99C</t>
  </si>
  <si>
    <t>Faith Mission Church Of God</t>
  </si>
  <si>
    <t>50 Race track avenue, may pen, clarendon</t>
  </si>
  <si>
    <t>To promote the gospel of Jesus Christ to the people of Jamaica and foreign lands by radio, recording printed word and personal evangelism; To establish and operate places of religious worship, colleges, universities and to conduct religious services and general evangelism;</t>
  </si>
  <si>
    <t>1(876) 865-6030                                               (876) 327-7132                                                                              (876) 981-2799</t>
  </si>
  <si>
    <t>Fmcogsyd@yahoo.com                                                                                                    bmvfplants@yahoo.com</t>
  </si>
  <si>
    <t>Offerings, tithes, donations</t>
  </si>
  <si>
    <t>CA100-1329C</t>
  </si>
  <si>
    <t>Faith Motivation &amp; Children Outreach Foundation Limited</t>
  </si>
  <si>
    <t>Gypsum drive, eleven miles, bull bay, st. Thomas.</t>
  </si>
  <si>
    <t>To improve the health economic and socical conditions of indigent children and elderly. Persons throughtout Jmaica through the collection and distribution of food, clothing, and money on their behalf. And to utilize same and any other mean which will.</t>
  </si>
  <si>
    <t>1(876) 830-2138</t>
  </si>
  <si>
    <t>Motivationfaith41@gmail.com</t>
  </si>
  <si>
    <t>just members</t>
  </si>
  <si>
    <t>CA100-1757C</t>
  </si>
  <si>
    <t>Faith Prayer &amp; Love Ministries Apostolic Limited</t>
  </si>
  <si>
    <t>6 Norman aveenue, kingston 2.</t>
  </si>
  <si>
    <t>1(876) 363-8550</t>
  </si>
  <si>
    <t>Fitzblacks@gmail.com</t>
  </si>
  <si>
    <t>CAIN100-1758C</t>
  </si>
  <si>
    <t>Faith Substance Zion Church Of God</t>
  </si>
  <si>
    <t>Commodore district, linstead p.o., st .catherine.</t>
  </si>
  <si>
    <t>(876) 369-0845. (876) 773-8197.</t>
  </si>
  <si>
    <t>CA100-966C</t>
  </si>
  <si>
    <t>Faith Temple Pentecostal Assemblies</t>
  </si>
  <si>
    <t>9 - 15 Phillip road, kingston 11</t>
  </si>
  <si>
    <t>The advancement of good citizenship or community development The prevention of relief of poverty The promotion of religious or racial harmony or equality or diversity.</t>
  </si>
  <si>
    <t>1(876) 923-6434</t>
  </si>
  <si>
    <t>jcwatson79@yahoo.com</t>
  </si>
  <si>
    <t>Tithes and offering</t>
  </si>
  <si>
    <t>CAIN100-1697C</t>
  </si>
  <si>
    <t>Faith Truth And Life Worship Centre</t>
  </si>
  <si>
    <t>Duanvale district, duanvale p.o., trelawny.</t>
  </si>
  <si>
    <t>To provide religious education, missionary, evangelical, moral, cultural and charitable work. To establish, maintain, and conduct schools, institutions, daycare, any and all related establishments for purposes of religious instruction and education.</t>
  </si>
  <si>
    <t>(876) 377-9280.</t>
  </si>
  <si>
    <t>Ustacam@yahoo.com</t>
  </si>
  <si>
    <t>Fund raising, tithes, gifts .</t>
  </si>
  <si>
    <t>CAIN100NR-135C</t>
  </si>
  <si>
    <t>Faithful Few Ministries International</t>
  </si>
  <si>
    <t>Lot 31 spring farm, pimento way, rosehall , monetgo bay</t>
  </si>
  <si>
    <t>Offer charitable support for individual, families, communities in need. Food and grocery distributions will be one focus.</t>
  </si>
  <si>
    <t>876-990-7787</t>
  </si>
  <si>
    <t>Nate@faithfulfewministry.org</t>
  </si>
  <si>
    <t>CA100-1193C</t>
  </si>
  <si>
    <t>Faithful Hands Limited</t>
  </si>
  <si>
    <t>Lot 1910 mystique way, waterford, st. Catherine.</t>
  </si>
  <si>
    <t>To improve the Health, Economic &amp; Social Jamaica, through the collection of food, clothing, sporting equipment and other iteams to improve the lives of the less fortunate. To improve the educational status of Children, through the distribution of books, educational materials and sporting gears. To increase public awareness of the Environment, part-taking in beach clean ups &amp; beautification of Communities.</t>
  </si>
  <si>
    <t>1(876)781-1021</t>
  </si>
  <si>
    <t>Faithfulhands2018@yahoo.com</t>
  </si>
  <si>
    <t>CA100-1496C</t>
  </si>
  <si>
    <t>Faithful Isiah House Of Prayer Limited</t>
  </si>
  <si>
    <t>Brighton district, brighton p.o., st. Elizabeth.</t>
  </si>
  <si>
    <t>Seving clients locally &amp; internationally by charitable &amp; religious activities.</t>
  </si>
  <si>
    <t>1(876) 841-7969                                                                                                                                       (876) 536-4969                                                                                               (876) 442-8575                                                                                       (876) 459-0522</t>
  </si>
  <si>
    <t>Faithfulmountzionhouseofprayer@yahoo.com                                                                                                                      queenwarriorj@yahoo.com</t>
  </si>
  <si>
    <t>Donations and free will tithes of offerings</t>
  </si>
  <si>
    <t>CA100-601C</t>
  </si>
  <si>
    <t>Family And Parenting Centre Limited</t>
  </si>
  <si>
    <t>2 Rhynie drive, unity hall, montego bay, st. James</t>
  </si>
  <si>
    <t>(876) 341-0910                                                      (876) 886-2149</t>
  </si>
  <si>
    <t>Fandpcentre@yahoo.com                                                                                             BEVISCOTT@YAHOO.COM</t>
  </si>
  <si>
    <t>Donations, grants, and fundraising.</t>
  </si>
  <si>
    <t>CA100-875C</t>
  </si>
  <si>
    <t>Family Assistance Counselling &amp; Educational Services Limited</t>
  </si>
  <si>
    <t>64 Hagley park road, kingston 10</t>
  </si>
  <si>
    <t>Academic support, through literacy and numeracy classes, supervised homework, one to one tutoring and supplemental academic instruction. Applied learning instruction such as baking and sewing. Sport, Spiritual and health activities such as counselling, mentoring, anger management, social skills training, devotional exercise, drug and alcohol prevention. Parental involvement activities through parenting workshops and educational re-training. Nutritional support through weekly nutritious meals.</t>
  </si>
  <si>
    <t>1(876) 378-0810</t>
  </si>
  <si>
    <t>Facesjamaica@gmail.com</t>
  </si>
  <si>
    <t>Fund raising, donations, and counselling.</t>
  </si>
  <si>
    <t>CAIN100-816C</t>
  </si>
  <si>
    <t>Family Life Equipping Network International Limited</t>
  </si>
  <si>
    <t>9 Highridge cresent, may day, mandevill, manchester</t>
  </si>
  <si>
    <t>To support vulnerable families in jamaica and other nations of the world to tackle their identified and prioritized family life related needs, with a special emphasis on the needs of the male and female heterosexual family leaders. To identify emotionally, spiritually, socially or physically vulnerable families and work through/with churches and community setup to promote family life wholeness activities among these families.</t>
  </si>
  <si>
    <t>(876) 234-2006.                                                                                 (876) 576-6219.</t>
  </si>
  <si>
    <t>Flen,int@gmail.com</t>
  </si>
  <si>
    <t>Proposals funded by donations.</t>
  </si>
  <si>
    <t>CAIN100-236C</t>
  </si>
  <si>
    <t>Family Life Ministries</t>
  </si>
  <si>
    <t>1 Ceclio avenue, kingston 10</t>
  </si>
  <si>
    <t>(876) 920-1034,                                                                      (876)926-8101,                                                                                  (876)929-4360,                                                                                  (876) 469-4608</t>
  </si>
  <si>
    <t>Flmjamaica@gmail.com</t>
  </si>
  <si>
    <t>CA100-147C</t>
  </si>
  <si>
    <t>Feed The Fight Breast Cancer Awareness Foundation</t>
  </si>
  <si>
    <t>Lot 50 rhyme park, rose hall, montego bay, st.james.</t>
  </si>
  <si>
    <t>To empower families though education that early detection and early treatment saves lives; T initiate and promote awareness of breast cancer, encourage early screening and empower cancer patients; To set up support groups in helping diagnosed patients.</t>
  </si>
  <si>
    <t>1(876)520-7323                                                             (876) 321-8990</t>
  </si>
  <si>
    <t>Info@letsfightbreastcancer.org                                                                                                                                                        cancerawareness2010@gmail.com</t>
  </si>
  <si>
    <t>CA100-496C</t>
  </si>
  <si>
    <t>Feeding Of The 5000 Outreach Foundation Limited</t>
  </si>
  <si>
    <t>2B grafton road, kingston 3</t>
  </si>
  <si>
    <t>Feeding of the 5000 Outreach Foundation Limited is a non profitable Organization. (Charity)</t>
  </si>
  <si>
    <t>(876) 576-3285</t>
  </si>
  <si>
    <t>feedingofthe5000@live.com</t>
  </si>
  <si>
    <t>Sponsorship, fund-raising, and events.</t>
  </si>
  <si>
    <t>CAIN100-1930C</t>
  </si>
  <si>
    <t>Felador Foundation Limited</t>
  </si>
  <si>
    <t>27 Kenbooth close, kingston 20, st.andrew</t>
  </si>
  <si>
    <t>To supply school children with educational books, pens, bags, etc in the BRIGHTON, ST.ELIZABETH COMMUNITY, and OTHER PARISHES WITHIN JAMAICA.</t>
  </si>
  <si>
    <t>(876) 470-6812</t>
  </si>
  <si>
    <t>Feladorevents@gmail.com</t>
  </si>
  <si>
    <t>Salary, sponsors, outreach, and fundraising.</t>
  </si>
  <si>
    <t>CA100-1439C</t>
  </si>
  <si>
    <t>Felix Parke Prostate Cancer Foundation</t>
  </si>
  <si>
    <t>45 Earls court drive, golden acres, spanish town p.o., st. Catherine.</t>
  </si>
  <si>
    <t>To provide medical assistance to persons suffering from prostate cancer. To have lecture to provide information to the citizens of Jamaica on prostate cancer. To provide items or fiance assistance to prostate cancer survivors or their families.</t>
  </si>
  <si>
    <t>(876) 792-8736</t>
  </si>
  <si>
    <t>mi7408s04@yahoo.com                                                                                                         nehemiahprophet@gmail.com                                                                                    pparke@gcfc.edu.jm</t>
  </si>
  <si>
    <t>Donations from various organizations</t>
  </si>
  <si>
    <t>CAIN100-94C</t>
  </si>
  <si>
    <t>Fhc Foundation</t>
  </si>
  <si>
    <t>8 - 10 Eureka road, kingston 5</t>
  </si>
  <si>
    <t>To provide or harness opportunities for meaningful change/improvement in the Jamaican Society by focusing on specific sectors namely youth, education, sport and community development; To provide funding and expertise/skills to specific interest groups/entities; To enhance the FHC brand by generating and strengthening the goodwill created from the foundation's philanthropic activities; To ensure and facilitate a spirit of volunteerism amongst FHC employees</t>
  </si>
  <si>
    <t xml:space="preserve">Oneil Grant.(jam).                                                                                                                                               Edmund Jones.(jam).                                                                                                           Beverley Stewart.(jam).                                                                                                                      Leodis Douglas.(jam).                                                                                                                                                                                            </t>
  </si>
  <si>
    <t>(876) 929-5142</t>
  </si>
  <si>
    <t>Fhcfoundation@fhccu.com</t>
  </si>
  <si>
    <t>Fhc credit union ltd, donations, and fundraisning.</t>
  </si>
  <si>
    <t>CA100-1426C</t>
  </si>
  <si>
    <t>Fhs 1975 1980 Company Limited</t>
  </si>
  <si>
    <t>88 Logwood crescent, greenwich acres, ocho rios. P.o., st. Ann.</t>
  </si>
  <si>
    <t>To assist the Ferncount High School (FHS), by contributing to the development of the intellectual, physical, spiritual and emotional wellbeing of the student body.</t>
  </si>
  <si>
    <t>1(876) 985-2023</t>
  </si>
  <si>
    <t>Fhs75to80@gmail.com</t>
  </si>
  <si>
    <t>Personal contributions from members of the organization, fundraisers, donations, and sponsorship from other agencies.</t>
  </si>
  <si>
    <t>CA100-1276C</t>
  </si>
  <si>
    <t>Fi Wi Culcha Charity Limited</t>
  </si>
  <si>
    <t>27 Hampton cresecent, washington gardens, kingston 20.</t>
  </si>
  <si>
    <t>To Assist individuals, mainly homeless; through collection and distribution of food, clothing, and monetary assistance. To promote social development of persons and the communities associated with Fi Wi Culcha Charity Limited. To obtain funds deemed acceptable and further develop the assoiation.</t>
  </si>
  <si>
    <t>1(876) 851-7010</t>
  </si>
  <si>
    <t>Fiwiculchjm@gmail.com</t>
  </si>
  <si>
    <t>Personal income</t>
  </si>
  <si>
    <t>CA100-1185C</t>
  </si>
  <si>
    <t>Fincol Restoration Ministries Limited</t>
  </si>
  <si>
    <t>Shop # 14, hayles plaza, p.o., box 665, santa cruz, st. Elizabeth.</t>
  </si>
  <si>
    <t>To improve the lives and wellbeing of needy and physically disabled persons who are without the means to take care of themselves of to improve their situtation. To proclaim the Christian gospel throughout the world, entreating people to accept Jesus Christ as their saviour and to change their lifestyle to one that please God.</t>
  </si>
  <si>
    <t>1(876) 877-5628</t>
  </si>
  <si>
    <t>Fincolcorp@hotmail.com</t>
  </si>
  <si>
    <t>CA100-1704C</t>
  </si>
  <si>
    <t>Fingers From The Heart Ministries</t>
  </si>
  <si>
    <t>98-100 Brunswick avenue, spanish town p.o., st.catherine</t>
  </si>
  <si>
    <t>(876) 847-7489</t>
  </si>
  <si>
    <t>Kermittpj@yahoo.com</t>
  </si>
  <si>
    <t>Tithes &amp; offerings gifts, donations.</t>
  </si>
  <si>
    <t>CAIN100-1591C</t>
  </si>
  <si>
    <t>First Rock Foundation Limited</t>
  </si>
  <si>
    <t>Suite # 6. 14 Canberra crescent, kingston 6.</t>
  </si>
  <si>
    <t>By assisting with the stimulation and development of students' interest in the field of education, primarily enterprenurship and to assist in acquiring of educational materials, books, equipment and computers for schools and other learning institutions.</t>
  </si>
  <si>
    <t>Joyce Chin.-(american).                                                                                    Michael Banbury.-(jam).                                                                             Karen Phillips.-(jam).                                                                           Pauline Reid.-(jam).                                                                                   Sheree Martin.-(jam).                                                                                       Veront satchell.-(jam).</t>
  </si>
  <si>
    <t>(876) 925-7625                                                                                         (876) 977-7685                                                              (876) 492-7079</t>
  </si>
  <si>
    <t>SANTANIO.HUSI@FIRSTROCK.COM</t>
  </si>
  <si>
    <t>Donations and contribution.</t>
  </si>
  <si>
    <t>CAIN100-2080C</t>
  </si>
  <si>
    <t>First United Church of Jesus Christ (Apostolic) of Ft. Lauderdale Inc.</t>
  </si>
  <si>
    <t>C/o Neville gunter, fairfield mountain, red bank, hatfield p.o., manchester.</t>
  </si>
  <si>
    <t>LP</t>
  </si>
  <si>
    <t>To cultivate, promote and extend the teachings and practices of the BIBLE. To recive tithes, freewill offerings, gifts and bequests in order to promote the purposes of the corporation.</t>
  </si>
  <si>
    <t>(876) 429-9629</t>
  </si>
  <si>
    <t>royirs02@aol.com</t>
  </si>
  <si>
    <t>Tithes, offerings, special fund-raisings, special pleages, special gifts.</t>
  </si>
  <si>
    <t>CA100-843C</t>
  </si>
  <si>
    <t>Florence Hall Outreach Limited</t>
  </si>
  <si>
    <t>Lot 52, florence hall, trelawny</t>
  </si>
  <si>
    <t>To advance education by establishing and operating a public basic school for poorest communities in and surrounding Florence Hall, and particularly in Florence Hall Village, Falmouth as supported by the Ministry of Government services, Ontario, Canada. To provide the basic care of food and clothing, for sustainable living for the children of Florence Hall Village on an ongoing basis.</t>
  </si>
  <si>
    <t>(876) 440-1908</t>
  </si>
  <si>
    <t>revgrey@rogers.com</t>
  </si>
  <si>
    <t>CA100-1315C</t>
  </si>
  <si>
    <t>Flourish Mentorship Program Limited</t>
  </si>
  <si>
    <t>Burnside valley, redhills, st. Andrew</t>
  </si>
  <si>
    <t>To teach the young ladies who participate, valuable life lessons they may never have the opportunity to learn otherwise. To expose participants to information and experiences they may not otherwise have the opportunity to garner by having professional, experience speakers address them, and by</t>
  </si>
  <si>
    <t>1(876) 945-8663</t>
  </si>
  <si>
    <t>Flourishmentorshipprogram@gmail.com</t>
  </si>
  <si>
    <t>CAIN100-84C</t>
  </si>
  <si>
    <t>Flow Foundation (Lime Foundation)</t>
  </si>
  <si>
    <t>2 - 6 Carlton crescent, kingston 10</t>
  </si>
  <si>
    <t>To relieve poverty sickness, deprivation, distress and hardship of children and top promote the welfare of children in Jamaica without differentiation on the grounds of race, colour, nationality, creed or sex; To advance the welfare of the Jamaica population through education, which will include instruction in computer sciences and computer technology; To provide financial and other assistance for the education of children and for support of the indigent and destitute; To provide financial and other assistance for the establishment, operation and maintenance of basic schools, schools, nurseries, clinics, hostels and places of safety for children and to do all such things necessary thereof; to advance the education and welfare of the Jamaican population through sporting activities and the promotion of arts and culture</t>
  </si>
  <si>
    <t>(876) 936-2759                                                                                    (876) 920-9507</t>
  </si>
  <si>
    <t>Limefoundation@lime.com</t>
  </si>
  <si>
    <t>Endowment from Flow</t>
  </si>
  <si>
    <t>CAIN100-1777C</t>
  </si>
  <si>
    <t>Following The Blueprint Ministry Limited</t>
  </si>
  <si>
    <t>1392 4Th manatee way, braeton, bridgeport p.o., st. Catherine.</t>
  </si>
  <si>
    <t xml:space="preserve">Karen Patrice Demetrius.-(jam).                                                                                                                         Willhelm Alexander Von Lecky.-(jam).                                                                                             Vincent Leopold Hoo.-(jam).                                                                                        </t>
  </si>
  <si>
    <t>1(876) 289-6392                                                               (876) 843-7981</t>
  </si>
  <si>
    <t>Ftblueprint7@gmail.com                                                                                                                    demetrk@hotmail.com                                                                                                                                              marvonkal28@gmail.com                                                                                                                              dwaynewelds@yahoo.com                                                                                                                  wilhelm.lecky@yahoo.com</t>
  </si>
  <si>
    <t>tithes, offerings, and donations.</t>
  </si>
  <si>
    <t>CA100-1060C</t>
  </si>
  <si>
    <t>Food Aid For School Age Limited</t>
  </si>
  <si>
    <t>Black stonedge district, st. Ann</t>
  </si>
  <si>
    <t>To provide aid for single parents who faced financial challenges in sending their kids to school. To provide fiancial assistance for medical purpose/emergencies cases with emphasis on kids care and elderly. To provide food iteams to single parents family and the elderly. To help reduce illiteracy rate among the children in St. Ann's. To hold Annual Treats for children and distribute iteams in keeping with the saeson (toys, Books, Games, Bag Packs etc.).</t>
  </si>
  <si>
    <t>CAIN100-42C</t>
  </si>
  <si>
    <t>Food For The Poor</t>
  </si>
  <si>
    <t>Elleslie pen, spanish town</t>
  </si>
  <si>
    <t>To link the church of the First World with the church of the Third World in a manner that helps both the materially poor and the poor in spirit; To provide sustainable programmes that will benefit the poor; To provide housing and relief for the poor and destitute; furniture for schools; medical supplies &amp; equipment to the medical fraternity and infirmaries, and feeding the poor through our various outreach programmes across the island.</t>
  </si>
  <si>
    <t>1(876) 984-5005</t>
  </si>
  <si>
    <t>Info@foodforthepoorja.org</t>
  </si>
  <si>
    <t>Donations by persons and companies.</t>
  </si>
  <si>
    <t>CAIN100-2014C</t>
  </si>
  <si>
    <t>For Marriage Only Limited</t>
  </si>
  <si>
    <t>15 East path, calabar mews, kingston 20.</t>
  </si>
  <si>
    <t>To advance the principle and beliefs of the christian faith by providing program(s) for high school students of jamaica, such program(s) will promote the virtue of a chase life style, in keeping with biblical standards, in order to stem the tide of rampant, undisciplined sexual behaviour among jamaica's youths.</t>
  </si>
  <si>
    <t>(876) 531-5194</t>
  </si>
  <si>
    <t>praisechastity@yahoo.com</t>
  </si>
  <si>
    <t>CA100-1545C</t>
  </si>
  <si>
    <t>Fosrich Foundation</t>
  </si>
  <si>
    <t>77-79 Molynes road, kingston 10.</t>
  </si>
  <si>
    <t>To support public initiatives which contributes to: eradicating extreme poverty, hunger, crime and, violence;ensuring enironmental sustainability.</t>
  </si>
  <si>
    <t>1(876) 831-2678                                                            (876) 819-3346                                                                                                     (876) 909-0229                                                                     (876) 789-3321                                                             (876) 360-3713                                                                                    (876) 831-2678</t>
  </si>
  <si>
    <t>Fosrichfoundation@flowja.com                                                                                                             thurjoseph@yahoo.co.uk</t>
  </si>
  <si>
    <t>Voluntary contributions, donation from the members of the company, friends and other persons, proceeds from events, grants and pledge</t>
  </si>
  <si>
    <t>CAIN100-510C</t>
  </si>
  <si>
    <t>Foundation For International Self Help Development (Jamaica) Limited</t>
  </si>
  <si>
    <t>19 Gordon town road, kingston 6.</t>
  </si>
  <si>
    <t>To promote and encourage the advancement of health by providing medical, dental. Optical and other health service to persons facing financial hardship and to other needy or disadvantaged persons.</t>
  </si>
  <si>
    <t>Patricia Sinclair-McCalla.-(jam).                                                                                             Jamil Bennett.-(jam).                                                                                                                                 Bette Grant-Otunia.-(jam).                                                                                                     Dr. Leon Vaughan.-(jam).                                                                                                                   Dr. melissa Forbes.-(jam).                                                                                                      Pauline Grant.-(jam).                                                                                                                     Ambassador. Margaret Jobson.-(jam).                                                                               Prof. Wendel Abbel.-(jam).                                                                         Candice Carby.-(jam).                                                                                Dr,Sherard Little.-(jam).</t>
  </si>
  <si>
    <t>1(876) 927-1106                                                                                   1(876) 977-1269                                                                    1(876) 977-3897-8                                                                                 Fax: 1(876) 927-2757</t>
  </si>
  <si>
    <t>Fish_jm@yahoo.com                                                                                                                               christina,brown@dunncox.com                                                                                                                                                                                     bgotunia@gmail.com</t>
  </si>
  <si>
    <t>Donations, and income from the clinic operated by the foundation.</t>
  </si>
  <si>
    <t>CA100-983C</t>
  </si>
  <si>
    <t>Fountain Of Ever Flowing Waters Ministries Limited</t>
  </si>
  <si>
    <t>2B tavistock terrace, kingston 6</t>
  </si>
  <si>
    <t>1. The aim of the Ministries is to facilitate and promote positive Christ-like development. 2. To serve the physical needs of the poor, less fortunate, mentally challenged homeless and needy persons in different communities across Jamaica. 3. To restore hope and dignity to the poor, less fortunate, mentally challenged homeless and needy persons in different communities across Jamaica. 4. To provide financial suppost the poor, less fortunate, mentally challenged, homeless and needy persons in different communities across Jamaica. 5. To inspire, motivate, and pray for each individual to achieve their God given potential. 6. To bring a positive change to the lives of the people within communities, thus improving their social and economic status</t>
  </si>
  <si>
    <t>(876) 620-8852</t>
  </si>
  <si>
    <t>godsgloria@hotmail.com</t>
  </si>
  <si>
    <t>Contributions / donations.</t>
  </si>
  <si>
    <t>CAIN100-292C</t>
  </si>
  <si>
    <t>Franciscan Ministries</t>
  </si>
  <si>
    <t>152 Constant spring road, kingston 8</t>
  </si>
  <si>
    <t>Be of service of the poor through Community Development; Hospital/Health Care for the poor; Help to build house for the poor and give them food as well.</t>
  </si>
  <si>
    <t>1(876) 969-7977                                                    1(876) 826-9638</t>
  </si>
  <si>
    <t>Franmins@gmail.com</t>
  </si>
  <si>
    <t>Donations, fundraisings, project funds.</t>
  </si>
  <si>
    <t>CAIN100-45C</t>
  </si>
  <si>
    <t>Franciscan Sisters Of Allegany</t>
  </si>
  <si>
    <t>To maintain and manage convents for the member of the Religious Order known as the Franciscan Sisters of Allegany; To promote and increase interest in the mission of the Roman Catholic Church; To teach, encourage and extend the knowledge and practice of healthy, moral and wholesome living</t>
  </si>
  <si>
    <t>1(876) 924-6888-9</t>
  </si>
  <si>
    <t>Fsaadja@gmail.com</t>
  </si>
  <si>
    <t>Donations. Grants.</t>
  </si>
  <si>
    <t>Not seen</t>
  </si>
  <si>
    <t>CAIN100-1992C</t>
  </si>
  <si>
    <t>Fraser Foundation Limited</t>
  </si>
  <si>
    <t>393 Keswick circle, gregory park p.o., st.catherine.</t>
  </si>
  <si>
    <t>Provide gears,(boots,jerseys.etc) , balls and equipments for children to participate in football in the community/ schools as structured extra curricular activities at no cost to children. Host events and provide opportunities for children to play football in family/ friendly. Inclusive and supportive environments.</t>
  </si>
  <si>
    <t xml:space="preserve">Dexter fraser.(jam/usa). Marsha amoy fraser.(jam/usa). Jason fraser.(jam/canada). Kimone golding.(jam/canada). </t>
  </si>
  <si>
    <t>(813)419-9838.                                     (813) 966-1478.                                                                                                               (876) 308-6345.                                                                               (876) 489-1107</t>
  </si>
  <si>
    <t>dexter@fraserfootballfoundation.org                                                                                                       amoy@fraserfootballfoundation.org                                                                           jason@fraserfootballfoundation.org                                                                                         kimone@fraserfootballfoundation.org</t>
  </si>
  <si>
    <t>Tangible donations(football boots +equipments). Cash donations.</t>
  </si>
  <si>
    <t>CAIN100-872C</t>
  </si>
  <si>
    <t>Free Town Church Of God Of Prophecy Outreach Foundation</t>
  </si>
  <si>
    <t>Freetown, freetown p.a., clarendon.</t>
  </si>
  <si>
    <t>To make a difference in the lives of people in FreeTown and surrounding environs. To work with other outreach groups and partners to help alleviate some of the many needs through a feeding Programme. To help in acquiring school materials such as books, computers, and other supplies as needed.</t>
  </si>
  <si>
    <t>Cecelia campbell livingston. Roydell shakespare. Zebulah aiken. Valrie campbell james.</t>
  </si>
  <si>
    <t>1(876)824-5610</t>
  </si>
  <si>
    <t>ftcogopfi@gmail.com</t>
  </si>
  <si>
    <t>The church treasure most times shares the cost of barrel clearance and sometimes donors sends money to take care of the cost of clearing ythe barrels.</t>
  </si>
  <si>
    <t>CAIN100-2093C</t>
  </si>
  <si>
    <t>Freedom Hall Church Of God Limited</t>
  </si>
  <si>
    <t>Boscobel views, boscobel p.o., st. mary</t>
  </si>
  <si>
    <t>The purpose of Freedom Hall Church of God is to preach the word of god with special emphasis on winning men of all nationalities of jesus christ who died for all.</t>
  </si>
  <si>
    <t>(876) 583-7021</t>
  </si>
  <si>
    <t>arieltriton97@gmail.com                                                                                                   criley8918@aol.com</t>
  </si>
  <si>
    <t>Offering, tithes, and fundraising.</t>
  </si>
  <si>
    <t>CAIN100-1934C</t>
  </si>
  <si>
    <t>Freedom Imaginaries Limited</t>
  </si>
  <si>
    <t>Stony hill, Aguilar road, kingston 9, st.andrew</t>
  </si>
  <si>
    <t>To carry out or commission research and studies on critical human rights issues in Jamaica- particlarly issues related to unsustainable development, climate changes, and racial and gender-based discriminations- and dissemin ate the useful results of this resarch and studies to the public tp promote education and public awareness.</t>
  </si>
  <si>
    <t xml:space="preserve">(202) 374-7154.                                                                                                                 (876) 942-2678.                                                         </t>
  </si>
  <si>
    <t>malene@freedomimaginaries.org</t>
  </si>
  <si>
    <t>Founder</t>
  </si>
  <si>
    <t>CAIN100-1495C</t>
  </si>
  <si>
    <t>Freedom Skate Park Foundation Limited</t>
  </si>
  <si>
    <t>58 Halfwaytree road, kingston 10.</t>
  </si>
  <si>
    <t>The freedom skate park foundation limited was created to develop the sport of skateboarding and other related sports in jamaica. This includes the work of the freedom skate park in BULL BAY, which is a community based skate park that is free and open to all to utilize.</t>
  </si>
  <si>
    <t>(876) 927-7311</t>
  </si>
  <si>
    <t>freedomskateparkja@gmail.com</t>
  </si>
  <si>
    <t>Individual donations, corporate / foundation donations, board / gear rental park/ venue rental, grant funding.</t>
  </si>
  <si>
    <t>CAIN100-93C</t>
  </si>
  <si>
    <t>Freemasons Association (Jamaica) Limited</t>
  </si>
  <si>
    <t>45-47 Barbados avenue, kingston 5</t>
  </si>
  <si>
    <t>To provide .operate,aid support, and maintain or asisst in providing, operating, aiding spporting and maintaining for the benefit of persons in poor and distressed circumstances. A nursing home, hospital, hospital beds, hospotal rooms, a wing or wings in any established hospital; and to supply medical assistance and treatment and nursing care for the poor in the community.</t>
  </si>
  <si>
    <t>(876) 929-4464                                                                                                   1(876)926-6018                                                                                                    Fax: (876) 960-7776</t>
  </si>
  <si>
    <t>Fmaj@cwjamaica.com</t>
  </si>
  <si>
    <t>Income derived from rental of building.</t>
  </si>
  <si>
    <t>CAIN100-52C</t>
  </si>
  <si>
    <t>Freemasons Trust</t>
  </si>
  <si>
    <t>54 - 47 Barbados avenue, kingston 5</t>
  </si>
  <si>
    <t>To donate and use its income, personnel and other resources exclusively for such charitable, religious or educational purposes selected or approved from time to time by the District Board of General Purposes of the District Grand Lodge of Jamaica and the Cayman Islands; To provide financial assistance to persons in need of financial help for the purpose of paying tuition fees, purchasing books and meeting other school, college or educational training related expenses; To make donations to and render other relevant kinds of assistances to persons in need of housing or persons whose housing conditions needs improvement.</t>
  </si>
  <si>
    <t>1(876) 926-6018</t>
  </si>
  <si>
    <t>Interest income derived from capital deposited with the company by lodges.</t>
  </si>
  <si>
    <t>CA100-1258C</t>
  </si>
  <si>
    <t>Freeport Peninsula Association Limited</t>
  </si>
  <si>
    <t>Unit 16,m19 southern cross boulevard, freeport</t>
  </si>
  <si>
    <t>CA100-88C</t>
  </si>
  <si>
    <t xml:space="preserve">july </t>
  </si>
  <si>
    <t>Fresh Bread Ministries International</t>
  </si>
  <si>
    <t>40 Market street, montego bay, st. James</t>
  </si>
  <si>
    <t>876-952-1522                                                                                    (876) 979-1522.                                                                                            fax: (876) 952-1522.</t>
  </si>
  <si>
    <t>Fbmi@freshbreadadmin.com                                                                                                                              freashbreadmin@hotmail.com</t>
  </si>
  <si>
    <t>Tithes, offerings and donations.</t>
  </si>
  <si>
    <t>CAIN100-1349C</t>
  </si>
  <si>
    <t>Fresh Fire Ministries International</t>
  </si>
  <si>
    <t>3 - 4 Carnation drive, reid's pen, 7 east braeton, st.catherine.</t>
  </si>
  <si>
    <t>(876) 740-4582                                                                          (876) 218-3597                                                                              (876) 340-1646</t>
  </si>
  <si>
    <t>Fresh.fire.now@gmail.com</t>
  </si>
  <si>
    <t>Offerings donations</t>
  </si>
  <si>
    <t>CA100-1217C</t>
  </si>
  <si>
    <t>Friends For Change Foundation Limited</t>
  </si>
  <si>
    <t>Lot 94, rio nuevo resorts, boscobel p.o., st. Mary.</t>
  </si>
  <si>
    <t>To help the most vulnerable citizens to access goods and services so they can achieve social functioning. To empower citizens by mentioring and teaching them skills which can makes them become self -reliant.</t>
  </si>
  <si>
    <t>1(876) 804-4157</t>
  </si>
  <si>
    <t>Personal &amp; donations.</t>
  </si>
  <si>
    <t>CAIN100NR-161C</t>
  </si>
  <si>
    <t>Friends Healing &amp; Deliverance Ministry Limited</t>
  </si>
  <si>
    <t>Retreat, Brown's Town P.O., St. Ann</t>
  </si>
  <si>
    <t>To promote and encourage people in and around the parish of St. Ann to serve Jesus Christ our Lord, God and Saviour. To advance the the teachings of Christianity in and throughout the lives of all people in around the Parish of St. Ann so that they will find everlasting peace and joy.</t>
  </si>
  <si>
    <t>876-447-0065</t>
  </si>
  <si>
    <t>CA100-1489C-</t>
  </si>
  <si>
    <t>Friends In Need</t>
  </si>
  <si>
    <t>10 Hargreaves avenue, mandeville, manchester.</t>
  </si>
  <si>
    <t>To provide shelters for battered women and children. To feed the hungry and homeless persons. To provide sponsorship for students. To assist with relief for disaster victims. Etc.</t>
  </si>
  <si>
    <t>1(876) 421-3453</t>
  </si>
  <si>
    <t>Friendsinneedcharity@yahoo.com</t>
  </si>
  <si>
    <t>Thrift shop</t>
  </si>
  <si>
    <t>CA100-1563C</t>
  </si>
  <si>
    <t>Friends Of A Child Help Foundation Limited</t>
  </si>
  <si>
    <t>17 Thant crescent, bridgeport p.o., st. Catherine.</t>
  </si>
  <si>
    <t>Provide mentorship, training, and support for parents of at risk youth.</t>
  </si>
  <si>
    <t xml:space="preserve"> (876) 831-1350                                                                (876) 791-7768                                                                  (876) 347-8452                                                                                                                                (876) 354-2213                                                                                 (876) 784-5560                                                                 (876) 580-1876                                                                    (876) 578-0227</t>
  </si>
  <si>
    <t>helpachildja@gmail.com                                                                        zaieta.skyers@gmail.com</t>
  </si>
  <si>
    <t>Donations and fundraising</t>
  </si>
  <si>
    <t>CA100-998C</t>
  </si>
  <si>
    <t>Friends Of Children Incarcerated Limited</t>
  </si>
  <si>
    <t>92 Coleyville avenue, washington gardens, kingston 10</t>
  </si>
  <si>
    <t>To collabrate with individuals and Organisations sharing similar objectives to such facilities island wide. To pay all codts, charges and expenses incurred or sustained in or about the promotion and establishment of the company, or which are in the nature of preliminary expensed including therein, the cost of the printing and stationery and expenses attendant upon the formation of agencies, sub-committees and branches.</t>
  </si>
  <si>
    <t>(876) 501-3147                                                                    (876) 809-3769</t>
  </si>
  <si>
    <t>RICKANESCOTT@GMAIL.COM                                                                                    leonclunis@hotmail.com</t>
  </si>
  <si>
    <t>Donations and our contribution.</t>
  </si>
  <si>
    <t>CAIN100-1374C</t>
  </si>
  <si>
    <t>Friends Of Hope Institute Limited</t>
  </si>
  <si>
    <t>Mona, elleston flats, kingston 7, st. Andrew.</t>
  </si>
  <si>
    <t>To promote the advancement of health and prevention, treatment and mitigation of disease for the public benfit, by supporting the Hope Institute in its provision of care and services to seriously and terminally ill patients.</t>
  </si>
  <si>
    <t>Donations. Fund raising events. Dividends.</t>
  </si>
  <si>
    <t>CAIN100-1956C</t>
  </si>
  <si>
    <t>Friends Of Kendal Primary School Foundation Limited</t>
  </si>
  <si>
    <t>4 Cherry gardens avenue, kingston 8</t>
  </si>
  <si>
    <t>To assist with educational opportunities to students of kendal primary school in Hanover.</t>
  </si>
  <si>
    <t>(516) 232-5470                                                                                                             (876) 483-0021.                                                                                                                                                               (301) 653-5917.</t>
  </si>
  <si>
    <t>marienwilliams@gmail.com                                                                               dzdncfd@aol.com</t>
  </si>
  <si>
    <t>Members</t>
  </si>
  <si>
    <t>CA100-1335C</t>
  </si>
  <si>
    <t>Friends Of Mandeville Regional Hospital</t>
  </si>
  <si>
    <t>32 Hargreves avenue, mandeville p.o., manchester.</t>
  </si>
  <si>
    <t>To mobilized, encourage, and maintain the interest of the public in the well-being of patients. To support the public hospitals. To improve and maintain the relotionship and association between voluntary bodies.</t>
  </si>
  <si>
    <t>(876) 291-9144</t>
  </si>
  <si>
    <t>josephinejohnson641@gmail.com</t>
  </si>
  <si>
    <t>To engage in fundraisng activities and raise funds from voluntary and other resources</t>
  </si>
  <si>
    <t>CA100-810C</t>
  </si>
  <si>
    <t>Friends Of Savanna-La-Mar Hospital Limited</t>
  </si>
  <si>
    <t>1 Paradise road, paradise park, savanna-la-mar</t>
  </si>
  <si>
    <t>The advancement of health or saving of lives by: Co-ordinate activities relating to public hospitals and the provision of quality health care for all.</t>
  </si>
  <si>
    <t xml:space="preserve">(876) 905-5008                                                                          </t>
  </si>
  <si>
    <t>yvonne.godfrey@jm.ey.com</t>
  </si>
  <si>
    <t>Donations and funds from charity events</t>
  </si>
  <si>
    <t>CA100-686C</t>
  </si>
  <si>
    <t>Friends Of The Bustamante Hospital For Children</t>
  </si>
  <si>
    <t>Arthur wint drive, kingston 5</t>
  </si>
  <si>
    <t>Friends Of The Bustamante Hospital For Children is located in Kingston, Jamaica. Company is working in Doctors and Clinics, Hospitals business activities.</t>
  </si>
  <si>
    <t>754-2908</t>
  </si>
  <si>
    <t>CA100-106C</t>
  </si>
  <si>
    <t>Friends Of The Mona Rehabilitation Centre</t>
  </si>
  <si>
    <t>Golding avenue, kingston 7</t>
  </si>
  <si>
    <t>To promote the general health and well-being of all patients at the Sir John Golding Rehabilitation Centre, Golding Avenue, Kingston 7; To advance educational opportunities for child patients in the institution so that they may receive a good education and be able to contribute positively to the welfare of the nation despite their physical disability; To provide and improve structures, equipment, property and grounds of the Centre to enhance the conditions of the disabled patients; to promote good working conditions for the staff so that the staff may be able to carry out their duties comfortably.</t>
  </si>
  <si>
    <t>1(876) 926-1887</t>
  </si>
  <si>
    <t>Dandmgaynair@gmail.com</t>
  </si>
  <si>
    <t>CAUN100-462C</t>
  </si>
  <si>
    <t>Friends Of The National Chest Hospital</t>
  </si>
  <si>
    <t>13, Lakehurst drive, kingston 8</t>
  </si>
  <si>
    <t>The objectives of the friends shall be to look after the welfair and being of the the patients at the NCH by providing for their neccessities and comfort and to improve the structure, equipment, property and grounds and promote good working conditions for the nursing staff and others so that they may be able to carry out their duties comfortably, and do all such things as are legal and considered neccessary to achieve these ends.</t>
  </si>
  <si>
    <t>1(876) 924-2589</t>
  </si>
  <si>
    <t>Mainly from projects &amp; activities by friends of the national chest hospital.</t>
  </si>
  <si>
    <t>CAIN100-1503C</t>
  </si>
  <si>
    <t>Friends Of The Redeemer United</t>
  </si>
  <si>
    <t>Top hill p.o., st.elizabeth/ Gulfport, MS 39507 USA.</t>
  </si>
  <si>
    <t>Overseas</t>
  </si>
  <si>
    <t>Dr.Ammie Brooke Riley.-(american).                                                                                                    Sharon Elanie Bent.-(american).                                                                                                                   Michelle Karen Wieger.-(american).                                                                                     Karla Parchment.-(Secretary)(jam).                                                                                                                            Michelle Lynn Brown.-(american).                                                                                                                  Judith Neil Riley.-(american).                                                            Dr. Karen Awayer.-(american).</t>
  </si>
  <si>
    <t>(876) 422-2763.                                                                     (876) 309-6610.                                                                 (876) 436-7586.</t>
  </si>
  <si>
    <t>karla.parchment@gmail.com                                                                                  abriley_3@yahoo.com</t>
  </si>
  <si>
    <t>Private donors, churches, corporations in usa.</t>
  </si>
  <si>
    <t>CAIN100-1638C</t>
  </si>
  <si>
    <t>Friends Of Watson Taylor Park Limited</t>
  </si>
  <si>
    <t>4 Almond drive, lucia p.o., hanover</t>
  </si>
  <si>
    <t>To upgrade the WATSON TAYLOR PARK. To colleborate with local, regional and international bodies to upgrade park to raise awareness of public responibility for up keep of park environs.</t>
  </si>
  <si>
    <t>(876) 851-3830                                                        (876) 597-6151                                                                                    (876) 756-2719                                                   (876) 544-2767</t>
  </si>
  <si>
    <t>campbeljo@gmail.com                                                                                   cecilia588@hotmail.com                                                                                                                      donaldallen@sbcglobal.net</t>
  </si>
  <si>
    <t>Private donations.</t>
  </si>
  <si>
    <t>CA100-889C</t>
  </si>
  <si>
    <t>Fruitful Trees Ministries Limited</t>
  </si>
  <si>
    <t>7 Claude o'reagan close, twickenham park, st. Catherine</t>
  </si>
  <si>
    <t>Mobilize resourse to improve standard of living, healthcare and academic support for youth. Menitor youth through small group and teanwork in highly interactive enironments. Educate and train youth through scholastic and skills training programs. Partner with other to engage youth in community and nation.</t>
  </si>
  <si>
    <t>(876) 772-4505                                                (876) 776-0901</t>
  </si>
  <si>
    <t>marq.jon@gmail.com                                                                       proverb31v10@yahoo.co.uk</t>
  </si>
  <si>
    <t>CA100-1728C</t>
  </si>
  <si>
    <t>Full Life Welfare Foundation Limited</t>
  </si>
  <si>
    <t>10 Miles, bull bay p.o., st. Andrew.</t>
  </si>
  <si>
    <t>To improve the health economic and social wellbeing of indegent children and elderly throughout jamaica, by contribution food, cloyhing, medcine as well as finanical where possible.</t>
  </si>
  <si>
    <t>1(876) 816-6003. 1(876) 938-4243</t>
  </si>
  <si>
    <t>Fulllifedelminbb@gmail.com</t>
  </si>
  <si>
    <t>CA100-708C</t>
  </si>
  <si>
    <t>Funding The Cause Limited</t>
  </si>
  <si>
    <t>2 Dorsetshire avenue, kingston 8</t>
  </si>
  <si>
    <t>To empower youth in jamaica, through mentorship, to creat better communities through workshops ans seminars. To improve education resoursces in schools and learnng institutions through building and distributions of books, computers, educational materials and equipments. To raise funds to support projects among childrens homes and schools.</t>
  </si>
  <si>
    <t>(876) 969-9637                                                                         (876) 366-5758                                                                                  (876) 422-0676</t>
  </si>
  <si>
    <t>nvaj18@hotmail.com                                                                    antoinettedaniel08@yahoo.com</t>
  </si>
  <si>
    <t>Donations, sponsorships, events.</t>
  </si>
  <si>
    <t>CAIN100-1675C</t>
  </si>
  <si>
    <t>Future Leaders Of Jamaica Foundation</t>
  </si>
  <si>
    <t>8 Mahogany road, kingston 6.</t>
  </si>
  <si>
    <t>1(876) 465-5856</t>
  </si>
  <si>
    <t>FUTURELEADERSOFJAMAICA2011@GMAIL.COM</t>
  </si>
  <si>
    <t>Donations and Contribution.</t>
  </si>
  <si>
    <t>CAIN100-1094C</t>
  </si>
  <si>
    <t>Game Of Life Foundation Limited</t>
  </si>
  <si>
    <t>56 Shelley avenue, duhaney park, kingston 20.</t>
  </si>
  <si>
    <t>To assist with the development of football skills in schools across the island of jamaica by providing primary schools with football equipments .</t>
  </si>
  <si>
    <t>1(876) 384-2698</t>
  </si>
  <si>
    <t>Gameoflife876@outlook.com</t>
  </si>
  <si>
    <t>Personal fund. Games of life charty games.</t>
  </si>
  <si>
    <t>CA100-642C</t>
  </si>
  <si>
    <t>Gateway Of Faith Prayer House Ministries Limited</t>
  </si>
  <si>
    <t>12 Union square, cross roads, kingston 5.</t>
  </si>
  <si>
    <t>To spread the gospel , of jesus christ to all nations and establishing churches.. Spport our partners and members to achieve their potential. To empower widows and ophans with knowledge / self-relieve skills or resource which can help them become.</t>
  </si>
  <si>
    <t>(876) 319-6742                                                        (876) 324-6505</t>
  </si>
  <si>
    <t>pastor13jason@gmail.com                                                                      phionherron@gmail.com</t>
  </si>
  <si>
    <t xml:space="preserve">Tities and offering </t>
  </si>
  <si>
    <t>CA100NR-24C</t>
  </si>
  <si>
    <t>Gateway To Success Vocational &amp; Inter Personal Skills Development Academy Limited</t>
  </si>
  <si>
    <t>580 Osprey drive, florence hall village, falmouth</t>
  </si>
  <si>
    <t>To Contribute to the reduction of unemployment levels within St.Elizabeth and islandwide</t>
  </si>
  <si>
    <t>876-407-8705</t>
  </si>
  <si>
    <t>To contribute to the reduction of unemployment levels, literacy needs, barriers to employment, training and or education, lack of confidence and inter-personal &amp; vocational skills and to raise the acadmeic attainable levels and individual's potential within St. Elizabeth and island wide. To provide access to employment and development opportunities in an innovative environment to individuals who may have never been employed and to those individuals working in declining industries, or have limited, outdated or vocational or inter-personal skills.</t>
  </si>
  <si>
    <t>CAIN100-1191C</t>
  </si>
  <si>
    <t>Genesis Academy</t>
  </si>
  <si>
    <t>3 Fort george road, kingston 9, stony hill p.o., st. Andrew.</t>
  </si>
  <si>
    <t>To provide educational and training programmes for persons with special needs throughout Jamaica and the Caribbean. To establish facilities which create sensitve and stimulating environment for the furtherance, development and implementation of academic and vocational skills training for special education. To provide assistance in the management of persons of all ages, genders, socio-economic, and cultural groups with special needs in the development of their capabilities for nation building.</t>
  </si>
  <si>
    <t>1(876) 928-9898                                                                             1(876) 930-2662</t>
  </si>
  <si>
    <t>Genesisacademyjamaica@gmail.com</t>
  </si>
  <si>
    <t>School fee (principally) and donations.</t>
  </si>
  <si>
    <t>CA100NR-90C</t>
  </si>
  <si>
    <t>Genuine Hands Foundation Limited</t>
  </si>
  <si>
    <t>39 Mango walk country club, montego bay</t>
  </si>
  <si>
    <t>Provide clothing to rural communities, Churches and homes</t>
  </si>
  <si>
    <t>876-898-2900</t>
  </si>
  <si>
    <t>Tennecia1o@gmail.com</t>
  </si>
  <si>
    <t>CAUN100-712C</t>
  </si>
  <si>
    <t>George And Jasmine Kirby Trust</t>
  </si>
  <si>
    <t>Main street, christiana, p.o.box 44, manchester.</t>
  </si>
  <si>
    <t>Enable the grant of educational scholarships to an individual/individuals who fit the following criteria: enrolled in a secondary of tertiary institution in manchester, saint elizabeth, clarendon, saint ann or trelawny being futher particularised under schedule 1 as amended from time to time.</t>
  </si>
  <si>
    <t>1(876) 964-9376.</t>
  </si>
  <si>
    <t>Georgekirbyhardware@yahoo.com</t>
  </si>
  <si>
    <t>Contribution from the kirby's family.</t>
  </si>
  <si>
    <t>CA100-1204C</t>
  </si>
  <si>
    <t>George Moodie Cares Foundation Limited</t>
  </si>
  <si>
    <t>1 Alabaster close, eltham meadows, spanish town, st. Catherine.</t>
  </si>
  <si>
    <t>To assist homes and foreign mission work, and to support theological institutions and the dissemination and creation of various publications.</t>
  </si>
  <si>
    <t>1(876) 334-3578                                                                     (876) 458-0851</t>
  </si>
  <si>
    <t>georgemoodiecaresfoundation@gmail.com                                                                                                                          moodie.george@yahoo.com</t>
  </si>
  <si>
    <t>Donations and foundraising</t>
  </si>
  <si>
    <t>CA100-1306C</t>
  </si>
  <si>
    <t>Gertrude Jascha Foundation Limited</t>
  </si>
  <si>
    <t>103 Main street, ocho rios, p.o., st.ann</t>
  </si>
  <si>
    <t>To raise funds for the CornWall Regency Hospital, (Montego Bay).</t>
  </si>
  <si>
    <t>1(876) 974-2323                                                                                      1(876) 383-4041</t>
  </si>
  <si>
    <t>Monikamw2000@yahoo.com</t>
  </si>
  <si>
    <t>Fund raising</t>
  </si>
  <si>
    <t>CAIN100-1151C</t>
  </si>
  <si>
    <t>Get Business Smart Foundation Limited</t>
  </si>
  <si>
    <t>68 Woodpecker avenue, hellshire hills, p.a., st. Catherine</t>
  </si>
  <si>
    <t>To improve economic and social conditions, of persons throughout Jamaica and to utilize same and any other means which will further the purpose through education and training. To assist with the acquisition of books, computers, educational materials and equipments for the betterment of Jamaican Youths and entrepreneurs. To liaise collaborate with or to conduct exchange programs with local and international bodies, organization and institutions having similar or compatible interest.</t>
  </si>
  <si>
    <t>1(876) 403-9380</t>
  </si>
  <si>
    <t>Fieona.griffiths@gmail.com</t>
  </si>
  <si>
    <t>CAIN100-1525C</t>
  </si>
  <si>
    <t>Gethsmane Emmanuel Healing Temple Limited</t>
  </si>
  <si>
    <t>32 Penn avenue, kingston 11.</t>
  </si>
  <si>
    <t>(876) 802-1575</t>
  </si>
  <si>
    <t>xineboop@aol.com</t>
  </si>
  <si>
    <t>Donations, offerings, &amp; kinds.</t>
  </si>
  <si>
    <t>CAIN100-905C</t>
  </si>
  <si>
    <t>Gibson Mccook Relays Limited</t>
  </si>
  <si>
    <t>20 West strathmore, kingston 8</t>
  </si>
  <si>
    <t>To promote programmes and/ or initiative geared towards the increase of the amateur sport of track and field amounst all social strata in Jamaica. To increase the awareness of track and field as a recreational sport and other topics relevant to track and field in Jamaica with a view to developing the sport generally.</t>
  </si>
  <si>
    <t xml:space="preserve">Rainford Wilks.-(jam)                                                                          Marion Bullock-Ducasses.-(jam).                                                                                Julette Parkes.-(jam)                                                                        Jennifer Ferguson.-(jam).                                                                                  Winston Ulett.-(jam).                                                                                      Ryan Peralto Jr.-(jam).                                                                                 Genevieve Reid.-(jam).                                                                        Audley Hewett.-(jam).                                                                                      Karyn Quallo.-(jam). </t>
  </si>
  <si>
    <t xml:space="preserve">(876) 995-8584                                                                                                                         (876) 793-9854                                                                                                     </t>
  </si>
  <si>
    <t>Gibsonrelayscommittee@gmail.com                                                                                     genrei876@gmail.com</t>
  </si>
  <si>
    <t>Sponsorships and gate receipts from attending the relays.</t>
  </si>
  <si>
    <t>CA100-769C</t>
  </si>
  <si>
    <t>Gift Of Love (G.O.L) Foundation Jamaica Limited</t>
  </si>
  <si>
    <t>1 Bahama close, dillsbury meadows, kingston 6</t>
  </si>
  <si>
    <t>To assist in providing the needed resources to those less fortunate ( families and individuals) throughout Jamaica through fundraising and donations. To raise awareness of poverty in Jamaica.. Providing perishables (food) and non-perishables (Clothing etc)</t>
  </si>
  <si>
    <t>1(876) 844-3954                                                           1(876) 469-4373</t>
  </si>
  <si>
    <t>Giftoloveja@gmail.com</t>
  </si>
  <si>
    <t>Contributions, members dues.</t>
  </si>
  <si>
    <t>CA100-1143C</t>
  </si>
  <si>
    <t>Gillan Whylie Scholarship Fund Limited</t>
  </si>
  <si>
    <t>24 Charlemont avenue, kingston 6.</t>
  </si>
  <si>
    <t>To promote the education and vocational training of Jamaican students with special emphasis on students pursing studies in Morden Languages or related disciplines.</t>
  </si>
  <si>
    <t>1(876) 864-2644</t>
  </si>
  <si>
    <t>Gwfund@yahoo.com</t>
  </si>
  <si>
    <t>CA100-613C</t>
  </si>
  <si>
    <t>Girlz With Goals Limited</t>
  </si>
  <si>
    <t>355 Spring valley, tower isle, st. Mary</t>
  </si>
  <si>
    <t>GWG is committed to teaching our girls that they are beautifully and wonderfully made and that they can have a plan for their lives and work towards it.</t>
  </si>
  <si>
    <t>1(876)596-3401                                                      (876) 885-6149</t>
  </si>
  <si>
    <t>Info@girlzwithgoals.com                                                                                                girl.goals@gmail.com</t>
  </si>
  <si>
    <t>Saving</t>
  </si>
  <si>
    <t>CAIN100-1589C</t>
  </si>
  <si>
    <t>Give A Shoe Foundation Limited</t>
  </si>
  <si>
    <t>45 B laws street, kingston.</t>
  </si>
  <si>
    <t>To assist in acquring of educational material, books, school shoes, equipment and computers for schools and other learning institutions in Jamaica. To improve the social and psychological health of children in children's homes throughout. The collection and distribution of school shoes, food and clothing on their behalf and to utilize any other means which will help to further this cause.</t>
  </si>
  <si>
    <t>(876) 383-3820</t>
  </si>
  <si>
    <t>Info@joanlatty.com</t>
  </si>
  <si>
    <t>Donations and Contributions.</t>
  </si>
  <si>
    <t>CA100-1600C</t>
  </si>
  <si>
    <t>Giving Hearts And Friends Foundation Limited</t>
  </si>
  <si>
    <t>2 Red hills road, morant bay p.o., st.thomas.</t>
  </si>
  <si>
    <t>Charitable organization. Catering for children, elderly and the vulerable.</t>
  </si>
  <si>
    <t xml:space="preserve">1(876) 417-4533                                  </t>
  </si>
  <si>
    <t>Dornabrown7@gmail.com                                                                                               ericabeckford15@gmail.com</t>
  </si>
  <si>
    <t>Donation and personial earnings.</t>
  </si>
  <si>
    <t>CA100-943C</t>
  </si>
  <si>
    <t>Glad Tidings Church Of The First Born</t>
  </si>
  <si>
    <t>Water lane district p. A., clarendon</t>
  </si>
  <si>
    <t>To preach the Gospel of Jesus to all people for purpose of positive transformation in spirit, soul, and body. To improve the health, economic and social conditions of indigent children and elderly persons throughout jamaica through the collection and distribution of food clothing and money on their behalf to utilize same and other means which will futher the purpose. To teach the principles and doctrines of the bible to children and adults and biblically guide persons to put their faitrh and trust in trust in the Lord Jesus Christ in order to establish a lifestyle that is benifical to all people.</t>
  </si>
  <si>
    <t>1(876) 433-0960</t>
  </si>
  <si>
    <t>Theo3063@yahoo.com</t>
  </si>
  <si>
    <t>Collections from church.</t>
  </si>
  <si>
    <t>CAIN100-2049C</t>
  </si>
  <si>
    <t>Global Charity for All Limited</t>
  </si>
  <si>
    <t>12B Collie smith drive, kingston 12</t>
  </si>
  <si>
    <t>The advancement of religion by promoting and preaching the gospel of the kingdom of god and advancing the christian faith according to the principles of the bible.</t>
  </si>
  <si>
    <t>(876) 355-2784                                                                   (876) 588-3835</t>
  </si>
  <si>
    <t>inotice944@gmail.com</t>
  </si>
  <si>
    <t>Tithes(10% of the income of all the members of the church). Free wiil offerings of members and friends of the church. Fund raising events organized by the various assemblies.</t>
  </si>
  <si>
    <t>CA100-1152C</t>
  </si>
  <si>
    <t>Global Ministries Agency Limited</t>
  </si>
  <si>
    <t>114 Cecile avenue, edgewater, sector f, bridgeport p.o.</t>
  </si>
  <si>
    <t>1(876) 988-2879</t>
  </si>
  <si>
    <t>donovanbeersingh2012@hotmail.com</t>
  </si>
  <si>
    <t>Gifts, sponsorship, personal funds for mission from team members, pleages, fundraisng efforts.</t>
  </si>
  <si>
    <t>CAIN100-1673C</t>
  </si>
  <si>
    <t>Global Outreach And Empowerment Ministries</t>
  </si>
  <si>
    <t>24 A boundbrook crescent, port antonio p.o., portland.</t>
  </si>
  <si>
    <t>Fundraising activities. Out of pocket.</t>
  </si>
  <si>
    <t>CA100-1377C</t>
  </si>
  <si>
    <t>Global Starzz Barclay's Foundation Limited</t>
  </si>
  <si>
    <t>Shop 15-16, 2a westmain drive, kingston 20.</t>
  </si>
  <si>
    <t>To alleviate poverty and illiteracy among children up 18 years old, that are in need of financial assistance and counseling in jamaica. Provide assistance to single parents who are in financial crisis, through the donation of food, groceries, clothing, and toiletries. Provide assistance to children in children's homes.</t>
  </si>
  <si>
    <t>1(876) 919-4197                                                                                         (876) 909-3378</t>
  </si>
  <si>
    <t>Globalstarzz1@gmail.com</t>
  </si>
  <si>
    <t>Assistance from saving &amp; investments</t>
  </si>
  <si>
    <t>CA100-1364C</t>
  </si>
  <si>
    <t>Glory &amp; Grace Ministries</t>
  </si>
  <si>
    <t>111 1/2 Redhills road, kingston 19.</t>
  </si>
  <si>
    <t>To establish and operate schools at the primary, secondary, and tertiary level providing academic, vocational, technical and theological training. To operate a mission for the advancement of education and for charitable purposes and to that end to organise and administer education camporees for youths, to grant schlarships for advancement of education.</t>
  </si>
  <si>
    <t>1(876) 925-7954</t>
  </si>
  <si>
    <t>Glorygrace623@gmail.com                                                                            gloryagrace111@gmail.com</t>
  </si>
  <si>
    <t>Offerings, and gifts.</t>
  </si>
  <si>
    <t>CAIN100-1574C</t>
  </si>
  <si>
    <t>Glory Outreach Ministry Limited</t>
  </si>
  <si>
    <t>1225 Michael manley boulevard, windsor heights, central village, st. Catherine.</t>
  </si>
  <si>
    <t>(876) 433-2278</t>
  </si>
  <si>
    <t>Gemoutreachministry@gmail.com</t>
  </si>
  <si>
    <t>Offerings, thithes, and personal contributions.</t>
  </si>
  <si>
    <t>CAIN100-1318C</t>
  </si>
  <si>
    <t>God Ever Touching Humanity Limited</t>
  </si>
  <si>
    <t>2 Sunrise drive, kingston 19.</t>
  </si>
  <si>
    <t>To improve the health, economic and social condictions of indegents children and elderly persons throughtout jamaica through the collection and distribution of food, clothing, mediacl supplies, equipment and toiletries and utilze same and other means which further the purpose.</t>
  </si>
  <si>
    <t>1(876) 634-8946</t>
  </si>
  <si>
    <t>Sewtonations@yahoo.com</t>
  </si>
  <si>
    <t>CAIN100-515C</t>
  </si>
  <si>
    <t>God Family Ministry International Limited</t>
  </si>
  <si>
    <t>9 Beverley path glendale, kingston 20</t>
  </si>
  <si>
    <t>1(876) 356-6487</t>
  </si>
  <si>
    <t>Fund raising, donations from members, sponsorships, and public gatherings/events.</t>
  </si>
  <si>
    <t>CA100-815C</t>
  </si>
  <si>
    <t>God Is My Provider Charity Limited</t>
  </si>
  <si>
    <t>Naggo head, 5 casino drive, bridgeport p o st. Catherine</t>
  </si>
  <si>
    <t>God my Provider Charity Limited seek to eliminate poverty within the soceity by: 1. To educate and train members of the society to become agents of change by participation in various self-help programs such as skill-trained workshop and educational seminar. 2. To relief poverty and distress among the homeless, indigent and poor by creating opportunities for impoving their sense of well-being. 3. To foster Volunteerism, by collaborating with the Church of God of Prophecy in hosting social activities such as Breakfast programs and back to School Treats. 4. To provide perishables (food) and non-perishables (clothing etc.) to the Naggo Head Community and its environment.</t>
  </si>
  <si>
    <t>(876) 296-8203                                                                    (876) 332-9925</t>
  </si>
  <si>
    <t>rochellessmith876@gmail.com                                                                                                 troyjames3kids@gmail.com                                                                                                                          shawnaleelawrence4@gmail.com</t>
  </si>
  <si>
    <t>Sponsors, fundraising, and own funding.</t>
  </si>
  <si>
    <t>CA100-846C</t>
  </si>
  <si>
    <t>God Lives Within Ministries Limited</t>
  </si>
  <si>
    <t>Shops 4 and 5 caledonia complex, 3 1/2 caledonia road, mandeville, manchester</t>
  </si>
  <si>
    <t>To Peach and teach the gospel of jesus christ to the the people of jamaica and foregin lands by radio, by recording by printed work and by personal evangegelism. To establish corpoarte places of religious worship, colleges, and universities to conduct religious services and general evangelism.</t>
  </si>
  <si>
    <t>1(876) 355-0210</t>
  </si>
  <si>
    <t>Godliveswithinministries@gmail.com                                                                                                       glwstudio@gmail.com</t>
  </si>
  <si>
    <t>Foundraising and donations</t>
  </si>
  <si>
    <t>CAIN100-1963C</t>
  </si>
  <si>
    <t>God Sent Outreach Ministry Limited</t>
  </si>
  <si>
    <t>989 Chepstow Road, Waterford P.O., St. Catherine.</t>
  </si>
  <si>
    <t>to better able to assist those in need.</t>
  </si>
  <si>
    <t>Maudrie Garrique                                                                                              Kerin Galway                                                                                       Curdel Daley                                                                                                            Kereen Francis                                                                                              Marcia Jones</t>
  </si>
  <si>
    <t>(876) 539-5091                                                                      (876) 480-3435                                                  (876) 323-6544</t>
  </si>
  <si>
    <t>godsentoutreach@gmail.com                                                                                            mgarriques47@gmail.com                                                                                                                  keringgalway@yahoo.com</t>
  </si>
  <si>
    <t>from director</t>
  </si>
  <si>
    <t>CA100NR-103C</t>
  </si>
  <si>
    <t>Godfrey Stewart High School Alumni Association</t>
  </si>
  <si>
    <t>4 Lewis street, c/o p.o.box</t>
  </si>
  <si>
    <t>CAIN100-504CNR</t>
  </si>
  <si>
    <t>Godly Interventions With Families To Transcend Stability (G.I.F.T.S) Ministries Limited</t>
  </si>
  <si>
    <t>26 Belgrade loop, kingston 19, kingston</t>
  </si>
  <si>
    <t>CA100-773C</t>
  </si>
  <si>
    <t>God's Hands Extended Limited</t>
  </si>
  <si>
    <t>64 Paddington terrace, kingston 6, st.anfrew</t>
  </si>
  <si>
    <t>To assist and provide food , clothings to church throughout the island of JAMAICA. To improve the health economic education and social conditions of children, families, and elderly persons throughout communities in JAMAICA as the needs and resources are available.</t>
  </si>
  <si>
    <t>(876) 826-9790 (ja contact).                                                                                                                  (917) 756-4604 (US contract).</t>
  </si>
  <si>
    <t>godshands_extended@yahoo.com</t>
  </si>
  <si>
    <t>Contributions, volunteers, fund raising, soliceting</t>
  </si>
  <si>
    <t>CAIN100NR-149C</t>
  </si>
  <si>
    <t>God's Word Works Faith Ministries Limited</t>
  </si>
  <si>
    <t>97 Albion road, montego bay, montego bay #1 p.o.,</t>
  </si>
  <si>
    <t>To advance the teachings of Christianity in and throughout the lives of all peopl throughout the communities of Montego Bay in the Parish of St James and all the communities across the other parishes of Jamaica so that they will find peace, joy solace and everlasting happiness.</t>
  </si>
  <si>
    <t>876-793-6889</t>
  </si>
  <si>
    <t>Evertonreid40729@gmail.com</t>
  </si>
  <si>
    <t>CA100-775C</t>
  </si>
  <si>
    <t>Goinspired Jamaica Foundation Limited</t>
  </si>
  <si>
    <t>21 Chosen few avenue, kingston 20</t>
  </si>
  <si>
    <t>To foster health, wealth, love and well-being by inspiring and empowering individuals for growth. To improve the health, economic and social conditions of indigent children, unemplyed and elderly person throughout jamaica through information, service, advocacy and the collection and distribution of food, clothing and money on their behalf and to utilize same and means which will further purpose.</t>
  </si>
  <si>
    <t>1(876) 775-3370                                                                  (876) 546-1257</t>
  </si>
  <si>
    <t>Charity@goingspiredja.com                                                                                                         reeceracquel@gmail.com</t>
  </si>
  <si>
    <t>Proceeds from the fondation;s fundraisers, donations, and sponsorship from indiviuals and other entities.</t>
  </si>
  <si>
    <t>CA100-785C</t>
  </si>
  <si>
    <t>Good Behaviour Better Jamaica Limited</t>
  </si>
  <si>
    <t>4 Ballater avenue, kingston 10</t>
  </si>
  <si>
    <t>To educate, and promote awareness of, the public regarding issues of civic responsibility and good citizenship; To promote and implement a public behaviour programme that influences the good behaviour of persons in public spaces; To promote and support the recognition and institutionalisation of the jamaica standard guilde for public behaviour document throughout (Communities in) jamaica; To promote integrity in the conduct of persons for greater transparency and accountability; To promote meaningful research into the causes, manifestation, and effects of poor public behaviour, and attending solution thereof;</t>
  </si>
  <si>
    <t>(876) 362-5109                                                              (876) 836-4040                                                   (876) 437-3063                                                   (876) 419-4444                                      (876) 545-8194</t>
  </si>
  <si>
    <t>Goodbehaviourbetterjamaica@gmail.com                                                                                                                  robertsonj.d.r@gmail.com</t>
  </si>
  <si>
    <t>CA100NR71C</t>
  </si>
  <si>
    <t>Good Is Good Thrift Store And Foundation Limited</t>
  </si>
  <si>
    <t>115 Albion, montego bay</t>
  </si>
  <si>
    <t>To Improve the health, economic and social conditions</t>
  </si>
  <si>
    <t>876-519-1505</t>
  </si>
  <si>
    <t>Jayhamilton720@gmail.com</t>
  </si>
  <si>
    <t>CA100-636C</t>
  </si>
  <si>
    <t>Good Neighbours Community Outreach Jamaica Limited</t>
  </si>
  <si>
    <t>Balaclava, balaclava p.o., st. Elizabeth.</t>
  </si>
  <si>
    <t>To operqate a non-profit organization whose purpose is to facilitate the creating of jobs and other socioeconnomic development opportunities especically among the youths in Jamaica.</t>
  </si>
  <si>
    <t>1(876)290-8619</t>
  </si>
  <si>
    <t>Church21@hotmail.com</t>
  </si>
  <si>
    <t>CA100-213C</t>
  </si>
  <si>
    <t>Good News Assembly Of Praise Limited</t>
  </si>
  <si>
    <t>Braeton gate, hellshire main road, old braeton, st. Catherine</t>
  </si>
  <si>
    <t>To establish and operative places for religious and evangelistic worship and conduct religious services and other religious services and other religious activities and to carry on benevolent and educational pursuit and especially to promote the religious improvements of the general pursuits and especially to promote the religious improvement of the general community of Jamaica and the doing of all such other things as are incidental or conductive thereto; To establish and operate basic schools, Bible Colleges and to grant liberal art and Theological degrees. To care for the sick, to visit and encourage the people in the home and general to do religious and charitable works in and throughout the island of Jamaica; To foster homes and foreign mission work, and to support bible colleges and publish religious newspapers and periodicals of all kinds; To improve the health, economic and social conditions of indigent children and elderly person throughout Jamaica through the collection and distribution of food clothing and money on their behalf and to utilize same and any other means which will further purpose; To assist with the acquisition of books, computers, educational material, sporting gears and equipment for schools and learning institutions in Jamaica.</t>
  </si>
  <si>
    <t>(876) 758-6645                                              (876) 758-0681                                                        (876) 508-0070</t>
  </si>
  <si>
    <t>bishopdelroywillis1@yahoo.com</t>
  </si>
  <si>
    <t>CA100NR-70C</t>
  </si>
  <si>
    <t>Goodwill School Alumni Foundation Limited</t>
  </si>
  <si>
    <t>Goodwill district, chatham p.a.</t>
  </si>
  <si>
    <t>To advance education</t>
  </si>
  <si>
    <t>876-894-3811</t>
  </si>
  <si>
    <t>Hoardie@hotmail.com</t>
  </si>
  <si>
    <t>CA100-996C</t>
  </si>
  <si>
    <t>Gordon Pen Benevolent Society</t>
  </si>
  <si>
    <t>C/o eltham park primary school, gordon boulevard, spanish town p.o. St.catherine.</t>
  </si>
  <si>
    <t>To enhance the creation of community development activities. To make representation and recommendation to the revelant authorities for the improvent of the community activiites.</t>
  </si>
  <si>
    <t>(876) 856-0793</t>
  </si>
  <si>
    <t>loraineedwards@yahoo.com</t>
  </si>
  <si>
    <t>Dues, contributions, donations, &amp; fundraising activites.</t>
  </si>
  <si>
    <t>No. Of branches: gospel foundation church of god limited. (Jack river, jacks river, oracabessa p.o., st. Mary) . Gospel foundation church of god limited. ( Alexander hummerton, alexanderia p.o., st ann.). Gospel foundation church of god limited. (Richmond, richmond, richmond p.o., st, mary.)</t>
  </si>
  <si>
    <t>CAIN100-1618C</t>
  </si>
  <si>
    <t>Gospel Foundation Church Of Jamaica Limited</t>
  </si>
  <si>
    <t>Harmony hall district, highgate p.po., st. Mary.</t>
  </si>
  <si>
    <t>Tithes &amp; offerings. Gifts. Charity programs.</t>
  </si>
  <si>
    <t>CAIN100-1714C</t>
  </si>
  <si>
    <t>Gospel Gate Ministries Give A Helping Hand To Jamaicans Limited</t>
  </si>
  <si>
    <t>Hasberry grove, bendon district, st. Catherine.</t>
  </si>
  <si>
    <t>(876) 542-2996.</t>
  </si>
  <si>
    <t>Miler_sophia88@yahoo.com</t>
  </si>
  <si>
    <t>Salary, donations. And fundraising.</t>
  </si>
  <si>
    <t>CAIN100-83C</t>
  </si>
  <si>
    <t>Gospel Light Church Of The Apostolic Faith Of Our Lord And Saviour Jesus Christ Limited</t>
  </si>
  <si>
    <t>15 Martin christie street, great pond, ocho rios, st.ann.</t>
  </si>
  <si>
    <t xml:space="preserve"> Joseph g. Smith. (Jam) gilda m. Smith. (Jam) janet m. Goffe. (Jam/uk) yvonne smith. (Jam/uk) shelly e. Nicholson.(jam).</t>
  </si>
  <si>
    <t>(876) 288-7378                                                                      (876) 364-6472</t>
  </si>
  <si>
    <t>buchanan.shanice92@yahoo.com</t>
  </si>
  <si>
    <t>Pension,tithes,offering,Collections and donations.</t>
  </si>
  <si>
    <t>CAIN100-424C</t>
  </si>
  <si>
    <t>Gospel Truth Restoration Ministry</t>
  </si>
  <si>
    <t>Cheapside, junction p.o., st. Elizabeth</t>
  </si>
  <si>
    <t>Religious and evangelistic worship/services and activities promote the religious improvement in the general community; To establish and operate basic school, High school, Bible Colleges to grant liberal arts theological degree; to improve health, economic and social condition of indigent children and elderly person throughout Jamaica</t>
  </si>
  <si>
    <t>1(876) 362-1565</t>
  </si>
  <si>
    <t>Mygtrm@yahoo.com</t>
  </si>
  <si>
    <t>Offendings &amp; donations.</t>
  </si>
  <si>
    <t>CA100-1305C</t>
  </si>
  <si>
    <t>Governor General Jamaica Trust Limited</t>
  </si>
  <si>
    <t>King's house, hope road, kingston 6</t>
  </si>
  <si>
    <t>Heritage protection, through the protection and preservation of the buildings and grounds of the Kings House as well as the promotion of the historty, traditions and aesthetic value of the buildings, grounds, furnishings and artifacts within the King's House property.</t>
  </si>
  <si>
    <t>1(876) 927-4899</t>
  </si>
  <si>
    <t>CAIN100-222C</t>
  </si>
  <si>
    <t>Grace And Staff Community Development Foundation Limited</t>
  </si>
  <si>
    <t>P.o. Box 86, 64 harbour street, kingston</t>
  </si>
  <si>
    <t>The advancement of good citizenship or community development.</t>
  </si>
  <si>
    <t>1(876) 922-3440-9                                                                              Fax: 1(876) 922-6886</t>
  </si>
  <si>
    <t>Grace kennedy &amp; staff donations.</t>
  </si>
  <si>
    <t>CA100-978C</t>
  </si>
  <si>
    <t>Grace And Truth Deliverance Centre Ministries Limited</t>
  </si>
  <si>
    <t>New bowens, 12 first street, may pen p.o., clarendon</t>
  </si>
  <si>
    <t>To enlighten and spread the word of god through weekly Sunday services and mid week services and crusades. To improve the health, economic and socal conditions of indegent children and elderly persons. To meet the needs of people via outreach ministries in order to feed persons both spiritually and physcally.</t>
  </si>
  <si>
    <t>1(876) 389-4024                                                                 (876) 342-2222</t>
  </si>
  <si>
    <t>VERONAWHITE59@GMAIL.COM                                                                                                               CONCITADONALDSON54@GMAIL.COM</t>
  </si>
  <si>
    <t>CA100-535C</t>
  </si>
  <si>
    <t>Grace Apostolic Deliverance Tabernacle (G.A.D.T.A.B) Limited</t>
  </si>
  <si>
    <t>29 Studio one boulevard, cross roads, kingston 5</t>
  </si>
  <si>
    <t>To carry out religious rites, rituals, processes and procedures for the spiritual and wellbeing of its members as according to written word of the bible.</t>
  </si>
  <si>
    <t>(876) 336-4480                                                                   (876) 372-9562</t>
  </si>
  <si>
    <t>gadtabernacle@gmail.com                                                                                                         jermiemcgregor@yahoo.com</t>
  </si>
  <si>
    <t>Tithes, contributions, gifts</t>
  </si>
  <si>
    <t>CAIN100NR-1161C</t>
  </si>
  <si>
    <t>Grace Christian Ministries International Jamaica Limited</t>
  </si>
  <si>
    <t>68 Main street, ocho rios</t>
  </si>
  <si>
    <t>To operate as a religious entity to spread the gospel of jesus christ to fourteen (14) parishes in jamaica, other caribbean countries and the world at large.</t>
  </si>
  <si>
    <t>(876) 512-4124                                                                                (876) 426-6821</t>
  </si>
  <si>
    <t>williamnarda@yahoo.com</t>
  </si>
  <si>
    <t>CAIN100-1869C</t>
  </si>
  <si>
    <t>Grace Divine Charity Limited</t>
  </si>
  <si>
    <t>1 Michigan Close, kingston 19</t>
  </si>
  <si>
    <t>To build and maintain transitional housing for women &amp; their children( from the parishes of kingston &amp; st. Andrew, st. Catherine, and clarendon.) who are victims of intimate partner violence, with the object of facilitating healing and improving the conditions of life for the inhabitants.</t>
  </si>
  <si>
    <t>(876) 770-4919</t>
  </si>
  <si>
    <t>rochellehenry54@yahoo.com</t>
  </si>
  <si>
    <t>CAIN100-1294C</t>
  </si>
  <si>
    <t>Grace Family Church</t>
  </si>
  <si>
    <t>37 Dewsbury avenue, kingston 6.</t>
  </si>
  <si>
    <t>To proclaim, preach, and propagate the gospel of jesus christ in Jamaica, and advance the gospel of jesus christ by planting and strenghtening churches for the glory of God.</t>
  </si>
  <si>
    <t>1(876) 776-9843</t>
  </si>
  <si>
    <t>Plant@gracefam.church</t>
  </si>
  <si>
    <t>Denominational support and offerings</t>
  </si>
  <si>
    <t>CAIN100-1354C</t>
  </si>
  <si>
    <t>Grace Jail And Prison Ministry Of Jamaica Limited</t>
  </si>
  <si>
    <t># 12 Fronter driver, port maria, st. Mary.</t>
  </si>
  <si>
    <t>Grace jail &amp; prison mintry has its sole purpose to ministered to spiritual needs incarerated men and women in jamaica jails and prisons. We aim to do this through premantly visitations. We seeks to introduce in mates to god's word to provide stability to imates.</t>
  </si>
  <si>
    <t>1(876) 881-9878</t>
  </si>
  <si>
    <t>Gracejailministry@gmail.com</t>
  </si>
  <si>
    <t>Donations &amp; sponsorship.</t>
  </si>
  <si>
    <t>CAIN100-169C</t>
  </si>
  <si>
    <t>Grace Kennedy Foundation</t>
  </si>
  <si>
    <t>64 Harbour street, kingston</t>
  </si>
  <si>
    <t>To develop and promote the arts, health, culture and sports; To establish and carry on programmes for the development of education and skills of people in Jamaica; To promote and encourage study and research into all areas of the environment and of environmental sciences and to facilitate the publication of the results.</t>
  </si>
  <si>
    <t>(876) 932-3350</t>
  </si>
  <si>
    <t>Caroline.mahfood@gkco.com</t>
  </si>
  <si>
    <t>CA100NR-28C</t>
  </si>
  <si>
    <t>Grace Lighthouse Baptist Church Limited</t>
  </si>
  <si>
    <t>Alaska drive, p.o. Box 3463, west end negril</t>
  </si>
  <si>
    <t>Bring Glory To God, improve the lives of the people in the surrounding community</t>
  </si>
  <si>
    <t>CA100NR-37C</t>
  </si>
  <si>
    <t>Grace Temple Fellowship Of Churchs Limited</t>
  </si>
  <si>
    <t>Lot 1 haughton court, esher</t>
  </si>
  <si>
    <t>Provide Community Service to the Community of Haughton Court, hanover.</t>
  </si>
  <si>
    <t>CA100-1372C</t>
  </si>
  <si>
    <t>Great Shape Inc</t>
  </si>
  <si>
    <t>313 Carlton crescent, spot valley, montego bay, # 1 p.o., st. James.</t>
  </si>
  <si>
    <t>To provide charitable health related and educational services to the residents of jamaica of jamaica and Caribbean nations in accordance with all applicable requirements for an oraganization that is tax exempt under Section 501©(3) of the Internal Revenue Code of the United States of America.</t>
  </si>
  <si>
    <t>(510) 893-1751</t>
  </si>
  <si>
    <t>Josephgreatshape@gmail.com</t>
  </si>
  <si>
    <t>CA100-524C</t>
  </si>
  <si>
    <t>Great Smiles Mobile Project Limited (Formerly: Dent Care Smile Clinic Foundation Limited)</t>
  </si>
  <si>
    <t>3 Tangerine place, kingston 10</t>
  </si>
  <si>
    <t>To provide Dental Services, at affordable cost throughtout jamaica, with emphasis being placed among those who are economically and socially disadvantaged, and to achieve this objective by any means whatever appropriate to the Company.</t>
  </si>
  <si>
    <t>1(876) 538-6566                                                                                                                            Fax: 929-7946</t>
  </si>
  <si>
    <t>Dcsmilemobile@gmail.com</t>
  </si>
  <si>
    <t>CA100-1411C</t>
  </si>
  <si>
    <t>Greater Apostolic Christ Temple Ministries Limited</t>
  </si>
  <si>
    <t>Main street, central village p.a., st. Catherine.</t>
  </si>
  <si>
    <t>To promote religious programmes and cause for the advancement of the following in Jamaica. I. Good citizenship, ii. Community development, iii. Youth welfare, iv. Religious welfare, v. Spread the gospel throughout the island of jamaica.</t>
  </si>
  <si>
    <t>1(876) 984-7438                                                                       1(876) 878-3591                                                                       (876)878-3591</t>
  </si>
  <si>
    <t>Christtemple105@yahoo.com                                                                                                             jlee@jpsco.com</t>
  </si>
  <si>
    <t>Offering &amp; donations</t>
  </si>
  <si>
    <t>CAIN100-2129C</t>
  </si>
  <si>
    <t>Greater Love &amp; Divine Works Apostolic Church Limited</t>
  </si>
  <si>
    <t>Africa district, old harbour p.o., st.catherine</t>
  </si>
  <si>
    <t>To proclaim,preach and propagate the gospel of jesus christ to the people of jamaica and foreign lands by radio, television, recording, printed word and by personal evangelism and to provide for fellowship of all members and those who adhere to the christian faith for the advancement of religion in jamaica.</t>
  </si>
  <si>
    <t>Keresha king-williams.(jamaican). Patrick williams.(jamaican). Kenroy james.(jamaican). Radhaline wright-james.(jamaican).</t>
  </si>
  <si>
    <t>(876) 390-5809                                                                                  (876) 545-3581                                                                                      (876) 373-8867</t>
  </si>
  <si>
    <t>gldwapostolic@gmail.com                                                                                                              ianwilliams798@gmail.com</t>
  </si>
  <si>
    <t>Tithes, offerings</t>
  </si>
  <si>
    <t>CAIN100-1221C</t>
  </si>
  <si>
    <t>Greater Works International Fellowship</t>
  </si>
  <si>
    <t>Shop # 26, red hills mall, 105 red hills road, kingston 19.</t>
  </si>
  <si>
    <t>To teach and spread the gospel of Jesus Chirst using all available methods and to establish facilities locally and abroad for evangelical outreach. To prevent anf relieve poverty to the indigent and poor throughout Jamaica. To provide for the education advancement of the nation's poor by establishing learning institutions from kindergarden to tertiary throughout Jamaica.</t>
  </si>
  <si>
    <t>joseph andrew scott.(jam).                                                                                                           Dorothy scott.(jam).                                                                                       Ann McCarthy.(jam).                                                         jody white.(jam).                                                                                                         donn Griffiths.(jam).                                                                               Randolph Watson.(jam).</t>
  </si>
  <si>
    <t>1(876) 969-0924                                                            (876) 539-5369.                                                                        (876) (876) 969-1060.</t>
  </si>
  <si>
    <t>Greaterworks@hotmail.com</t>
  </si>
  <si>
    <t>Members dues, tithes, offerings, and donations.</t>
  </si>
  <si>
    <t>CA100-476C</t>
  </si>
  <si>
    <t>Greatful Heart Ministry Limited</t>
  </si>
  <si>
    <t>Galloway district, bethel town p.o.</t>
  </si>
  <si>
    <t>Assist the needy and less fortunate in the Community</t>
  </si>
  <si>
    <t>876-407-7743                                                                                                   (876) 847-5043                                                                                                 (876) 426-9878</t>
  </si>
  <si>
    <t>Johnson.ricardo20@yahoo.com</t>
  </si>
  <si>
    <t>CA100-1654C</t>
  </si>
  <si>
    <t>Green Block Foundation Limited</t>
  </si>
  <si>
    <t>21 Sullivan avenue, kingston 8.</t>
  </si>
  <si>
    <t>To promote healthy living by providing nutritious breakfast to children in need of care and support. To promote the advancement of education by providing technological devices, such as computers, tablets ect. To assist with learninging of students who are in need of such equipment.</t>
  </si>
  <si>
    <t>1(876) 535-6000                                                            (876) 889-5375                                                                   (876) 578-2865</t>
  </si>
  <si>
    <t>sean@greenblockd.com                                                          cblake@greenblockd.com</t>
  </si>
  <si>
    <t>CA100-937C</t>
  </si>
  <si>
    <t>Green Frog Gray Elephant Foundation Limited</t>
  </si>
  <si>
    <t>6 Norbrook mews, kingston 8</t>
  </si>
  <si>
    <t>Transitional programs for young adults with autim. Vocational training for young adults with autism.</t>
  </si>
  <si>
    <t>1(876) 620-5751                                                                           (876) 298-6779                                                                                               (876) 381-2861</t>
  </si>
  <si>
    <t>Gfgefoundation@gmail.com                                                                                                   martin@tsija.com                                                  michelemalewis@gmail.com</t>
  </si>
  <si>
    <t>CA100-1524C</t>
  </si>
  <si>
    <t>Greendale Twickenham Gardens Citizens Association Limited</t>
  </si>
  <si>
    <t>1 Palace road, greendale, spanish town, st. Catherine.</t>
  </si>
  <si>
    <t>The advancement of good citizenship or community development in greendale. To improve the education standards of youths and adults in the commnuity.</t>
  </si>
  <si>
    <t>1(876) 749-4849                                                            (876) 368-7000</t>
  </si>
  <si>
    <t>Greendale_twickenhamgardens@yahoo.com                                                                       taxresultant@yahoo.co.uk</t>
  </si>
  <si>
    <t>Fund raising , events, dues, and donations.</t>
  </si>
  <si>
    <t>CABS100NR-66C</t>
  </si>
  <si>
    <t>Greenside Residents Association Benevolent Society</t>
  </si>
  <si>
    <t>Lot 17 piedmont, greenside, falmouth p.o.</t>
  </si>
  <si>
    <t>Promote ,secure and support healthy life style and high standard of living</t>
  </si>
  <si>
    <t>876-293-8008</t>
  </si>
  <si>
    <t>CA100-736C</t>
  </si>
  <si>
    <t>Greentwist Foundation Inc. Limited</t>
  </si>
  <si>
    <t>Lot 2, clifton hill, gordon town p.o., st. Andrew</t>
  </si>
  <si>
    <t>The Company will be operating soley for the purpose of Charity as stated in it's objectives and therefore will not be carry on any form of commerical activities.</t>
  </si>
  <si>
    <t>(876) 357-97772                                                                               (876) 340-1810                                                                    (876) 854-9123                                                                               917-696-4222                                                                                               (876) 809-7682</t>
  </si>
  <si>
    <t>trudian.hunt@yahoo.com</t>
  </si>
  <si>
    <t>Public sorces &amp; funding agencies</t>
  </si>
  <si>
    <t>CA100-1447C</t>
  </si>
  <si>
    <t>Grove Place Litchfield Foundation Limited</t>
  </si>
  <si>
    <t>Grove place district, litchfield p.a., manchester.</t>
  </si>
  <si>
    <t>To promote education in out community. To assist children in and around rual areas of the Grove Place Community with back to school supplies such as books, pens, pencils, and school uniform etc. To provide grants and scholarships for children.</t>
  </si>
  <si>
    <t>(876) 890-4421                                                                                     (876) 776-0571</t>
  </si>
  <si>
    <t>shereesmith311@yahoo.com</t>
  </si>
  <si>
    <t>Sponsorships.</t>
  </si>
  <si>
    <t>CA100-1257C</t>
  </si>
  <si>
    <t>Growing Into Greatness Foundation Limited</t>
  </si>
  <si>
    <t>Drapers district, drapers p.a., portland.</t>
  </si>
  <si>
    <t>Provide financial support to students who show a potential for excellence in education. Identify students who need support to pursue their educational dreams. Promote excellence in education by providing support for projects that advances reading writing and other literary projects.</t>
  </si>
  <si>
    <t>1(876) 781-7320</t>
  </si>
  <si>
    <t>markwalker2@hotmail.com</t>
  </si>
  <si>
    <t>Personal income and donations</t>
  </si>
  <si>
    <t>CAIN100-1298C</t>
  </si>
  <si>
    <t>Growth And Opportunity Trust Limited</t>
  </si>
  <si>
    <t>11 Millsborough avenue, kingston 6.</t>
  </si>
  <si>
    <t>To support the prevention and relief of poverty in North West St. Andrew. To promote the advancement of good citizenship and community development in North West St. Andrew.</t>
  </si>
  <si>
    <t>1(876) 922-1500</t>
  </si>
  <si>
    <t>Stephanied.abrahams@gmail.com</t>
  </si>
  <si>
    <t>CAIN100-254C</t>
  </si>
  <si>
    <t>Guardian Group Foundation Limited</t>
  </si>
  <si>
    <t>12 Trafalgar road, kingston 5</t>
  </si>
  <si>
    <t>To improve the health, education, economic, and social condition of jamaicans, especially children and elderly persons. To promote healthly lifestlye programmes throughtout jamaica by working closely with Government and Quasi-Government organisations to provide equippment and basic health service including screenings, prventating care seminars and workshops. To promote community development particularly within rural and inner-city communities in jamaica through programmes designed to provide facilities, scholarships; technical, practical financial and assistance for education, study and training or other means of self-development undertaken by select members of the community;</t>
  </si>
  <si>
    <t>1(876) 978-4225</t>
  </si>
  <si>
    <t>Guardiangroupfoundation@myguardiangroup.com</t>
  </si>
  <si>
    <t>Donations, sponsorship, fundraising.</t>
  </si>
  <si>
    <t>CA100-1097C</t>
  </si>
  <si>
    <t>Guardsman Group Foundation Limited</t>
  </si>
  <si>
    <t>107 Old hope road, kingston 6</t>
  </si>
  <si>
    <t>Promote Cultural, music, Educational or other altruistic charitable programmes for where it is situated in the parish of St.Andrew and Jamaica at large for the benfit of children and youth in Jamaica and enable them to make a positive contribution to Society. Promote and foster the support and development of benevolent, social and economic development projects to benefit underprivileged persons regardless of race, gender or political or religious affiliation in Jamaica.</t>
  </si>
  <si>
    <t>1(876) 978-5760                                                                 Fax: 1(876) 927-7539</t>
  </si>
  <si>
    <t>Info@guardsmangroup.com</t>
  </si>
  <si>
    <t>CA100-1663C</t>
  </si>
  <si>
    <t>Guddehyah Ministries Limited</t>
  </si>
  <si>
    <t>66A chisholm avenue, kingston 13.</t>
  </si>
  <si>
    <t>1(876) 562-2706</t>
  </si>
  <si>
    <t>KIRKCAMPBELL445@GMAIL.COM</t>
  </si>
  <si>
    <t>Donations and contrbutions</t>
  </si>
  <si>
    <t>CAIN100-1114C</t>
  </si>
  <si>
    <t>Gully Voice Limited</t>
  </si>
  <si>
    <t>Windward road, 32 outlook avenue, kingston2.</t>
  </si>
  <si>
    <t>To assist girls between the ages of twelve (12) and eighteen (18) years old who are victims of domestic violence, including emotional, economic, sexual and physical abuse. To provide emergency and transitional housings, economic support and a diversified continuum of service focused on the empowerment, self - sufficiency and safety of young girl. To provide housing appliances, food, tools, machinery and other iteams for the less young girl. To help with the procurement of books, PCs, sporting gears and other educational materials for school locale. To create a food a clothing drive for the less fortunate and elderly.</t>
  </si>
  <si>
    <t>1(876) 544-8172                                                                                               1(718) 924-1426</t>
  </si>
  <si>
    <t>Jahrainmusic@gmail.com</t>
  </si>
  <si>
    <t>Fundraising, and donations also sponsorship.</t>
  </si>
  <si>
    <t>CA100-631C</t>
  </si>
  <si>
    <t>H.E.L.P Happily Encouraging Lives Peacefully Organization Limited</t>
  </si>
  <si>
    <t>6 Norbrook close, kingston 8, st. Andrew</t>
  </si>
  <si>
    <t>Improve the lives of children and the elderly with the acquisition of books, school materials, and medical supplies to enhance the lives of those living in homes, place of safety and are of lower socio-economic status living within the communities of the Kingston 13 area. Encourage children and teens to gravitate towards positive thinking and the need to get educated in order to improve their status in society. Promote community development particularly in the inner-city community of Kingston 13 within that region.</t>
  </si>
  <si>
    <t>1(876) 345-7546</t>
  </si>
  <si>
    <t>Help4102@gmail.com</t>
  </si>
  <si>
    <t>Donations from companies individual &amp; directors, and contributions.</t>
  </si>
  <si>
    <t>CA100-1408C</t>
  </si>
  <si>
    <t>Ha Ivriy Min Yahweh Limited</t>
  </si>
  <si>
    <t>Water cres, savanna-la-mar,savanna-la-mar</t>
  </si>
  <si>
    <t>To estabilsh and operate places for religious worship and conduct religious services and religious activities to spread the great news of salvation to humanity.</t>
  </si>
  <si>
    <t>(876) 344-0378                                                                                         (876) 567-7688                                                                        (876) 539-3405</t>
  </si>
  <si>
    <t>taulbiyah9@gmail.com                                                                                                       realmr2003@yahoo.com</t>
  </si>
  <si>
    <t>Dontations from the church and corporate jamaica</t>
  </si>
  <si>
    <t>CA100-1290C</t>
  </si>
  <si>
    <t>Haemophilia Society Of Jamaica Limited</t>
  </si>
  <si>
    <t>Pathology department, university hospital of the west indies, mona, kingston 7.</t>
  </si>
  <si>
    <t>Identily persons living with this (Hoemphilia). Rare bleeding disorder to provide emotional and psychological support. Aduacatingfor better care and treatment of patients with the bleeding disorder at healthcare centers, schools, work place ete.</t>
  </si>
  <si>
    <t xml:space="preserve">(876) 868-9318                                                             (876) 749-7057                                                      (876) 387-5146    </t>
  </si>
  <si>
    <t>lx_parkinson@hotmail.com                                                                            moniquecrobbie19@gmail.com</t>
  </si>
  <si>
    <t>Dues</t>
  </si>
  <si>
    <t>CA100NR-87C</t>
  </si>
  <si>
    <t>Haile Clarken Bipolar Foundation</t>
  </si>
  <si>
    <t>23 Rheo loop, bellevue, southfield</t>
  </si>
  <si>
    <t>CA100NR-73C</t>
  </si>
  <si>
    <t>Half Way Home Ministries Jamaica Limited</t>
  </si>
  <si>
    <t>Eltham backstreet</t>
  </si>
  <si>
    <t>To buildhomes for families in need</t>
  </si>
  <si>
    <t>876-590-2723</t>
  </si>
  <si>
    <t>Rnelson.hhm@gmail.com</t>
  </si>
  <si>
    <t>CA100-1292C</t>
  </si>
  <si>
    <t>Hampstead Park Community Benevolent Society</t>
  </si>
  <si>
    <t>104 Mountain view avenue, kingston 3.</t>
  </si>
  <si>
    <t>Facilitate, promote and coordinate sustainable community development programmes and projects for the benefit of residents of Hampstead Park Community and its environs.</t>
  </si>
  <si>
    <t>(876) 562-5216                                                                            (876) 316-3912                                                             (876) 562-5216                                                                 (876) 983-0232                                                                 (876) 430-4507                                                                (876) 855-5646                                                                     (876) 593-1284                                                        (876) 668-3369</t>
  </si>
  <si>
    <t>Hampsteadparkcc@gmail.com</t>
  </si>
  <si>
    <t>Fund raising events, donations dues</t>
  </si>
  <si>
    <t>CA100-1546C</t>
  </si>
  <si>
    <t>Hampton Green Missionary Church Foundation Limited</t>
  </si>
  <si>
    <t>2 St. John's road, spanishtown p.o., st. Catherine.</t>
  </si>
  <si>
    <t>To improve the health, economic and social conditions of children and young persons in the communities in the environ of Hampton Green Missionary Church (HGMC)., Spanish Town, Jamaica through the collection and distribution of food, clothing, and money on their behalf and to utilize same and means which will further the purpose.</t>
  </si>
  <si>
    <t>1(876) 475-1963                                                                                              1(876) 984-2242</t>
  </si>
  <si>
    <t>Hgmc@cwjamaica.com</t>
  </si>
  <si>
    <t>Donations from church affiliates, other charties &amp; the business, community.</t>
  </si>
  <si>
    <t>CA100-68C</t>
  </si>
  <si>
    <t>Hampton School Foundation</t>
  </si>
  <si>
    <t>Malvern p.o., st. Elizabeth</t>
  </si>
  <si>
    <t>To promote programmes geared toward expanding the sporting activities of the students of Hampton School; To advance the welfare of the students of the School by providing financial assistance to those with a high level of academic performance and are experiencing great difficulties in pursuing higher levels of education; to assist the school with the establishment and maintenance of the Enrichment Resource Centre geared at assisting those students falling behind in their work and help them overcome hurdles and restore their performance to their GSAT levels in preparation for external examinations.</t>
  </si>
  <si>
    <t>(876) 966-5161                                                                                                                (876) 966-5163</t>
  </si>
  <si>
    <t>Hampton@cwjamaica.com</t>
  </si>
  <si>
    <t>Fundraising, donations from alumni</t>
  </si>
  <si>
    <t>CAIN100-1573C</t>
  </si>
  <si>
    <t>Hands For The Aged Foundation.</t>
  </si>
  <si>
    <t>Apt.#67, block b1, victoria housing scheme, 49 whitehall avenue, kingston 8.</t>
  </si>
  <si>
    <t>To provide for relife of aged and elderly persons in jamaica who are in need. To relieve financial hardship, sickness and poor health amounst elderly persons.</t>
  </si>
  <si>
    <t>1(876) 407-2195</t>
  </si>
  <si>
    <t>Info@depassandco.com</t>
  </si>
  <si>
    <t xml:space="preserve">Member contributions. Tithes, offerings             </t>
  </si>
  <si>
    <t>CAUN100-1330C</t>
  </si>
  <si>
    <t>Hannah's Heritage</t>
  </si>
  <si>
    <t>To alleviate poverty by giving gifts in kind to children and youth assoicated with or in the care of women who are recipients of the outreach efforts of Hannah's Heritage.</t>
  </si>
  <si>
    <t>Hannahsheritage@yahoo.com</t>
  </si>
  <si>
    <t>CA100-34C</t>
  </si>
  <si>
    <t>Hanover Infirmary (*Hanover Parish Council*)</t>
  </si>
  <si>
    <t>Watson taylor drive, lucea, hanover</t>
  </si>
  <si>
    <t xml:space="preserve">V- VEST ACT (WITHIN PARLIAMENT) </t>
  </si>
  <si>
    <t>The Provision of institutional care for the aged and infirmed who are unable to take care of themselves and who have no family to do so. The Provision medical care and nutritional support to those who are mentally and physically challenged. The Provision of rehabilitative support to the residents of the institution.</t>
  </si>
  <si>
    <t>1(876) 956-2305 / 2205 / 2947                                                                                              Fax: 1(876) 956-2891</t>
  </si>
  <si>
    <t>Hanoverpc@mlge.gov.jm</t>
  </si>
  <si>
    <t>Government grants. Donations</t>
  </si>
  <si>
    <t>CA100-992C</t>
  </si>
  <si>
    <t>Happy Grove Educational Charitable Foundation Limited</t>
  </si>
  <si>
    <t>Happy grove high school, hector's river</t>
  </si>
  <si>
    <t>Improve The well beings of Students . Improve Physcal learning environment of Students. Advance the education of students.</t>
  </si>
  <si>
    <t>1(876) 330-8957</t>
  </si>
  <si>
    <t>Happygroveclassof98@gmail.com</t>
  </si>
  <si>
    <t>CA100-838C</t>
  </si>
  <si>
    <t>Happy Home Foundation (Formerly: Happy Home Foundation Limited)</t>
  </si>
  <si>
    <t>287 Chenniel court, phase 1, eltham park, st. Catherine</t>
  </si>
  <si>
    <t>To assist the less fortunate and offer care to the needy across jamaica. To promote healthy lifestyle and living through different health fairs and educational activities.</t>
  </si>
  <si>
    <t>1(876) 779-1051</t>
  </si>
  <si>
    <t>Happyhomefoundation@yahoo.com</t>
  </si>
  <si>
    <t>Donations, gifts, grants, and fundraising.</t>
  </si>
  <si>
    <t>CA100NR-139C</t>
  </si>
  <si>
    <t>Harriet Hall Foundation, Inc</t>
  </si>
  <si>
    <t>Norwood gardens, montego bay p.o. # 1,</t>
  </si>
  <si>
    <t>Provide information, advice and scholarship to young women across Jamaica.</t>
  </si>
  <si>
    <t>876-997-9587</t>
  </si>
  <si>
    <t>Foundationharriethall@gmail.com</t>
  </si>
  <si>
    <t>CAIN100-154C</t>
  </si>
  <si>
    <t>Harvest Christian Fellowship</t>
  </si>
  <si>
    <t>Shop 13 - 14 st. Andrew plaza, 90b red hills road, kingston 20</t>
  </si>
  <si>
    <t>To disseminate the gospel of Jesus Christ and the Word of God to the end that the people of God may be conformed to the image of Jesus Christ and to bring both families of believers and individual believers in the Lord Jesus Christ together in personal fellowship, both in the home and in cell groups; To regularly assemble together the members of the Church for fellewship one with another and to worship God in spirit and truth; and to co-operate in the assembling of the whole body of Christ; To involve every member of this Church in its fellowship and activites and in the move of the Holy Spirit.</t>
  </si>
  <si>
    <t>1(876) 941-0584</t>
  </si>
  <si>
    <t>Harvestword@yahoo.com</t>
  </si>
  <si>
    <t>Primarily from voluntary contributions of members and visitors, who meet in furtherance of the church's objectives.</t>
  </si>
  <si>
    <t>CA100-1C</t>
  </si>
  <si>
    <t>Harvestcall Jamaica (Apostolic Christian World Relief Of Jamaica)</t>
  </si>
  <si>
    <t>49 Ziadie avenue, apt., 2, kingston 10</t>
  </si>
  <si>
    <t>To promote programmes geared towards the increase of the Christian faith in Jamaica through the carrying out of public and free evangelical work among women. Men and children from various backgrounds through the holding of the religious meetings and one on one communication; To provide for the implementation of social development programs aimed at integrating the disabled (including but not limited to deaf persons and those with hearing disabilities into society so that they can operate effectively; To foster initiatives to assist education institutions through financial support and through provisions of educational and other resources for both staff and students.</t>
  </si>
  <si>
    <t>1(876) 587-3833</t>
  </si>
  <si>
    <t>Bwidmer@harvestcall.org</t>
  </si>
  <si>
    <t>Foreign and local donations.</t>
  </si>
  <si>
    <t>CAIN100-1923C</t>
  </si>
  <si>
    <t>Havenhill Baptist Church</t>
  </si>
  <si>
    <t>28 Mannings hill road, p.o.box 935, kingston 8</t>
  </si>
  <si>
    <t>To provide assistance to indigent students across jamica in ensuring that they will be able to sucessfully complete their education. To promote healing to family units locally and internationally, in oder to build a better community. To generally improve economic and social conditions of the less fortuneate across jamaica.</t>
  </si>
  <si>
    <t>(876) 931-4974                                                                     (876) 755-4426                                                                                             Fax: (876) 941-1616.</t>
  </si>
  <si>
    <t>Havenhill@cwjamaica.com                                                                                                            office@havenbapistchurch.com</t>
  </si>
  <si>
    <t>Tithes, offerings, donations, and interest earned on deposits.</t>
  </si>
  <si>
    <t>CA100-1085C</t>
  </si>
  <si>
    <t>Healthcare Social Workers Association Of Jamaica Limited</t>
  </si>
  <si>
    <t>Spalding, spalding p.o., manchester.</t>
  </si>
  <si>
    <t>To improve the health, economic and social condictions of indigent children and elderly persons throughout jamaica through the collection and distribution of food, clothing and money on their behalf and to utilize same and any other means which will further the purpose.</t>
  </si>
  <si>
    <t>1(876) 798-5492                                                                             1(876) 797-2044</t>
  </si>
  <si>
    <t>Hswajamaica@gmail.com</t>
  </si>
  <si>
    <t>Membership fees, and dues.</t>
  </si>
  <si>
    <t>CA100-1461C</t>
  </si>
  <si>
    <t>Heart &amp; Cowell's Foundation Limited</t>
  </si>
  <si>
    <t>Lot 385 Daytona, 15th place, 28 pathway, greater portmore, st.catherine.</t>
  </si>
  <si>
    <t>To assist the sick, the elderly, the poor, community members, school, and individual persons through out communities in such as health, education, economic and social development though the collection and distribution of food supplies, clothing, and monetary intervention.</t>
  </si>
  <si>
    <t>(876) 868-3250.                                                                                                        (876) 505-1137.</t>
  </si>
  <si>
    <t>handsinhandswithaheart@gmail.com</t>
  </si>
  <si>
    <t>Fund raising in ordr to get funds (cake sales &amp; cook outs).</t>
  </si>
  <si>
    <t>CAIN100NR-1519</t>
  </si>
  <si>
    <t>Heart &amp; Soul Cancer Foundation Of Jamaica</t>
  </si>
  <si>
    <t>319 Hague heights falmouth</t>
  </si>
  <si>
    <t>To provide support and insoiration to persins affected by breast cancer via education and support groups.</t>
  </si>
  <si>
    <t>876-587-6920</t>
  </si>
  <si>
    <t>Soniammorris</t>
  </si>
  <si>
    <t>CA100-1259C</t>
  </si>
  <si>
    <t>Hearts Of Love &amp; Compassion Ministry Limited</t>
  </si>
  <si>
    <t>374 Keswick avenue, cumberland, portmore, st. Catherine.</t>
  </si>
  <si>
    <t>To provide care and support to indigent citizens and the homeless throughtout Jamaica, so as to ensure a better standard of living. To improve the health and social condictions of indigent citizens and the homeless throughout Jamaica, through the collection and distrbution of food and clothings on their behalf and to utilize some and by other means which will further the purpose. To advence the chirstian faith to the indigent and homeless and any other who may so desire.</t>
  </si>
  <si>
    <t>1(876) 833-3428                                                                                                              1(876) 418-2137</t>
  </si>
  <si>
    <t>Loveandcompassion52@gmail.com</t>
  </si>
  <si>
    <t>Private and public contributions.</t>
  </si>
  <si>
    <t>CAIN100-1078C</t>
  </si>
  <si>
    <t>Heaven Blazing Earth Ministries International Limited</t>
  </si>
  <si>
    <t>Ranch hill district, highgate, st. Mary</t>
  </si>
  <si>
    <t>1(876) 560-6789</t>
  </si>
  <si>
    <t>Info@heavenblazingearthministriesintl.org</t>
  </si>
  <si>
    <t>Partners locally &amp; internationally.</t>
  </si>
  <si>
    <t>CA100-1099C</t>
  </si>
  <si>
    <t>Heavens Gateway Ministries, Inc</t>
  </si>
  <si>
    <t>Lot no. 9 Porto bello heights, montego bay 1 p.o.</t>
  </si>
  <si>
    <t>To provide food, clothing, school supplies, and other items for daily living to the less fortunate and underserved children and families of jamaica.</t>
  </si>
  <si>
    <t>(876) 873-9095.                                                                                                                         (404) 425-6385.</t>
  </si>
  <si>
    <t>heavengateway1@yahoo.com</t>
  </si>
  <si>
    <t>CAIN100-1793C</t>
  </si>
  <si>
    <t>Heaven's Last Call Ministry Limited</t>
  </si>
  <si>
    <t>New green district, mandeville p.o., manchester.</t>
  </si>
  <si>
    <t>To preach the everlasting gospel. To prepare a people for the second advert of jesus christ.</t>
  </si>
  <si>
    <t>(876) 276-7308.</t>
  </si>
  <si>
    <t>Ministryhlc5@gmail.com</t>
  </si>
  <si>
    <t>Tithes, offerings, specical offerings.</t>
  </si>
  <si>
    <t>CAIN100-1948C</t>
  </si>
  <si>
    <t>Heavensent Foundation Limited</t>
  </si>
  <si>
    <t>Building A. Aqueduct Flats, UWI, Mona Campus, Kingston 7</t>
  </si>
  <si>
    <t>To assist with the stimulation and development of students' interest in the field of education, primarily enterpreneurship , and to assist in aquiring educational materirals , books, equipment, and computers for schools and other learning institutions.</t>
  </si>
  <si>
    <t>(876) 485-8344</t>
  </si>
  <si>
    <t>sgwilliams@gograndconnection.com</t>
  </si>
  <si>
    <t>Individual donations, grants, and corporate sponsorship.</t>
  </si>
  <si>
    <t>CAIN100-1087C</t>
  </si>
  <si>
    <t>Hedonism II Foundation Limited</t>
  </si>
  <si>
    <t>Hedonism ii, rutland point, lucea, hanover.</t>
  </si>
  <si>
    <t>To promote and encourage the advancement of education among poor and underprivileged children and young persons. To support the relife of poverty faced by poor underprivileged children. To promote the advancement of good citizenship and commity development by identifying charitable and educational causes to which PB&amp;J Resort II (Jamaica) Limited may make contributions and to facilitate BP&amp;J Resort II (Jamaica) Limited making such contributions. To promote such other charitable purpose which the directors regard as benefical and advantageous to relieving poverty or increasing the access to education in the Negril area.</t>
  </si>
  <si>
    <t>Pb&amp; j resort ii (jamaica), limited and other donations.</t>
  </si>
  <si>
    <t>CA100-551C</t>
  </si>
  <si>
    <t>Heirs Of Promise Enterprises Limited</t>
  </si>
  <si>
    <t>156 Morgan Road, ironshore , montego Bay</t>
  </si>
  <si>
    <t>To operate a children's home for abandoned children. To provide education support to abandoned children.</t>
  </si>
  <si>
    <t>(876) 817-0406.                                                                  412-671-0407.</t>
  </si>
  <si>
    <t>pastor_vera@me.com</t>
  </si>
  <si>
    <t>Private donors.</t>
  </si>
  <si>
    <t>CA100-1023C</t>
  </si>
  <si>
    <t>Hellshire Glades Phase 1 Citizens' Association Benevolent Society</t>
  </si>
  <si>
    <t>Lot 68-69 hellshire glades, slate close, hellshire park p.a., st. Catherine</t>
  </si>
  <si>
    <t>To improve the well - being of all its citizen through the development and maintenance of civil pride, harmony and good will within the Hellshire Glades Phase 1, Community and its environs. Assist in promoting a united neighbourhood via working collabouration to improve quality of life and the beautification of the Community for the enjoyment of all its residents.</t>
  </si>
  <si>
    <t>1(876) 564-5138</t>
  </si>
  <si>
    <t>Baforsythe@hotmail.com</t>
  </si>
  <si>
    <t>CAIN100-699C</t>
  </si>
  <si>
    <t>Help Each Life Progress (H.E.L.P) Outreach Foundation Limited</t>
  </si>
  <si>
    <t>Main street, bog walk, st. Catherine</t>
  </si>
  <si>
    <t>To improve the economic and socal conditions of indigent persons in need, such as the homeless, battered women, single parents, the elderly, youths, children and persons with special needs throughtout jamaica. To provide them with food, clothing, monies, school supplies, educational materials, equipment, tuition of students, short term shelter and to be mentored to, by train counselors.</t>
  </si>
  <si>
    <t>1(876) 420-4314                                                                           1(876) 985-1837</t>
  </si>
  <si>
    <t>Helpoutreach@live.com</t>
  </si>
  <si>
    <t>Members contributions and donations.</t>
  </si>
  <si>
    <t>CAIN100NR-110C</t>
  </si>
  <si>
    <t>Help The Children Stay In School</t>
  </si>
  <si>
    <t>613 Belle air, runaway bay</t>
  </si>
  <si>
    <t>To advance educational opportunities for all children in the Parish of St. Annacross the other parishes of Jamaica</t>
  </si>
  <si>
    <t>876-881-8423</t>
  </si>
  <si>
    <t>Sophia_grant2001@yahoo.com</t>
  </si>
  <si>
    <t>Dontations / Contributions local and overseas donors (business and indiviuals).</t>
  </si>
  <si>
    <t>CAIN100-1365C</t>
  </si>
  <si>
    <t>Help Us Feed The Less Fortunate</t>
  </si>
  <si>
    <t>5 Texton road, kingston 5, st.andrew.</t>
  </si>
  <si>
    <t>Feed the homless and the unfortunates around Jamaica. Assist with acquisition of books, computers, educational materals, and sporting gears and equipment for school; and teaming institution.</t>
  </si>
  <si>
    <t>Shawn r.garraway. (Guyanese). Rene l. Hibbert. (Jamaican). Alecia creary. (Jamaican). Temera creary. (Jamaican).</t>
  </si>
  <si>
    <t>1(876) 291-3110                                                                      (876) 561-4870</t>
  </si>
  <si>
    <t>Feedthelessfortunate@yahoo.com</t>
  </si>
  <si>
    <t>CAIN100NR-182C</t>
  </si>
  <si>
    <t>Helpful Citizens Incorporated</t>
  </si>
  <si>
    <t>213 Hems Close, Montego Bay</t>
  </si>
  <si>
    <t>To be able to ship charitable food, household items from the USA to assist theose in need in Jamaica</t>
  </si>
  <si>
    <t>904-509-6484</t>
  </si>
  <si>
    <t>bawilson.doc@gmail.com</t>
  </si>
  <si>
    <t>CAIN100-1587C</t>
  </si>
  <si>
    <t>Herro Blair Foundation Limited</t>
  </si>
  <si>
    <t>104 Walthan park road, kingston 10.</t>
  </si>
  <si>
    <t>1(876) 923-7435</t>
  </si>
  <si>
    <t>Donations . Contributions.</t>
  </si>
  <si>
    <t>CAIN100-1964C</t>
  </si>
  <si>
    <t>Hibisus Foundation Limited</t>
  </si>
  <si>
    <t>10 Craig close, kingston 13</t>
  </si>
  <si>
    <t>To promote and encourage the improvement and advancement of education for residents in TOWER HILL and adjoining communities.</t>
  </si>
  <si>
    <t>(876) 527-1000.                                                                                            (876) 485-1276</t>
  </si>
  <si>
    <t>ano.sewell@gmail.com                                                                                                         mnbennett2009@hotmail.com</t>
  </si>
  <si>
    <t>CAIN100-1906C</t>
  </si>
  <si>
    <t>High Hopes Foundation Limited</t>
  </si>
  <si>
    <t>Wakefield, wakefield district, linstead p.o., st.catherine.</t>
  </si>
  <si>
    <t>To uplift community of WAKEFIELD LINSTEAD with charitable help and Donations.</t>
  </si>
  <si>
    <t>305-310-0734                                                                                                    (876) 948-1227</t>
  </si>
  <si>
    <t>Kataylor1819@yahoo.com                                                                                                               kelly.akin@duncox.com</t>
  </si>
  <si>
    <t>Donations. Directors' packet.</t>
  </si>
  <si>
    <t>CA100-1326C</t>
  </si>
  <si>
    <t>Higher Level Deliverance International Ministry</t>
  </si>
  <si>
    <t>Con's plaza, main street, discovery bay p.o., st.ann.</t>
  </si>
  <si>
    <t>1(876) 973-3065                                                               1(876) 456-0387                                                                                           1(876) 508-6650</t>
  </si>
  <si>
    <t>Higherlevelministry@gmail.com                                                                                                    michaelspencer225@gmail.com                                                                                                                             desrineburrell@gmail.com</t>
  </si>
  <si>
    <t>Offerings &amp; fundraising activities.</t>
  </si>
  <si>
    <t>CA100-1604C</t>
  </si>
  <si>
    <t>Highly Bless Foundation Limited</t>
  </si>
  <si>
    <t>Portland cottage vere, potland cottage p.a., clarendon.</t>
  </si>
  <si>
    <t>1(876) 774-4751                                                                                               (876) 808-7915</t>
  </si>
  <si>
    <t>Highlyblessfoundation@gmail.com                                                                                                                                    farabigail@yahoo.com                                                                                                                                                    meleciahewitt07@gmail.com</t>
  </si>
  <si>
    <t>Directors</t>
  </si>
  <si>
    <t>CA100-1542C</t>
  </si>
  <si>
    <t>Highway Apostolic Church Limited</t>
  </si>
  <si>
    <t>7A pitt street, falmouth, trelawny.</t>
  </si>
  <si>
    <t>1(876) 279-6338                                                                           (876) 426-5926</t>
  </si>
  <si>
    <t>greejen@hotmail.com                                                                                         frazerdennesha@yahoo.com</t>
  </si>
  <si>
    <t>Grant and offerings</t>
  </si>
  <si>
    <t>CA100-245C</t>
  </si>
  <si>
    <t>Hillside Christian Church</t>
  </si>
  <si>
    <t>105K red hills road, kingston 10</t>
  </si>
  <si>
    <t>Proclaim the gospel of Jesus Christ; Benevolent to the needy; Impacting the surrounding community</t>
  </si>
  <si>
    <t>CA100NR-9C</t>
  </si>
  <si>
    <t>Hillview Baptist Church Limited</t>
  </si>
  <si>
    <t>Albion road, p.o. Box 6, montego bay</t>
  </si>
  <si>
    <t>876-952-6615</t>
  </si>
  <si>
    <t>CAIN100-189C</t>
  </si>
  <si>
    <t>Holiness Apostolic Deliverance Church Of Jesus Christ Inc. Limited</t>
  </si>
  <si>
    <t>1289 Mineral heights boulevard, may pen p.o.,</t>
  </si>
  <si>
    <t>1(876) 382-5987</t>
  </si>
  <si>
    <t>Hadeliverancechurch@yahoo.com</t>
  </si>
  <si>
    <t>Members &amp; fund rasing (concerts).</t>
  </si>
  <si>
    <t>CA100-97C</t>
  </si>
  <si>
    <t>Holiness Born Again Church Of Jesus Christ Apostolic</t>
  </si>
  <si>
    <t>5 Barclay street, savanna-la-mar</t>
  </si>
  <si>
    <t>To establish a central church for worship with affiliate churches throughout the Island of Jamaica; To establish and maintain a school or college for members; To engage in missionary work and the training of missionary workers.</t>
  </si>
  <si>
    <t>(876) 955-3043</t>
  </si>
  <si>
    <t>Hbacsau@yahoo.com</t>
  </si>
  <si>
    <t>Donations from the general membership of the church.</t>
  </si>
  <si>
    <t>CA100-696C</t>
  </si>
  <si>
    <t>Holiness Christian Church</t>
  </si>
  <si>
    <t>Unit 30, 2 1/2 kingsway, kingston 10.</t>
  </si>
  <si>
    <t>Church formation welfare &amp; support.</t>
  </si>
  <si>
    <t>1(876) 740-8584</t>
  </si>
  <si>
    <t>Holinesschristianchurch@yahoo.com</t>
  </si>
  <si>
    <t>Tithes and offerings, fundraising events, gifts, donations from local churches.</t>
  </si>
  <si>
    <t>CA100-1486C</t>
  </si>
  <si>
    <t>Holiness Deliverance Outreach Ministries Limited</t>
  </si>
  <si>
    <t>70 Manor view drive, kingston 8, st. Andrew.</t>
  </si>
  <si>
    <t>To spread the Word of God using methods of teaching and preaching the written. Word as found in the Holy Bible ; maintain doctrine principles and uphold the supreme and exclusive sufficiency and authorty of the Holy Scripture.</t>
  </si>
  <si>
    <t>1(876) 837-6899                                                                            (876) 334-4827</t>
  </si>
  <si>
    <t>Copporev@yahoo.com</t>
  </si>
  <si>
    <t>Tithes and offerings, fundraising events.</t>
  </si>
  <si>
    <t>CAIN100-1493C</t>
  </si>
  <si>
    <t>Holmwood Past Students Association International Chapter Limited</t>
  </si>
  <si>
    <t>80 Half way tree road, kingston 10</t>
  </si>
  <si>
    <t>To provide support towards the developmemnt and improvement of the education, amateur sporting endeavors and health of the student of holmwood technical high school.</t>
  </si>
  <si>
    <t>(876) 362-0352</t>
  </si>
  <si>
    <t>valrie.clarke@gmail.com</t>
  </si>
  <si>
    <t>CA100NR-82C</t>
  </si>
  <si>
    <t>Holy Christian Life Grace Centre: Fire Of God Ministries Limited</t>
  </si>
  <si>
    <t>Castle mountain district, bethel town p.o.,</t>
  </si>
  <si>
    <t>To promote and advance the Christian Faith in accordance with our Statement of Faith under the anointing of the Holy Spirit</t>
  </si>
  <si>
    <t>876-543-8041</t>
  </si>
  <si>
    <t>CAIN100-1022C</t>
  </si>
  <si>
    <t>Holy Mount Zion Pentecostal Healing Church Limited</t>
  </si>
  <si>
    <t>2Nd street, four paths settlement, may pen, clarendon</t>
  </si>
  <si>
    <t>To proclaim the gospel of jesus christ through evangelistic work at home and aboard . To enage in mission projects and support community projects. To improve the welfare of persons in the church environs by providing health, economic and social assistance. To aid the indigents (adult and children) and elderly persons by providing food, clothing and where possible shelter. To assist with the acquisition of books, educational materals, tablets, computers etc. For school and community centres across jamaica. To help with vocational training at the community level with partners to reduce unemployment within the district.</t>
  </si>
  <si>
    <t>1(876) 362-9924</t>
  </si>
  <si>
    <t>Alleysmoke@yahoo.com</t>
  </si>
  <si>
    <t>Member contributions. Tithes, offerings paid through daily gatherings or special contributions.</t>
  </si>
  <si>
    <t>Tithes &amp; offerings.</t>
  </si>
  <si>
    <t>CA100-1497C</t>
  </si>
  <si>
    <t>Holy Orthodox Archdiocese In Jamaica Limited</t>
  </si>
  <si>
    <t>3 Norbrook close, kingston 8.</t>
  </si>
  <si>
    <t>Church: serv the spiritual needs of the orthodox christians in jamaica. Charty: serv the needs of the poor and others in need.</t>
  </si>
  <si>
    <t>1(876) 881-4902</t>
  </si>
  <si>
    <t>Sokratis_dimitriadis@yahoo.com</t>
  </si>
  <si>
    <t>CAIN100-1307C</t>
  </si>
  <si>
    <t>Holy Redeemed Church Of Jesus Christ</t>
  </si>
  <si>
    <t>Whitehall disrict, giddy hall p.o. St. Elizabeth.</t>
  </si>
  <si>
    <t>To plan, manage and stage fundraising activities and to use the proceeds therefrom in the furtherance of its objectives.</t>
  </si>
  <si>
    <t>Calvin Henry.(jam).                                                                                        Urihah Nelson.(jam).                                                  Hermeline Henry.(jam).</t>
  </si>
  <si>
    <t xml:space="preserve">(876) 428-3604                                                                                              (876) 373-4371                                                                            (876) 772-9848                                                            </t>
  </si>
  <si>
    <t xml:space="preserve">holyredeemed.church@gmail.com                                                                                    henry_ralston@yahoo.com                                                                                      </t>
  </si>
  <si>
    <t>Offerings</t>
  </si>
  <si>
    <t>CA100-672C</t>
  </si>
  <si>
    <t>Home And Away Jamaica Foundation Limited</t>
  </si>
  <si>
    <t>3 Kerr road, kingston 20</t>
  </si>
  <si>
    <t>To provide care and support to vulnerable senior citizens residing in kingston who suffer from lifestyle related health issues, with the intention to expand across the island. To improve education of jamaica children and young adults who wish to enchance their education, learn life-long learning skills and employability through training courses or work experience wheather provided locallty or internationally.</t>
  </si>
  <si>
    <t>(876) 570-5262                                                                          (876) 540-8432                                                                                44(0) 203-289-5262</t>
  </si>
  <si>
    <t>Info@homeandawayjamaica.com</t>
  </si>
  <si>
    <t>Personel donations, savings</t>
  </si>
  <si>
    <t>CA100-1127C</t>
  </si>
  <si>
    <t>Homestead Senior Citizens Association Limited</t>
  </si>
  <si>
    <t>26 Lawrence drive, homestead, spanish town p.o., st. Catherine.</t>
  </si>
  <si>
    <t>To create opportunities for communication and social interaction amomg the members including the arrangement of of social and recreational function. To provide proper management and accountability for all senior citizens resources of the Association for the benefit of the community and its seniors.</t>
  </si>
  <si>
    <t>1(876) 488-3754                                                           1(876) 840-4235</t>
  </si>
  <si>
    <t>Marysangster48@gmail.com</t>
  </si>
  <si>
    <t>Dues fortnightly ($100.00 or $50.00).</t>
  </si>
  <si>
    <t>CA100-1488C</t>
  </si>
  <si>
    <t>Hope Bay Advanced Educational Centre Limited</t>
  </si>
  <si>
    <t>48 Studio one boulevard, kingston 5.</t>
  </si>
  <si>
    <t>To build, support, and promote educational advocay by working and partnering with foreign missions, cooperate organizations and other volunteers, in identifying, supporting and assisting each child with their educational needs, withinh the the qwider community of hope bay.</t>
  </si>
  <si>
    <t>1(876) 622-5563</t>
  </si>
  <si>
    <t>Hopebayeducationcentre@gmail.com</t>
  </si>
  <si>
    <t>CA100-1300C</t>
  </si>
  <si>
    <t>Hope Bay Climate Change Cocoa Farmers Field School Limited</t>
  </si>
  <si>
    <t>Container office, council lane, hope bay p.o., hope bay, portland.</t>
  </si>
  <si>
    <t>Enchancing the educational profile and training of farmers within agriculture throughtout Jamaica. Accessing international and local networks to help to improve employment opportunities. Providing opportunities for income generation and sustainability to help to provide aid in the prevention or relief of poverty.</t>
  </si>
  <si>
    <t xml:space="preserve">(876) 283-7272                                                                  (876) 890-7445                                                                                                                  (876) 478-5552                                                                         (876) 406-9093                                                                               </t>
  </si>
  <si>
    <t>Hbcccffs.pmo@gmail.com                                                                                                      kbsk107@ymail.com</t>
  </si>
  <si>
    <t>Donations, grant funding</t>
  </si>
  <si>
    <t>CAIN100NR-40C</t>
  </si>
  <si>
    <t>Hope Dreams And Help For Jamaica</t>
  </si>
  <si>
    <t>Rufflin street, runaway bay</t>
  </si>
  <si>
    <t>To do and perform charitable work throughout Jamaica</t>
  </si>
  <si>
    <t>876-973-6606</t>
  </si>
  <si>
    <t>E_campbell6@sympatico.ca</t>
  </si>
  <si>
    <t>CA100NR-15C</t>
  </si>
  <si>
    <t>Hope For A Child Foundation</t>
  </si>
  <si>
    <t>Lot 721 norwood gardens, montego bay</t>
  </si>
  <si>
    <t>To advance education for all children,with emphasis on the children of western jamaica</t>
  </si>
  <si>
    <t>876-457-6030</t>
  </si>
  <si>
    <t>CAIN100-1139C</t>
  </si>
  <si>
    <t>Hope In Reach Foundation Limited</t>
  </si>
  <si>
    <t>Brumalia town centre, 2 perth road, mandeville p.o., manchester</t>
  </si>
  <si>
    <t>To assist in the relief of proverty and distress among and the provision of financial assistance, development aid relief and supplies for individuals in need and communities in Jamaica.</t>
  </si>
  <si>
    <t>1(876) 408-7441</t>
  </si>
  <si>
    <t>Personal funds initially.</t>
  </si>
  <si>
    <t>CA100-489C</t>
  </si>
  <si>
    <t>Hope Opportunity Charity Limited</t>
  </si>
  <si>
    <t>2 A caledonia crescent, kingston 5.</t>
  </si>
  <si>
    <t>To bring a positive change the lives of young homeless people throughout jamaica in order to improve their social and econmic status by: 1. Empowering young homeless persons to become self-reliant, create opportunity for skill development without differentiation on the grounds of race, colour, nationality, creed or sex. 2. Promoting Volunterrism within Soceiety with emphasis on youth volunteers. 3. To assist the homeless young people 18 years and older whose education has not gone beyond Grade school or High school in acquiring an employable or marketable skills so they will be os assistance to their families and to the soceity on a whole. 4. To get more Jamaicans involved in caring for for the different needs of the homeless.</t>
  </si>
  <si>
    <t>1(876) 361-2048                                                                            (876) 929-3900                                                                         (876) 361-2048                                                                         (876) 842-5216</t>
  </si>
  <si>
    <t>wcwkgn@hotmail.com                                                                                                                          donrubi@verizon.net</t>
  </si>
  <si>
    <t>Professor donald g. Morgan and public funding in jamaica and overseas</t>
  </si>
  <si>
    <t>CA100-1077C</t>
  </si>
  <si>
    <t>Hope Prophetic Prayer And Deliverance Ministry Limited</t>
  </si>
  <si>
    <t>Princessfield district, linstead p.o., st. Catherine.</t>
  </si>
  <si>
    <t>To improve the health, social, and economic conditionns of indigent children and elderly persons throughtout jamaica, through the collection and distribution of clothing and funds on their behalf and to utilise these funds or any other means to fulfill our purpose. To foster homes and foreign missions, work to support theological institutions and the dissemination and creation of various publications.</t>
  </si>
  <si>
    <t>Yvonneysweet@yahoo.com</t>
  </si>
  <si>
    <t>CA100-1069C</t>
  </si>
  <si>
    <t>Hope United Church Of God Limited</t>
  </si>
  <si>
    <t>20 Kim drive, lauriston, st. Catherine.</t>
  </si>
  <si>
    <t>To provide a place of worship to the Lord our God where anyone can come for salvation, healing and deliverance. Our teachings are based on the Bible. To evanangelize the Word of God and to bring salvation to the nations by institutionalizing programs conductive to Christian development. To provide care, help and relief to our members and the wider community based on our ability and opportunity.</t>
  </si>
  <si>
    <t>1(876) 784-2226</t>
  </si>
  <si>
    <t>Hopeunitedcog@gmail.com</t>
  </si>
  <si>
    <t>Funding for the church comes from tithes, offering or fundraisers random contributions.</t>
  </si>
  <si>
    <t>CAIN100-28C</t>
  </si>
  <si>
    <t>Hope Zoo Preservation Foundation</t>
  </si>
  <si>
    <t>To transform a derelict zoo to become a world class facility for families to visit; to educate the population on biodiversity, understanding wildlife and how it impacts on humans; To expose under-privileged and sick children to a zoo experience.</t>
  </si>
  <si>
    <t>Hon.Kenneth S, Benjamin,OJ,CD,LLD(hon),J.P.                                                                                                                           Valerie Juggan-Brown,J.P.,                                                                                                    Vinay Walia,                                                                                                                S.Benjamin McNeil.                                                                                                                    Pamela Lawson.                                                                                                       Evan Williams,JP.                                                                                                Dr. sapphire  Longmore Dropinski, M.B.B.,DM.,                                                                                             Sonja Sutherland Dumetz,J.P.,</t>
  </si>
  <si>
    <t>1(876) 978-5760-4                                                                (876) 927-1085</t>
  </si>
  <si>
    <t xml:space="preserve">_juggan-brown@guardsmangroup.com                                                                                                                                                               sutherlandsonja5@gmail.com </t>
  </si>
  <si>
    <t>Government, private sector and overseas donations.</t>
  </si>
  <si>
    <t>CA100NR-1C</t>
  </si>
  <si>
    <t>Horatio Stone Foundation</t>
  </si>
  <si>
    <t>C/o fontana pharmacy, fairview mall bogue, st. James</t>
  </si>
  <si>
    <t>The advancement of health and wellness</t>
  </si>
  <si>
    <t>876-892-5199</t>
  </si>
  <si>
    <t>Horatiostoneman@gmail.com</t>
  </si>
  <si>
    <t>CAIN100-1216C</t>
  </si>
  <si>
    <t>House Of Life Ministries International Limited</t>
  </si>
  <si>
    <t>335 Winnona drive, block m, garvey meade, bridgeport p.o., st.catherine.</t>
  </si>
  <si>
    <t>To Peach and teach the gospel of jesus christ to the the people of jamaica and foregin lands by radio, by recording by printed work and by personal evangegelism.</t>
  </si>
  <si>
    <t>1(876) 536-2678</t>
  </si>
  <si>
    <t>Houseoflifeministriesintl2018@gmail.com</t>
  </si>
  <si>
    <t>Personal funds, and tithes &amp; offerings.</t>
  </si>
  <si>
    <t>Director's contribution.</t>
  </si>
  <si>
    <t>CA100-1603C</t>
  </si>
  <si>
    <t>House Of Miracles Faith Deliverance Ministries International Limited</t>
  </si>
  <si>
    <t>Lot 223 belmore avenue, cedar grove estate, portmore, st. Catherine.</t>
  </si>
  <si>
    <t>(876) 746-8789                                                                 (876) 852-2929                                                                                        (876) 423-4383</t>
  </si>
  <si>
    <t>Fdmichurch@gmail.com                                                                                                  ameikle2013@gmail.com                                                                                                               paulsawyers32@gmail.com</t>
  </si>
  <si>
    <t>Donations from members.</t>
  </si>
  <si>
    <t>CAin100-980C</t>
  </si>
  <si>
    <t>Huldah's Ministries 7th Day Church Of The Open Door</t>
  </si>
  <si>
    <t>7 Bullock lane, spanish town, st. Catherine</t>
  </si>
  <si>
    <t>To establish and operate places of the religious worship and to conduct religious servies. To train ordain and grant credentials to suitable, qualified persons as Pastors, Evangelists, Ministers, Deacons, and Missionaries. To host conventions, crusades, and evangelistic meeting inside and outside of the church. To empower persons who are unable to read by teaching them to become literate in order to manage their own affairs.</t>
  </si>
  <si>
    <t>1(876) 486-5334</t>
  </si>
  <si>
    <t>Huldahs05ministries@gmail.com</t>
  </si>
  <si>
    <t>Titthes and offerings</t>
  </si>
  <si>
    <t>5-10 person.</t>
  </si>
  <si>
    <t>CA100-1337C</t>
  </si>
  <si>
    <t>Humble Heart Church Of God Inc. Limited</t>
  </si>
  <si>
    <t>38 Queen street, morant bay p.o., st. Thomas.</t>
  </si>
  <si>
    <t>Preaching of God by the word and deed to local community and the world. Spiritual, physical, and social welfair of its members and community.</t>
  </si>
  <si>
    <t>1(876) 891-7084                                                                                            1(876) 781-9988</t>
  </si>
  <si>
    <t>douglasanta@gmail.com</t>
  </si>
  <si>
    <t>Rally, collection, fund raising</t>
  </si>
  <si>
    <t>CA100-1188C</t>
  </si>
  <si>
    <t>Hunts Bay Fisherfolks Benevolent Society</t>
  </si>
  <si>
    <t>Dyke road, waterford p.o., st. Catherine.</t>
  </si>
  <si>
    <t>To campaign, lobby, and make representations to the relevant local authorities on behalf of its members; To provide for the general maintenance, improvement, upkeep and beautification of the amenities on the beach; To collaborate with Government and Non-Government organizations to provide training for its members in moden fishing practices, environmental awareness and laws governing the environment, the sea and fishing administration; Foster good community relations by contributing to the development of the community in which the Society operates; Receive dues and contributions from members in the furtherance of the interest of the Society;</t>
  </si>
  <si>
    <t>(876) 445-6802                                               (876) 893-9862                                                (876) 596-4651                                                                                            (876) 340-5121                                                                                (876) 562-3156                                                                                (876) 875-5320</t>
  </si>
  <si>
    <t>drofslag@gmail.com                                                                                                        bjmontique68@gmail.com</t>
  </si>
  <si>
    <t>Collection of dues.</t>
  </si>
  <si>
    <t>CAIN100-1055C</t>
  </si>
  <si>
    <t>Hype Care Foundation Limited</t>
  </si>
  <si>
    <t>Upper stadmore, red hills, st. andrew.</t>
  </si>
  <si>
    <t>Build community centres for children and adults to encourage study and the advancement of community development. Uplift the community and relief those in need because of youth, advanced age, financial hardship or other disadvantage. Distribute school supplies to the students of the community.</t>
  </si>
  <si>
    <t>(876) 595-4997</t>
  </si>
  <si>
    <t>keneisha21porter@gmail.com                                                                                                                                                                   glenhype1@gmail.com                                                                                                                                                kporter@hypecares.org</t>
  </si>
  <si>
    <t>Donations yearly fundraising events.</t>
  </si>
  <si>
    <t>CA100-1105C</t>
  </si>
  <si>
    <t>I Can Foundation Limited (Formerly: Via For Change Foundation Limited)</t>
  </si>
  <si>
    <t>163 Old hope road, kingston 6.</t>
  </si>
  <si>
    <t>The advancement of education by inter alia providing financcial support to school and other institutions of learning, the provision of scholarships and aid to students including the supply of books, stipends, scholarships, exhibitions, prizes, grants, awards, educational career support, bursaries and other incentives for the purpose of the advancement of knowledge, education and literacy.</t>
  </si>
  <si>
    <t>(876) 851-2430</t>
  </si>
  <si>
    <t>Admin@icanjamaica.org</t>
  </si>
  <si>
    <t>CAIN100-641C</t>
  </si>
  <si>
    <t>Icwi Group Foundation</t>
  </si>
  <si>
    <t>2 St. Lucia avenue, kingston 5</t>
  </si>
  <si>
    <t>To proclaim and spread the Word of God in Jamaica and all over the world. To engage in sending workers to do missionary work throughout the world.</t>
  </si>
  <si>
    <t>Tele : (876) 926-9040-7                                                                              fax: (876) 929-6641</t>
  </si>
  <si>
    <t>Foundation@iciwi.com</t>
  </si>
  <si>
    <t>From fellow subsidiary companies with in the icwi group of companies.</t>
  </si>
  <si>
    <t>Duplicate certificate: 8/5/2015</t>
  </si>
  <si>
    <t>CAIN100-1404C</t>
  </si>
  <si>
    <t>Icyline Wallace Cancer Foundation</t>
  </si>
  <si>
    <t>187 1\2 Spanish town road, kingston 13.</t>
  </si>
  <si>
    <t>To support women and men in the fight of breast, prostata and other forms of Cancers. To educate and improve the health of persons in jamaica through seminars, rallies, walkathons, and any other means which will further the purpose. To help with the expense associated with screening for cancers and also to fund as many mamograms annually.</t>
  </si>
  <si>
    <t>917-613-1376                                                                                             1(876) 580-8022</t>
  </si>
  <si>
    <t>Icylinewallacecancerfoundation@gmail.com</t>
  </si>
  <si>
    <t>Can drive</t>
  </si>
  <si>
    <t>CAIN100-1082C</t>
  </si>
  <si>
    <t>Id Pioneers Limited</t>
  </si>
  <si>
    <t>10 Mackville terrace, kingston 19</t>
  </si>
  <si>
    <t>To advance the education of youths ages 12 - 25 years ( especially at-risk youths) by helping them to discover who they are, realizing their potential and understand the purpose for which they were created so that they can live fulfiled/ successful lives. To provide resources and training for fathers and the leathers of youth-oriented organizations. To operate a fund for povertyalleviation and educational advancement for indigent youth.</t>
  </si>
  <si>
    <t>1(876) 508-3061                                                                                  1(876) 501-2710</t>
  </si>
  <si>
    <t>Idpioneers@gmail.com</t>
  </si>
  <si>
    <t>Donations from personal funds, volunteers, partnership with corporate organizations, government and non- government organizations.</t>
  </si>
  <si>
    <t>CAIN100-225C</t>
  </si>
  <si>
    <t>Ignite Igl Foundation</t>
  </si>
  <si>
    <t>593 - 595 Spanish town road, p.o. Box 224, kingston 11</t>
  </si>
  <si>
    <t>To foster programmes for the improvement of educational, social, spiritual and economic welfare of students; To promote, encourage and support enviromental programmes and projects designed to protect, preserve and improve the environment in Jamaica; To facilitate the development of non-profit organizations working with and for the inhabitats of Jamaica</t>
  </si>
  <si>
    <t>1(876) 923-8434                                                                               1(876) 765-9004-12                                                                                          Fax: 1(876) 923-4058</t>
  </si>
  <si>
    <t>rosemarie.gordon@iglblue.com</t>
  </si>
  <si>
    <t>Donations will be made to the foundation by the subscriber, i.g.l. Limited as well as to seek donations from other organization and individuals.</t>
  </si>
  <si>
    <t>CA100-1190C</t>
  </si>
  <si>
    <t>Ijf Approved Jamaica Judo Association Limited</t>
  </si>
  <si>
    <t>43 Congreve park, gerbera avenue, bridgeport p.o., st. Catherine.</t>
  </si>
  <si>
    <t>Foster, Develop, Promote, Administer, Manage and grow the practice and spirit of the amateur sport of Judo throughout Jamaica and in the school of Jamaica. Develop the practice of the amateur sport of Judo throughout Jamaica for all categories of the Population; To provide facilities and support for the practice of other legal martial art; To promote Olympic Spirit (Olympic Charter).(The Olymic spirit is to contribute to building a peaceful and better world by educating youths through sports practiced without discrimination of any kind, which required mutal understanding with a spirit of friendship, solidarity, and fair play).</t>
  </si>
  <si>
    <t>1(876) 388-3374</t>
  </si>
  <si>
    <t>Info@jamjf.com</t>
  </si>
  <si>
    <t>Sponsorships, memberships, funded programs.</t>
  </si>
  <si>
    <t>CA100-1011C</t>
  </si>
  <si>
    <t>I'luja Collective Limited</t>
  </si>
  <si>
    <t>13 Harpers lane, port antonio, portland.</t>
  </si>
  <si>
    <t>To create a culture of inclusivity, deversity, equity and peace in Jamaica through resaech, education and community project. To drive environmental consciousness and sustainable environment practice in Jamaica through education, research and community projects. To promote and provide start-up support to initiative that are worker owned and run (Co-op development support) and skills training to all persons.</t>
  </si>
  <si>
    <t>1(876) 398-9969                                                                                                                   1(876) 490-4240</t>
  </si>
  <si>
    <t>Ilujacollective@gmail.com                                                                                                                            nicholasparnell@gmail.com</t>
  </si>
  <si>
    <t>Grants</t>
  </si>
  <si>
    <t>CA100-412C</t>
  </si>
  <si>
    <t>Immaculate Conception High School</t>
  </si>
  <si>
    <t>To educate student between the age of 11 years and 19 years in accordance with the curriculum outlined by the Ministry of Education; To prepare students for the CSEC and CAPE Examinations; To teach, encourage and extend the knowledge and practice of healthy, moral and wholesome living.</t>
  </si>
  <si>
    <t>(876) 924-1719                                                                                 (876) 924-2141                                                                                    fax:(876) 969-3076</t>
  </si>
  <si>
    <t>Immaculate.prep@gmail.com                                                                                                                 ichs@cwjamaica.com                                                                                                                           fsaadja@gmail.com                                                                                                              ichsprincipal@cwjamaica.com</t>
  </si>
  <si>
    <t>School fees, grants, and donations</t>
  </si>
  <si>
    <t>CA100-1050C</t>
  </si>
  <si>
    <t>Immaculate Conception High School Alumnae Association Limited</t>
  </si>
  <si>
    <t>To foster the interest of the immaculate conception high school by faciliating and providing forums through which the school's curriculum offerings can be reviewd, assessed, and evaluated with a view to improve the capcity of the school and the quality of education delivered.</t>
  </si>
  <si>
    <t>1(876) 924-1719</t>
  </si>
  <si>
    <t>Ichsalumnae1932@gmail.com</t>
  </si>
  <si>
    <t>Donations and membership fee.</t>
  </si>
  <si>
    <t>CA100-409C</t>
  </si>
  <si>
    <t>Immaculate Conception Preparatory School</t>
  </si>
  <si>
    <t>To foster Christian Attitudes to work and life and to help each child accept herself; To develop a well integrated person and help each child apply these principles in her daily life; To provide each child with the knowledge and skills necessary for living today and develop talents.</t>
  </si>
  <si>
    <t>1(876) 925-2819</t>
  </si>
  <si>
    <t>Immaculate.prep@gmail.com</t>
  </si>
  <si>
    <t>School fee/ investment interests/ donations.</t>
  </si>
  <si>
    <t>CA100-1083C</t>
  </si>
  <si>
    <t>Immanuel Wisdom Centre Apostolic Church Limited</t>
  </si>
  <si>
    <t>Gibraltar district, clover p.a., st. Ann.</t>
  </si>
  <si>
    <t>(876) 375-3846                                                                (876) 536-4838                                                               (876) 432-3565</t>
  </si>
  <si>
    <t>ishallimpact@yahoo.com                                                                                  peterstewart429@gmail.com</t>
  </si>
  <si>
    <t>Donations from the church and corporate jamaica.</t>
  </si>
  <si>
    <t>CAIN100-534C</t>
  </si>
  <si>
    <t>Improve Jamaica Limited                                                                                                                                                      (Formerly: East Central St. Catherine Marching Band Limited )</t>
  </si>
  <si>
    <t>Shop 9, jet plaza, grange lane, gregory park, st. Catherine</t>
  </si>
  <si>
    <t>To teach and train at risk youths in EAST CENTRAL ST.CATHERINE CONSTITUENCY. In the playing of band music and in the art of dancing as tools for their improvement and development and as a means to reduce teenage pregnancies and gang violence among them, allowing them to became model citizens.</t>
  </si>
  <si>
    <t>(876) 788-3091.</t>
  </si>
  <si>
    <t>Andre_alsage@hotmail.com</t>
  </si>
  <si>
    <t>CA100-1144C</t>
  </si>
  <si>
    <t>Independence City Church Of Christ Limited</t>
  </si>
  <si>
    <t>8 Hellshire drive, independence city, gregory park p.o., st. Catherine.</t>
  </si>
  <si>
    <t>To practice observe and teach the principle of Christ and the Apostles as governed and dictated by the New Testament in the island of Jamaica. To conduct rallies and crusades through the island of Jamaica. To establish Bible clubs in Homes, in Elementary private and Secondary schools in the island of Jamaica.</t>
  </si>
  <si>
    <t>(876) 469-0480                                                                   (876) 988-0859                                                                                    (876) 925-3415                                                                       (876) 384-2185</t>
  </si>
  <si>
    <t>maziewalker@gmail.com                                                                                                cunningham.gray@gmail.com</t>
  </si>
  <si>
    <t>Collections, and donations.</t>
  </si>
  <si>
    <t>CAIN100-145C</t>
  </si>
  <si>
    <t>Inmed Caribbean (Partnerships For Children)</t>
  </si>
  <si>
    <t>MissionThe mission of INMED Partnerships for Children is to rescue children from the immediate and irreversible harm of disease, hunger, abuse, neglect, violence or instability, and to prepare them to shape a brighter future for themselves and the next generation.VisionOur vision is to transform the future for generations of children by building a continuity of support from infancy to adulthood. Engaging families and communities to build a foundation for healthy development from the start will prevent the loss of children—whether through disease, neglect or lack of education or opportunity—along the path to a brighter future, enabling today’s youth to create hope and opportunity for generations to come.ValuesINMED’s values form the foundation of the organization’s commitment to quickly and effectively respond to the suffering of children. We believe:that the long-term opportunities for children’s success in life depend on the existence of strong families and healthy communities.in taking a holistic, outcomes-based approach to improving the health, lives and opportunities of at-risk children and families, and on addressing the root causes of challenges rather than applying solutions focused on a single issue.in creating a continuum of care through direct services and links to other resources in order to address cross-cutting health and social factors that influence each stage of life.in the power of partnerships to respond to broad local needs, actively engage stakeholders in the process of positive change, leverage limited resources, and support long-term sustainability of projects that will transform the communities in which we work.</t>
  </si>
  <si>
    <t>1(876)665-9141</t>
  </si>
  <si>
    <t>Contact@inmed.org</t>
  </si>
  <si>
    <t>CAIN100-1804C</t>
  </si>
  <si>
    <t>Innercity Foundation Limited</t>
  </si>
  <si>
    <t>85 West road, kingston 12.</t>
  </si>
  <si>
    <t>To advance community development and good citizenship in innercity communities throughout jamaica. Foster the holistic growth and development of innercity youths socially, educationally, as well through exposure to financial programmes.</t>
  </si>
  <si>
    <t>(876) 967-9735.</t>
  </si>
  <si>
    <t>Innercitybusinessprojects@gmail.com</t>
  </si>
  <si>
    <t>CA100-574C</t>
  </si>
  <si>
    <t>Inside Out Church International Limited</t>
  </si>
  <si>
    <t>9 Dacosta drive, p.o. Box 96</t>
  </si>
  <si>
    <t>To preach the Gospel</t>
  </si>
  <si>
    <t>876-821-3813                                                                 (876) 471-4394</t>
  </si>
  <si>
    <t>insideoutchurchint@gmail.com</t>
  </si>
  <si>
    <t>Donations, contributions</t>
  </si>
  <si>
    <t>CAIN100-763C</t>
  </si>
  <si>
    <t>Institute For Educational Administration &amp; Leadership - Jamaica Limited</t>
  </si>
  <si>
    <t>D161 longville park, free town, clarendon</t>
  </si>
  <si>
    <t>To foster, facilitate and promote programmes for the development of reasearch and practice in educational adminstration, management and leadership. To establish and promote programmes aimed at delivering high standards in the study, practice and preparation of educational adminstrators, managers and leaders.</t>
  </si>
  <si>
    <t>1(876) 990-6285</t>
  </si>
  <si>
    <t>Iealjinfo@gmail.com</t>
  </si>
  <si>
    <t>Fund raising events and donations</t>
  </si>
  <si>
    <t>CA100-1609C</t>
  </si>
  <si>
    <t>Institute For Mobilization, Partnerships &amp; Actions For Community Transformation (IMPACT). Limited</t>
  </si>
  <si>
    <t>7 Spaulding lane, kingston 5.</t>
  </si>
  <si>
    <t>To assist with the acquisition of books, computers, educational material, sporting gears and equipment for schools and learning institutions in jamaica.</t>
  </si>
  <si>
    <t>1(876) 429-5301</t>
  </si>
  <si>
    <t>geoff-jan@yahoo.com</t>
  </si>
  <si>
    <t>Donations / fund raiser</t>
  </si>
  <si>
    <t>CAIN100-1557C</t>
  </si>
  <si>
    <t>Institute Of Innovation And Technology Limited.</t>
  </si>
  <si>
    <t>Chudleigh district, shooters hill, manchester.</t>
  </si>
  <si>
    <t>To promote and implement educational and skills training programmes with a special focus on raising funds assist in obtaining educational faciliies and futhering the development of education, with an emphasis on Youth, throughout the island of jamaica in partnership with stakeholders; a wide range of donors, benefactors and grantors nationally and internationally.</t>
  </si>
  <si>
    <t>1(876) 631-1408</t>
  </si>
  <si>
    <t>Ii.tech@ymail.com</t>
  </si>
  <si>
    <t xml:space="preserve">Tuition fees. Subventions (nuyp). </t>
  </si>
  <si>
    <t>CA100-567C</t>
  </si>
  <si>
    <t>Integra-Tech Healthcare Foundation Limited</t>
  </si>
  <si>
    <t>4 Duke street, kingston</t>
  </si>
  <si>
    <t>N/a</t>
  </si>
  <si>
    <t>CAIN100-322C</t>
  </si>
  <si>
    <t>Inter Secondary Schools Sports Association</t>
  </si>
  <si>
    <t>21 Lindsay crescent, kingston 10</t>
  </si>
  <si>
    <t>To promote, provide for regulate and control all inter-school sports in Secondary High Schools in Jamaica who members of the Association; To take over or otherwise acquire all such Cups, Shields and other prizes as may be approved by the Association; To Administer the finances of the Association in such manner as the Association may deem necessary and expedient.</t>
  </si>
  <si>
    <t>1(876) 905-0805/4191                                                                                           1(876) 969-5776                                                                                                                                                                                   Fax: 1(876) 925-3980</t>
  </si>
  <si>
    <t>Issa@cwjamaica.com</t>
  </si>
  <si>
    <t>Sponsorship for competitions.</t>
  </si>
  <si>
    <t>CA100-793C</t>
  </si>
  <si>
    <t>International Apostolic Ministries</t>
  </si>
  <si>
    <t>Waterloo district, santa cruz p o, st. Elizabeth</t>
  </si>
  <si>
    <t>To disseminate religious knowledge</t>
  </si>
  <si>
    <t>(876) 966-2630.                                                                                                       (876) 966-9732                                                                                                      fax: (876) 966-9732</t>
  </si>
  <si>
    <t>Waterloopapostolicchurch@yahoo.com</t>
  </si>
  <si>
    <t>Tithes/offering</t>
  </si>
  <si>
    <t>CA100-396C</t>
  </si>
  <si>
    <t>International Church Of The Foursquare Gospel In Jamaica</t>
  </si>
  <si>
    <t>15 Cassia park roadkingston 10 kingston, jamaica</t>
  </si>
  <si>
    <t>The Foursquare Church continues to make an impact today with a vibrant community of credentialed ministers, leaders, missionaries and congregation members in the U.S. And around the world.</t>
  </si>
  <si>
    <t>1(876) 923-8788                                                              (876) 627-6240                                                                           (876) 537-0990</t>
  </si>
  <si>
    <t>Foursquareja@cwjamaica.com                                                                                                                    nationaloffice@foursqareja.org</t>
  </si>
  <si>
    <t>Church tithes, offerings, and donations.</t>
  </si>
  <si>
    <t>CA100-71C</t>
  </si>
  <si>
    <t>International Missionary Society, Seventh Day Adventist Church Reform Movement, Jamaica Field</t>
  </si>
  <si>
    <t>2 Rosseau road</t>
  </si>
  <si>
    <t>876-952-9164</t>
  </si>
  <si>
    <t>Imssdajamaica@gmail.com</t>
  </si>
  <si>
    <t>CAIN100-1017C</t>
  </si>
  <si>
    <t>International Restoration &amp; Deliverance Centre Limited</t>
  </si>
  <si>
    <t>1151 St. Hildas road, green acres, st. Catherine</t>
  </si>
  <si>
    <t>1(876) 445-5034</t>
  </si>
  <si>
    <t>Rdeliverance@gmail.com</t>
  </si>
  <si>
    <t>Incorporation of on change of name</t>
  </si>
  <si>
    <t>CAIN100-1686C</t>
  </si>
  <si>
    <t xml:space="preserve">International Samaritan Jamaica </t>
  </si>
  <si>
    <t>34 Lady musgrave road, kingston 5.</t>
  </si>
  <si>
    <t>The promotion of charity for the benefit of the people living in landfill communities such as riverton city (kingston) , retirement disposal facility in granville (st. James), and the haddon district disposal facility (st. Ann) by way of carrying out the following objectives : 1. To organize , conduct or sponsor scholarships, facilities and activities aimed at uplifting the socio-economic well-being and educating capacity of individuals living in these communities.</t>
  </si>
  <si>
    <t xml:space="preserve">sonja Robinson.-(jam).                                                                                 Andre Tadashi Chin.-(jam).                                                                                   Angela Eleanor Clarke.-(jam).                                                                                                                                      Michelle-Ann Letman.-(jam).                            </t>
  </si>
  <si>
    <t>(876) 613-3181.                                                                                        (876)345-0876                                                                                   (876) 373-6222                                                                                                                      (876) 531-3031                                                                                                         (876) 810-9673                                                                                              (876) 418-2306</t>
  </si>
  <si>
    <t>sonja@instam.org                                                                                                                           aclarke_40@hotmail.com                                                                                                                                    michelle.letman@gmail.com</t>
  </si>
  <si>
    <t>Grant funding (USA). Local fundraising.</t>
  </si>
  <si>
    <t>CA100-916C</t>
  </si>
  <si>
    <t>International Shotokan Karate Federation Jamaica Limited</t>
  </si>
  <si>
    <t>3 Aylsham heights, kingston 8</t>
  </si>
  <si>
    <t>To promote and encourage for the public benefit, for the advancement of amature sport specifically amature martial arts in the island, and no other sport will be promoted; To promote self-development of the members through the maxims of seeking perfection of character, being faithful, effect, respect for others, refraining from violent behavior, volunteerism and fellowship amongst all members of the Association by the practice of Karate as a martial art and related activities in support of the objects and charitable purposes of the association; To apply member ' subscriptions, taking from annual fees, grading &amp; tournament events, and any other receipts, in paying expenses and in maintaining a reserve fund and, out of such fund, to make such donations to charitable institutions or for the promotion of charitable, sporting or similar purposes, as the association shall from time to time determine;</t>
  </si>
  <si>
    <t>1(876) 999-0304                                                                   (876) 969-5610</t>
  </si>
  <si>
    <t>Iskfjamaica@gmail.com</t>
  </si>
  <si>
    <t>Fees</t>
  </si>
  <si>
    <t>CA100-970C</t>
  </si>
  <si>
    <t>International Technologies Group</t>
  </si>
  <si>
    <t>Lot # 1 gibralter heights, oracabesssa p.o., st.mary.</t>
  </si>
  <si>
    <t>Develop and Implement S.T.E.M Programmes and Porjects. Advance research in integrated optics and photonics. Bring together people from across the globe to collaborate on cutting-edge research and development activities in the fields of Science, Technology, and other areas of Human Activity.</t>
  </si>
  <si>
    <t>1(876) 552-2092</t>
  </si>
  <si>
    <t>Itgjamaica@gmail.com</t>
  </si>
  <si>
    <t>Other NGO's and foundation.</t>
  </si>
  <si>
    <t>CAIN100-1198C</t>
  </si>
  <si>
    <t>International Women's Coffee Alliance Jamaica Limited</t>
  </si>
  <si>
    <t>34 Lady musgrave road, # 18, kingston 5.</t>
  </si>
  <si>
    <t>Enhancing the educational profile of women within the coffee industry throughout Jamaica. Accessing international and local networks to help to improve employment opportunities. Providing opportunities for income generation and sustainability to help to provide aid in the prevention or relief of poverty.</t>
  </si>
  <si>
    <t>1(876) 366-2456</t>
  </si>
  <si>
    <t>Iwca.jamaica@gmail.com</t>
  </si>
  <si>
    <t>Donations from founding members.</t>
  </si>
  <si>
    <t>CA100-321C</t>
  </si>
  <si>
    <t>International Worship Centre &amp; Faith Ministries Limited</t>
  </si>
  <si>
    <t>59 Mount salem main road, montego bay</t>
  </si>
  <si>
    <t>Church organization, non-profit insstitution, involve in community amd social intervention.</t>
  </si>
  <si>
    <t>(876) 971-8809                                                                                                  (876) 919-5268</t>
  </si>
  <si>
    <t>internationalworshipcenter07@yahoo.com</t>
  </si>
  <si>
    <t>Freewill offering, dues and covenant partners</t>
  </si>
  <si>
    <t>CAIN100-215C</t>
  </si>
  <si>
    <t>International Youth Charity Foundation Limited</t>
  </si>
  <si>
    <t>22 Derrymore road, kingston 10</t>
  </si>
  <si>
    <t>For the promotion of no profit status in order to help in uplifting the youths, communities and Jamaica of a whole</t>
  </si>
  <si>
    <t>1(876) 314-4919                                      1(876) 387-2559                                                                   1(917)536-2559</t>
  </si>
  <si>
    <t>Intlyouthcharity@gmail.com</t>
  </si>
  <si>
    <t>CA100-1206C</t>
  </si>
  <si>
    <t>Irie Kidz Foundation Limited</t>
  </si>
  <si>
    <t>15 Durie drive, kingston 8.</t>
  </si>
  <si>
    <t>To create opportunities that will allow students and unemployed young people, aged between 11 - 29 years old to gain marketable skills in entrepreeurship, business management, and the creative industries which will result in capacity building and the identification and economic opportunities. This youth based bussiness training, coaching and mentoring programme will provide paractical on-the-job experience gained from the association's affiliated and third party entities.</t>
  </si>
  <si>
    <t>1(876) 819-6637</t>
  </si>
  <si>
    <t>Hello@iriekidzfoundation.org</t>
  </si>
  <si>
    <t>To received and access grants proposals for projects which would contribute to futhering the objectives of the association, and to disburse funds in accordance with these proposals or otherwise, in furtherance of the objectives of the association.</t>
  </si>
  <si>
    <t>CA100-1596C</t>
  </si>
  <si>
    <t>Iris Johnson Foundation Limited</t>
  </si>
  <si>
    <t>Unit # 5, 115 hope road, kingston 6, st. Andrew.</t>
  </si>
  <si>
    <t>To operate a non-profit organisation whose is to promote and encourage the improvement and advancement of education and to offer scholarships tenable at secondary schools, colleges and universities in jamaica.</t>
  </si>
  <si>
    <t>(876) 383-4656</t>
  </si>
  <si>
    <t>info@irisjohnsonfoundation.com                                                                              denniesa@yahoo.com                                                                                                                                 desyrun@yahoo.com</t>
  </si>
  <si>
    <t>Donation and contributions.</t>
  </si>
  <si>
    <t>CAIN100-1961C</t>
  </si>
  <si>
    <t>Island City Lab Limited</t>
  </si>
  <si>
    <t>12 Roehampton Circle, kingston 19</t>
  </si>
  <si>
    <t>A research-based organization that identifies and produces urban planning policies and best practices that aim to make jamaica's towns and cities more resileint and sustainable.</t>
  </si>
  <si>
    <t>(876) 551-3654</t>
  </si>
  <si>
    <t>dorraine@islandcitylab.org</t>
  </si>
  <si>
    <t>International foundation grants. Local foundation grants. Fundraising.</t>
  </si>
  <si>
    <t>CA100-1509C</t>
  </si>
  <si>
    <t>Israel, Church Of God 7th Day Commandment Way Limited</t>
  </si>
  <si>
    <t>54 Rosalie avenue, kingston 11.</t>
  </si>
  <si>
    <t>To advance the gospel of the kingdom of god throughout the length and breath of jamaica so that people will come to know, love and serve the Most High God and his Son Jesus Christ.</t>
  </si>
  <si>
    <t>(876) 776-9136</t>
  </si>
  <si>
    <t>royhwh@gmail.com</t>
  </si>
  <si>
    <t>Contributions from members, collections @ meetings; gifts from indiviuals and othe organizations.</t>
  </si>
  <si>
    <t>Kingston location: 34a lady musgrave road kingston 5.</t>
  </si>
  <si>
    <t>CAIN100-499C</t>
  </si>
  <si>
    <t>Issa Foundation Limited</t>
  </si>
  <si>
    <t xml:space="preserve">Suite c12 fairview park, alice eldemire drive, montego bay                                                                                                                                                   </t>
  </si>
  <si>
    <t>To Assist and Educate persons through establishment and maintenance of cultural centre etc</t>
  </si>
  <si>
    <t>(876) 979-8960                                                                         (876) 922-6156(Kgn.)                                                                        fax:(876) 922-5039</t>
  </si>
  <si>
    <t>daricketts@cwjamaica.com</t>
  </si>
  <si>
    <t>Donations from house of issa limited and its subsidaiaries.</t>
  </si>
  <si>
    <t>CAIN100-955C</t>
  </si>
  <si>
    <t>I-Tech Jamaica</t>
  </si>
  <si>
    <t>8 Gibraltar hall road, kingston 7</t>
  </si>
  <si>
    <t>To promote the advancement of education and health. To develop skilled Hospital/Health Care workers and strong nation health systems.</t>
  </si>
  <si>
    <t>1(876) 754-8401</t>
  </si>
  <si>
    <t>Nirving@itech-caribbean.org</t>
  </si>
  <si>
    <t>United states government.</t>
  </si>
  <si>
    <t>CA100NR-89C</t>
  </si>
  <si>
    <t>It's Not About Me Ministries Limited</t>
  </si>
  <si>
    <t>Lot 661 greenheart crescent rhyne park montego bay</t>
  </si>
  <si>
    <t>Share the Gospel</t>
  </si>
  <si>
    <t>CAIN100-814C</t>
  </si>
  <si>
    <t>Iyf International Youth Fellowship Limited</t>
  </si>
  <si>
    <t>63B deanery road, kingston 3</t>
  </si>
  <si>
    <t>For the public benefit, to develop a positive mindset in youth population, ages 18 to 30 years, by providing training camps, mind education lectures and organising programmes of physical, educational and other activities. To promote mission and outreach work that will advance faith in jesus christ, for the public benefit, to the citizenry in jamaica, in particular, but not exclusively by creating and disseminating various publications, hosting bible or parenting skills seminars, youth development camp &amp; participating in community outreach activities. To provide opportunities for true volunteerism, for the purpose of this schedule defined as 'opportunities to live for someone other than self'.</t>
  </si>
  <si>
    <t>1(876) 620-9340</t>
  </si>
  <si>
    <t>Info@iyfjamaica.com</t>
  </si>
  <si>
    <t>Contributions from members, volunteers and sponsors.</t>
  </si>
  <si>
    <t>CA100-92C</t>
  </si>
  <si>
    <t>Ja. National Building Society Building Foundation Ltd</t>
  </si>
  <si>
    <t>32 1/2 Duke street, kingston cso</t>
  </si>
  <si>
    <t>To develop and promote for the benefit of the public, study and research into housing and the encouragement of saving; To assist with grants or otherwise the development of affordable housing throughout Jamaica, and in particular, in rural Jamaica; To develop and promote the art, health, culture and sports; to establish and carry on programmes for the development of education and skill of people in Jamaica; To develop religious programmes aimed at the upliftment of the spiritual well being of individuals.</t>
  </si>
  <si>
    <t>1(876) 926-1344 Ext 5158</t>
  </si>
  <si>
    <t>Foundation@jnbank.com</t>
  </si>
  <si>
    <t>CA100-564C</t>
  </si>
  <si>
    <t>Jackson Town Reunion Foundation Limited</t>
  </si>
  <si>
    <t>Jackson town district, jackson town, trelawny</t>
  </si>
  <si>
    <t>To promote community development in the Jackson town community by supporting educational institutions. To provide development programmes that cater to children and young persons from lower socio-economic backgrounds. To provide skills training so as to increase the economic viability of youths and adults.</t>
  </si>
  <si>
    <t xml:space="preserve">(876) 343-6325                                                         (876)610-4104                                                                           (876) 861-1613                                                                                     (876) 463-2878 </t>
  </si>
  <si>
    <t>buntystarr@hotmail.com                                                                                michelesolomon8@gmail.com                                                                                        hinesnatanish@yahoo.com</t>
  </si>
  <si>
    <t>CAIN100-568C</t>
  </si>
  <si>
    <t>Jacob &amp; Lillian Harrison Foundation</t>
  </si>
  <si>
    <t>73 Manchester avenue, may pen p.o., clarendon.</t>
  </si>
  <si>
    <t>The advancement and development of education to students within the geograpical area of the parish clarendon. To assist the poor and needly in the parish of clarendon because of youth advanced age .</t>
  </si>
  <si>
    <t>(876) 927-2201.</t>
  </si>
  <si>
    <t>Verley@cwjamaica.com</t>
  </si>
  <si>
    <t>CA100-668C</t>
  </si>
  <si>
    <t>Jacob's Well Church (Of Jamaica) Limited</t>
  </si>
  <si>
    <t>Salt marsh, falmouth p.o. Box 1914, trelawny</t>
  </si>
  <si>
    <t>To Promote, encourage and develop the tenets of the church and further the growth of Christianity</t>
  </si>
  <si>
    <t>(876) 323-3659                                                       (876) 540-0305</t>
  </si>
  <si>
    <t>stc.earle@yahoo.com</t>
  </si>
  <si>
    <t>Tithes / offerings</t>
  </si>
  <si>
    <t>CA100-1176C</t>
  </si>
  <si>
    <t>Jailbreak Deliverance Church Of God Limited.</t>
  </si>
  <si>
    <t>Glengoffe, glengoffe p.o., st. Catherine.</t>
  </si>
  <si>
    <t>1(876) 807-3425</t>
  </si>
  <si>
    <t>Jailbreakdeliverancechurch@gmail.com                                                                                                                                                          jdministries.org@gmail.com</t>
  </si>
  <si>
    <t>Church fund raising activites, offerings and tithes.</t>
  </si>
  <si>
    <t>CAIN100-1530C</t>
  </si>
  <si>
    <t>Jamaica 2d World Foundation Limited</t>
  </si>
  <si>
    <t>19 Edinburgh avenue, kingston 10.</t>
  </si>
  <si>
    <t>Provide fanancial resourse and access to technical resources to persons who are vistims of domestic violence and sexual and physical assault to allow them to rebuild and re-estab themselves.</t>
  </si>
  <si>
    <t>Dionne Mckoy.-(jam/usa).                                                                         Aisha-lee McKoy-Moore.-(jam/usa).                                                                    Dianne McKoy.-(jam/usa).</t>
  </si>
  <si>
    <t>(876) 927-4371-5                                                              (876) 927-5081.                                                                  (302) 397-1974.                                                                            (876) 462-9367.</t>
  </si>
  <si>
    <t>dionne.mckoy@gmail.com                                                                                                                 rlodge@fogadaley.com                                                                                           aishaglamalee@gmail.com                                                                                                                                            cooliegal41@yahoo.com</t>
  </si>
  <si>
    <t>The directors/founding members of the company. Donations from persons / organizations that share its vision.</t>
  </si>
  <si>
    <t>CAIN100-1501C</t>
  </si>
  <si>
    <t>Jamaica 4-H Foundation 2016 Limited</t>
  </si>
  <si>
    <t>95 Old hope road, kingston 6, st . Andrew.</t>
  </si>
  <si>
    <t>To support the activities of the jamaica 4-H clubs in accessing project funding and other donations to augment training and implementation of project activities that will benefit its members. The ulimate object of the 4-H clubs is to mobilize, train and stimulate interest amongst youth to contribute to the development of the agriculture sector.</t>
  </si>
  <si>
    <t>1(876) 618-3142                                                                                      1(876) 927-4050-2                                                                                              1(876) 618-3143                                                                                             Fax: 1(876) 978-3209</t>
  </si>
  <si>
    <t>Jamaica.4h@cwjamaica.com</t>
  </si>
  <si>
    <t>Donations and sponsorship, income from projects.</t>
  </si>
  <si>
    <t>CA100-1513C</t>
  </si>
  <si>
    <t>Jamaica Agriculture Society Foundation Limited</t>
  </si>
  <si>
    <t>67 Church street, kingston.</t>
  </si>
  <si>
    <t>To foster and promote agriculture development. To empower and eduicate farmers. To advocate and lobby on behalf of farmers.</t>
  </si>
  <si>
    <t>1(876) 922-0610                                                            Fax: 1(876) 967-7419</t>
  </si>
  <si>
    <t>Adminjas114@gmail.com</t>
  </si>
  <si>
    <t>Grants and trading of agricultural commodities.</t>
  </si>
  <si>
    <t>CAIN100-82C</t>
  </si>
  <si>
    <t>Jamaica Aids Support For Life</t>
  </si>
  <si>
    <t>3 Hendon drive, kingston 20.</t>
  </si>
  <si>
    <t>To promote the relief of suffering and distress among persons who have tested positive with HIV virus and persons who have contacted AIDS. To provide financial, spiritual, emotional and physical support to those living with AIDS.</t>
  </si>
  <si>
    <t>1(876) 925-0021/ 0022                                                                                                            Fax: 1(876) 925-0021</t>
  </si>
  <si>
    <t>Headoffice@jamaicaaidssupport.com</t>
  </si>
  <si>
    <t>Fundraising, donations</t>
  </si>
  <si>
    <t>CAIN100-861C</t>
  </si>
  <si>
    <t>Jamaica Amateur Golf Association Limited</t>
  </si>
  <si>
    <t>152C constant spring road, kingston 8.</t>
  </si>
  <si>
    <t>To develop the sport of golf in jamaica for the benefit of all jamaicans, which includes fostering the talent of young golfers across the island through various development programmes.</t>
  </si>
  <si>
    <t>1(876) 632-9446                                                    1(876) 632-9442</t>
  </si>
  <si>
    <t>Jamgolf2cwjamaica.com</t>
  </si>
  <si>
    <t>Thrrough hosting qualifying tournaments, other events and sponsorship.</t>
  </si>
  <si>
    <t>CA100-949C</t>
  </si>
  <si>
    <t>Jamaica American Football Association (Jaafa) Limited</t>
  </si>
  <si>
    <t>8 Coventry drive, kingston 2</t>
  </si>
  <si>
    <t>To advance amateur sport that is American Football for youth at the primary, secondary, tertiary and club level To engage at risk youths in American Football and skill training programs. To use American Football as a vehicle to involve youth in community projects. To provide Trainning for individuals and students in tertiary instituttions as coaches and officals.</t>
  </si>
  <si>
    <t>(876) 822-1763                                                                                                    (876) 404-9036</t>
  </si>
  <si>
    <t>nuavek@aol.com                                                                                                               roger.salmon14@gmail.com                                                                                                                                  jamaicaamericanfootballassoc@yahoo.com</t>
  </si>
  <si>
    <t>CA100-4C</t>
  </si>
  <si>
    <t>Jamaica Association For The Deaf</t>
  </si>
  <si>
    <t>9 Marescaux road, kingston 5</t>
  </si>
  <si>
    <t>To aid and improve the spiritual, moral, educational, industrial and social condition of the deaf in Jamaica; To encourage and aid all scientifically approved efforts for the prevention of deafness and conversation of hearing; To maintain and administer the affairs of St. Christopher's School, Lister Mair/ Gilby School and any others which the Association may establish in the future for the oral academic and vocational training of deaf children; To assist the deaf to obtain and retain employment and to earn a livelihood; To encourage or carry on any other activities that may be to the benefit and interest of the deaf.</t>
  </si>
  <si>
    <t>(876) 970-1778-9,                                                                                                         Fax: (876) 927-1098</t>
  </si>
  <si>
    <t>Admin@jamdeaf.org</t>
  </si>
  <si>
    <t>CAIN100-392C</t>
  </si>
  <si>
    <t>Jamaica Autism Support Association</t>
  </si>
  <si>
    <t>21 Hope road, kingston 10</t>
  </si>
  <si>
    <t>To promote the education, therapeutic, intervention and skills training need of individuals with an autism spectrum disorder (ASD) as well as promoting and advocating for autism awareness and research; To raise funds, establish and maintain a facility or facilities within Jamaica to facilitate administrative, education, therapeutic &amp; skills training needs of persons with an autism spectrum disorder; To inform, promote and develop for the benefit of the public an awareness and sensitization programme in respect of persons with an autism spectrum disorder; To liaise, consult, lobby and work with the Government of Jamaica, non-government organizations, international organizations and all relevant private and public sector entities and individuals with respect to autism and the autism spectrum disorder; To provide for the training, support, educational, advocacy and skills training needs for persons with autism as well as parents, caregivers, teachers, family members and wider public relating to autism as well as the autism spectrum disorder.</t>
  </si>
  <si>
    <t>1(876) 754-9034                                                                                                  1(876) 776-6827</t>
  </si>
  <si>
    <t>Jasa.jm2k9@gmail.com</t>
  </si>
  <si>
    <t>Funds are contributed by individuals &amp; private sector organisations / companies</t>
  </si>
  <si>
    <t>CAin100-286C</t>
  </si>
  <si>
    <t>Jamaica Baptist Union</t>
  </si>
  <si>
    <t>2B washington boulevard, kingston 20</t>
  </si>
  <si>
    <t>To provide pastoral and administrative services for member churches of the Jamaica Baptist Union (JBU); To engage in missional activities: including the establishment of churches, training of pastors and mission outreach project both local and overseas locations; To initiate, provide, promote, develop and facilitate educational activates/opportunities at the member church level as well as nationally, among gender and for all ages.</t>
  </si>
  <si>
    <t>1(876) 969-6296 / 9835                                                                    Fax: 1(876) 924-6296</t>
  </si>
  <si>
    <t>Info@jbu.org.jm</t>
  </si>
  <si>
    <t>Member church assessment, contributions/donations.</t>
  </si>
  <si>
    <t>338</t>
  </si>
  <si>
    <t>0</t>
  </si>
  <si>
    <t>276</t>
  </si>
  <si>
    <t>CAIN100-359C</t>
  </si>
  <si>
    <t>Jamaica Broilers Group Foundation Limited</t>
  </si>
  <si>
    <t>Content, mccook's pen, mccook's pen p.o.</t>
  </si>
  <si>
    <t>To operate as the charitable am oof Jamaica Broilers Group imited for the purpose of execising its God given privilege to give asistance by way of grants to organizations whose purpose is to enhance and uplift the lives of individuals, materially ans spiritually provided that such organization upholds the values stated in the constitution and statement of faith as at the date hereof the Jamaica Association of egangelical Churches</t>
  </si>
  <si>
    <t>1(876) 943-4376                                                                         1(876) 943-4370                                                                         Fax: 1(876) 943-4922</t>
  </si>
  <si>
    <t>Ccooke@jabgl.com</t>
  </si>
  <si>
    <t>Part of the net profits of jamaica broilers group limited.</t>
  </si>
  <si>
    <t>CA100-1623C</t>
  </si>
  <si>
    <t>Jamaica Cancer Care And Research Institute Limited</t>
  </si>
  <si>
    <t>1 Ripon road, kingston 5</t>
  </si>
  <si>
    <t>Conducing cutting edge research the etiology of cancer in jamaica and optimal intervention strategies. Indentifying and replicating successiful cancer prevention strategies for jamaica.</t>
  </si>
  <si>
    <t>(876) 844-4713                                                                          (876) 869-9864                                                                                  (617) 283-0611</t>
  </si>
  <si>
    <t>Jaccri_uwi@gmail.com                                                                                                                                                                             info@jaccri.org                                                                                                                                               stevenhsmith93@gmail.com                                                                                                                                 dinglespence@gmail.com</t>
  </si>
  <si>
    <t>CAUN100-19C</t>
  </si>
  <si>
    <t>Jamaica Cancer Society</t>
  </si>
  <si>
    <t>16 Lady musgrave road, kingston 5</t>
  </si>
  <si>
    <t>To attack and defeat the disease of cancer in all its forms, to investigate its causes, distributions, symptoms, pathology, and treatment and to promote its cure.</t>
  </si>
  <si>
    <t>1(876) 927-4265</t>
  </si>
  <si>
    <t>Jcsaccount@cwjamaica.com</t>
  </si>
  <si>
    <t>CAIN100-1562C</t>
  </si>
  <si>
    <t>Jamaica Canji International Foundation Limited</t>
  </si>
  <si>
    <t>2 West ridge close, red hills p.o., st. Andrew.</t>
  </si>
  <si>
    <t>To foster homes and foreign mission work, and to support theological institutions and the dissemination and creation of various publications.</t>
  </si>
  <si>
    <t>Donnett anderson. Tomigay anderson.</t>
  </si>
  <si>
    <t>1(876) 774-2253</t>
  </si>
  <si>
    <t>Info@canjiinnternational.com                                                                               abitey1@yahoo.com</t>
  </si>
  <si>
    <t>20.                                                                       10 males and 10 females</t>
  </si>
  <si>
    <t>CAIN100-575C</t>
  </si>
  <si>
    <t>Jamaica China Friendship Association Limited</t>
  </si>
  <si>
    <t>6 Oxford road, kingston 5</t>
  </si>
  <si>
    <t>To promote culture ties between peoples of jamaica &amp; china. To undertake fundrasing activities and charitable donations whether in cash or kind.</t>
  </si>
  <si>
    <t>Fax: (876) 929-1300</t>
  </si>
  <si>
    <t>Jachinafriendship@gmail.com</t>
  </si>
  <si>
    <t>Subscriptions, fundraising events, donations.</t>
  </si>
  <si>
    <t>CAIN100-957C</t>
  </si>
  <si>
    <t>Jamaica Christian Boys Home</t>
  </si>
  <si>
    <t>To conduct a non-profit making home for the purpose of caring for boys To provide for religious, educational training and development and to promote their spiritual, moral, mental, physcal and material welfair and to do any and all things as provide by law for maintaining and operating a home or homes for this purpose</t>
  </si>
  <si>
    <t>1(876) 926-6243</t>
  </si>
  <si>
    <t>Mainly the child develoment agency, donations of cash &amp; kind, rental of property.</t>
  </si>
  <si>
    <t>CA100NR-49C</t>
  </si>
  <si>
    <t>Jamaica Church Of Excellence</t>
  </si>
  <si>
    <t>850 Banjie terrace, norwood gardens, montego bay #1, p.o. box 6962, st. james.</t>
  </si>
  <si>
    <t>To establish and maintain a place of worship and christian religious activities</t>
  </si>
  <si>
    <t>CAIN100-214C</t>
  </si>
  <si>
    <t>Jamaica College Foundation</t>
  </si>
  <si>
    <t>189 Old hope road, kingston 6</t>
  </si>
  <si>
    <t>To catalyse the transformation of Jamica College into a first class institution of learning and physical development which moulds yong men into thoughful, well rounded leaders of society; To influence and facilitate the creation and maintenance of a physical environment which features such grounds structure and facilities as will embed in the young men a sense of being in the presence of excellence grandeur and history and motivate them to conduct themselves accordingly; To raise and secure the funds and resources necessary to assit the school's administration and Board of Mangement to achieve these ends.</t>
  </si>
  <si>
    <t>1(876) 970-1817</t>
  </si>
  <si>
    <t>Jcfoundation@cwjamaica.com</t>
  </si>
  <si>
    <t>CAIN100-358C</t>
  </si>
  <si>
    <t>Jamaica College Trust</t>
  </si>
  <si>
    <t>To fund scholarship and exhibitions and to give prizes, certificate, diploma to persons who have been students of the Jamaica College; To accept gift, devotion, bequest of money and property for the purpose of Jamaica College</t>
  </si>
  <si>
    <t>(876) 977-2314</t>
  </si>
  <si>
    <t>TONYLLEWARS@GMAIL.COM</t>
  </si>
  <si>
    <t>Gifts / intrest income</t>
  </si>
  <si>
    <t>CA100-925C</t>
  </si>
  <si>
    <t>Jamaica Community Action Network Foundation</t>
  </si>
  <si>
    <t>34 Lady musgrave, unit 18. Kingston 5.</t>
  </si>
  <si>
    <t>Providing support services to children and senior citizens through outreach, educational, wellness and enrichment programmes Preparing and providing relief due to natural disasters including protection of the environment and creating disaster preparedness training and mobilization of communities Participating in community development programmes supporting children, senior citizens and disadvantaged members of society.</t>
  </si>
  <si>
    <t>Stacy-ann christian barbara boxhill.</t>
  </si>
  <si>
    <t>1(876) 433-2826</t>
  </si>
  <si>
    <t>Stacy.ann@jamaicafoundation.org                                                                                             stacyannc@icloud.com</t>
  </si>
  <si>
    <t>Strat up will be from directors but subseqently from persons and business that believe in organizational mission.</t>
  </si>
  <si>
    <t>CAIN100-268C</t>
  </si>
  <si>
    <t>Jamaica Community Of Positive Women (JCW+)</t>
  </si>
  <si>
    <t>12 Stuarton crescent, ensom city, spanish town, st. Catherine. (Suite #3, 1 beechwood ave, kingston 5.)</t>
  </si>
  <si>
    <t>To develop the abilities of HIV positive women in leadership skills, for improvement in personal and family life, more meaning participation in the HIV response and recognition of women's contribution to national development. To advocate and empower women who are HIV positive through educating on rights and responsibilities, as well as training in advocating skills. To provide Psycho/Social support to women living HIV/AIDS and educating where necessary, families and caregivers.</t>
  </si>
  <si>
    <t xml:space="preserve">Oliver overett. Suzanne robinson-davis. Judith nadine anderson. </t>
  </si>
  <si>
    <t xml:space="preserve">(876) 906-6884                                                                           (876) 312-5955                                                                           (876) 881-6970.                                                                               (876) 323-0144                                                                                                </t>
  </si>
  <si>
    <t>Lovehope2015@gmail.com                                                                                                                                 jna.anderson@gmail.com                                                                                                                                          srobinsondavis@gmail.com</t>
  </si>
  <si>
    <t>Icw global and any other donors for projects.</t>
  </si>
  <si>
    <t>CAIN100-1970C</t>
  </si>
  <si>
    <t>Jamaica Conch Restoration Project Limited.</t>
  </si>
  <si>
    <t>6A Holborn road, kingston 10</t>
  </si>
  <si>
    <t>To educate the local community on the importance of restoring conch in the local marine ecosystem, through weekly educational site visits to facilitate students, researchers, and other members of the local and wider community to explore the facility.</t>
  </si>
  <si>
    <t>917-860-2935</t>
  </si>
  <si>
    <t>islandgigs@yahoo.com</t>
  </si>
  <si>
    <t>Donations and sponsorship.</t>
  </si>
  <si>
    <t>CAIN100-58C</t>
  </si>
  <si>
    <t>Jamaica Conservation And Development Trust Limited</t>
  </si>
  <si>
    <t>29 Dumbarton avenue, kingston 10</t>
  </si>
  <si>
    <t>To promote public awareness of the importance of the maintenance of environmental quality through education at all levels of society, with emphasis on the on the development of national parks and protected area and encouragement of ecologically sound planning practices; To assist in the efforts of local and foreign government and non-government organizations for the maintenance of environmental quality; To identify, protect and manage ecologically significant natural areas and the life they support in Jamaica by assisting the Government to establish and manage national parks and protected areas. To provide advice to developers at the earliest stages of planning to ensure that environmental factors are fully considered and to assist in the preparation of environmental impact statements and assessments; To stimulate local income generation in ways which are consistent with sound environmental management; To develop and maintain an information base relating to ecology environmental management and control and to make it available for all interested parties; To raise funds for the protection and management of the Jamaican environment and natural heritage, both locally and internationally; To accept gifts, donations and bequests of money and property for the purposes of the Trust and to undertake and execute any trusts in respect of any such money or property and to solicit and appeal for any such gifts, donations, or bequests as aforesaid; To uphold the principles of the world conservation strategy and the world charter for nature</t>
  </si>
  <si>
    <t>(876) 920-8278-9                                                                                                                        (876) 960-2848-9                                                                                                  Fax: (876) 960-2850</t>
  </si>
  <si>
    <t>Jamaicaconservation@gmail.com</t>
  </si>
  <si>
    <t>Grants membership fee</t>
  </si>
  <si>
    <t>CAIN100-1340C</t>
  </si>
  <si>
    <t>Jamaica Council Church Of God 7th Day</t>
  </si>
  <si>
    <t>54 Chisholm avenue, kingston 13.</t>
  </si>
  <si>
    <t>The Teaching and spreading the gospel as taught by the international church of god in chirst Trandforming Lives. The prevention and relief of poverty.</t>
  </si>
  <si>
    <t>1(876) 826-1811.</t>
  </si>
  <si>
    <t>Chisholm.avenue7thday@gmail.com</t>
  </si>
  <si>
    <t>Tithes, offerings, donations.</t>
  </si>
  <si>
    <t>CA100-503C</t>
  </si>
  <si>
    <t>Jamaica Cultural Health &amp; Science Initiatives Enterprise Organization (JCHSIE) Limited</t>
  </si>
  <si>
    <t>37A bryant crescent, may pen, clarendon</t>
  </si>
  <si>
    <t>To provide services of charity to the people/ community, and communities of jamaica in various areas of healthy, lifestyle, and issues of concern to improve and sustain.</t>
  </si>
  <si>
    <t xml:space="preserve">Gwendolyn mcleish. Leopold maye. </t>
  </si>
  <si>
    <t>(876) 521-8494                                                 0114-475-920-8764.</t>
  </si>
  <si>
    <t>culturalhealth@hotmail.com</t>
  </si>
  <si>
    <t>Sponsorship, donations, fundraising in various wats.</t>
  </si>
  <si>
    <t>CAIN100-1271C</t>
  </si>
  <si>
    <t>Jamaica Debates Commission</t>
  </si>
  <si>
    <t>Suite 13- 15, 12 ocean boulevard, kingston.</t>
  </si>
  <si>
    <t>To provide a form where the jamaica public can see and assess the positions of the contenders for public office on the same issue, at the same time, and in a non-partisan setting.</t>
  </si>
  <si>
    <t xml:space="preserve">Chantal benett. Christopher barnes. Jenifer grant. Brian schmidt. Noel dacosta. Anthony chang. </t>
  </si>
  <si>
    <t>(876) 922-0150.                                                                                                             Fax: (876) 924-9056.                                                                                          (876) 877-7722.</t>
  </si>
  <si>
    <t>igrant000@gmail.com                                                                                          dragonschmidt@gmail.com                                                                                         ndac@cwjamaica.com                                                                                                             tony.avcfal@gmail.com                                                                                           christopher.barnes@gleanerjm.com                                                                             chantal.bennett@hotmail.com</t>
  </si>
  <si>
    <t>Grants and sponsorships</t>
  </si>
  <si>
    <t>11.                                                                            including the 6 members.</t>
  </si>
  <si>
    <t>CAIN100-622C</t>
  </si>
  <si>
    <t>Jamaica Down's Syndrome Foundation Limited</t>
  </si>
  <si>
    <t>Unit #10, stanton terrace, kingston 6.</t>
  </si>
  <si>
    <t>To provide epidemiological data and surveillance for children with down's syndrome in jamaica. To establish a national registry for patients with down's syndrome. To establish local trends and characteristics of the condition of the disease.</t>
  </si>
  <si>
    <t>1(876) 978-0829</t>
  </si>
  <si>
    <t>Jamaicadownssyndome@cwjamaica.com</t>
  </si>
  <si>
    <t>CA100-887C</t>
  </si>
  <si>
    <t>Jamaica Draughts Association Limited</t>
  </si>
  <si>
    <t>46 Church street, kingston</t>
  </si>
  <si>
    <t>1. Promoting the game of draughts locally and internationally by organizing and participating in draughts events and tournaments. 2. Introducing the game in schools as an extracurriclar activity which fosters logical thinking towards problem solving and decision making. 3. Enchance the overall skill of draughts players locally so that they will be able to participate competitively on the the international stage.</t>
  </si>
  <si>
    <t>O'shane mckenzie. Dale myrie. Cecil edwards. Noel julius.</t>
  </si>
  <si>
    <t>(876) 474-0370.                                                      (876) 826-9232.                                                              (876) 382-2157.                                                            (876) 866-4693.</t>
  </si>
  <si>
    <t>Info@jamaicadraughts.com</t>
  </si>
  <si>
    <t>Dues and donations</t>
  </si>
  <si>
    <t>CA100-1212C</t>
  </si>
  <si>
    <t>Jamaica Dyslexia Association</t>
  </si>
  <si>
    <t>7 Merridale avenue, kingston 10.</t>
  </si>
  <si>
    <t>To Promote and Establish public Awareness of Dyslexia throughout Jamaica. To develop, facilitate and provide best practices for evaluating and educating persons experiencing Dyslexia in Jamaica. To establish educational Facilities, lend support and advice on matters of dyslexia for the furtherance, development, and the implementation of new and improved workable practices and policies derived from research findings.</t>
  </si>
  <si>
    <t>1(876) 803-0492</t>
  </si>
  <si>
    <t>Jamaicadyslexiaassociation@gmail.com</t>
  </si>
  <si>
    <t>The founder has been founding so far but shall be seeking funding from other interested parties.</t>
  </si>
  <si>
    <t>CA100-485C</t>
  </si>
  <si>
    <t>Jamaica Education Television Limited</t>
  </si>
  <si>
    <t>20 Hope road, kingston 10</t>
  </si>
  <si>
    <t>JET is a Non-Organization. JET's Mission is to asist in elevating the level of jamaica's education achievement by providing access to excellence in teaching methods and high quality education content in the hands of all students across the country without barriers or restrictions.</t>
  </si>
  <si>
    <t>Richard lake. Maxine henry-wilson. Rose davies. Delrose campbell. Valda ormsby. Greg bell. Racquel goddard.</t>
  </si>
  <si>
    <t>(876) 869-6907.                                                                  (876) 399-4258.                                                                              (876) 322-8046.                                                           (876) 919-3529.                                                      (876) 9789752.</t>
  </si>
  <si>
    <t>Jetlive1@gmail.com                                                                                         ral@cwjamaica.com                                                                                                 vormsby@bkjm.com                                                                                                               maxine_henrywilson@yahoo.com                                                                                                                                rosyvonne2@gmail.com                                                                                                                                            dcampbelllaw@cwjamaica.com</t>
  </si>
  <si>
    <t>CAIN100-132C</t>
  </si>
  <si>
    <t>Jamaica Environment Trust</t>
  </si>
  <si>
    <t>11 Waterloo road, kingston 10</t>
  </si>
  <si>
    <t>To promote public awareness of the importance of environmental quality through education at all levels of Society, with emphasis on the development, improvement and protection of the environment of Jamaica; To support and lobby local and foreign government and private sector programmes, incentives, laws and other enforcement mechanisms for the maintenance of environmental quality and control; To identify, protect and mange ecological significant natural areas and the life they support in Jamaica by assisting the Government to establish and mange national parks and protected areas.</t>
  </si>
  <si>
    <t>1(876) 960-3693</t>
  </si>
  <si>
    <t>Jamaicaenvironmenttrust@gmail.com</t>
  </si>
  <si>
    <t>Donations , grants, from donor organisations and government agencies.</t>
  </si>
  <si>
    <t>CAIN100-414C</t>
  </si>
  <si>
    <t>Jamaica Evangelistic Mission Limited</t>
  </si>
  <si>
    <t>38 Top road, p.o. Box 16, brown's town, st. Ann</t>
  </si>
  <si>
    <t>The advancement of education, and religion.</t>
  </si>
  <si>
    <t>(876) 975-2215/ Fax; (876) 917-6509</t>
  </si>
  <si>
    <t>Jeminc1876@gmail.com</t>
  </si>
  <si>
    <t>CA100-569C</t>
  </si>
  <si>
    <t>Jamaica Family Planning Association</t>
  </si>
  <si>
    <t>14 King street, st. Ann's bay p.o.</t>
  </si>
  <si>
    <t>To educate the jamaica public in methods of voluntary family planning and child spacing compatible with the particular religious and moral beliefs of different individuals, and in the dangers of overpopulation, disease and immorality.</t>
  </si>
  <si>
    <t>Shakira maxwell joan stephen. Abisail crighton. Christopher harper. Dervan patrick pauline pink-bond. Cynthia pitter</t>
  </si>
  <si>
    <t>1(876) 948-9168</t>
  </si>
  <si>
    <t>Famplanja@gmail.com                                                                                                                      famplan.finance@gmail.com</t>
  </si>
  <si>
    <t>CAIN100-387C</t>
  </si>
  <si>
    <t>Jamaica Flour Mills Foundation</t>
  </si>
  <si>
    <t>209 Windward road, kingston 2</t>
  </si>
  <si>
    <t>To award scholarships to be called the Jamaica Flour Mills Scholarship and for this purpose to promote, encourage and assist in the maintenance of individuals who are recipients of such scholarship; To promote, encourage and assist qualified Jamaica students by giving them financial assistance for educational purposes.</t>
  </si>
  <si>
    <t>1(876) 928-7221                                                                                                                Fax: 1(876) 928-7348</t>
  </si>
  <si>
    <t>Jfm_hr@adm.com</t>
  </si>
  <si>
    <t>Endowment from founder.</t>
  </si>
  <si>
    <t>CA100-1370C</t>
  </si>
  <si>
    <t>Jamaica Flying Disc Federation Limited</t>
  </si>
  <si>
    <t>Apt. #28, 8 Upper braemar avenue, kingston 10.</t>
  </si>
  <si>
    <t>To promote the support amateur ultimate disc in Jamaica. To raise funds that may be required by the Association to carry out its activities. To enter into any arrangement with any international bodies, companies or persons and accept grants of money, donations, gift and other assistance with a view to promoting the objectives of the association.</t>
  </si>
  <si>
    <t>Joanne elizabeth sale. Simone michelle lee. Warren montgomery peterson burrowes.</t>
  </si>
  <si>
    <t>1(876) 775-8788</t>
  </si>
  <si>
    <t>Ultimate.jamaica1@gmail.com</t>
  </si>
  <si>
    <t>Members contributions / donations.</t>
  </si>
  <si>
    <t>CA100-354C</t>
  </si>
  <si>
    <t>Jamaica Foundation For Community Development (Health)</t>
  </si>
  <si>
    <t>Suite 20, seymour park, 2 seymour avenue, kingston 10</t>
  </si>
  <si>
    <t>To organise school clinics for children involved in sports to determine of illness which may cause morbidity. To collaborate as appropriate with Ministries of Government and Sports Organization to monitor health and wellness of school children. To cooperate with Cardiac Health Institutions to provide cardias care.</t>
  </si>
  <si>
    <t>Audrey chin. Sonia brown. Lambert innis. Joan robinson. Ava timerlake. Patricia fletcher. Kelvin ehukhametalor.</t>
  </si>
  <si>
    <t>1(876) 927-4199                                                                   (876) 978-8523</t>
  </si>
  <si>
    <t>Jfcdhealth@gmail.com                                                                                                growthtools@msm.com</t>
  </si>
  <si>
    <t>Donations from directors and business selected.</t>
  </si>
  <si>
    <t>CAIN100-120C</t>
  </si>
  <si>
    <t>Jamaica Foundation For Islamic Charity</t>
  </si>
  <si>
    <t>608 G Oaklands, 114 constant spring road, kingston 8</t>
  </si>
  <si>
    <t>To distribute food and food-related products to those requiring assistance; to accept donations of food, clothing, money and/or other property for redistribution; To collect, inspect, catalog and store items for redistribution; to provide assistance in housing and medical supplies/expenses; to co-ordinate the provision of training and mentorship as needed and within limits; to provide counselling and wellness services; to provide scholarships, grants and stipends; to provide assistance in the building of institutions; to cooperate with other organization with similar objectives; to provide relief in the event of catastrophe to needy families or persons; to work towards a solution to the problem of poverty in Jamaica.</t>
  </si>
  <si>
    <t>1(876) 846-5968                                                                                                      1(876) 402-4291</t>
  </si>
  <si>
    <t>Jamaicaislamiccharty@gmail.com</t>
  </si>
  <si>
    <t>CAIN100-1681C</t>
  </si>
  <si>
    <t>Jamaica Free Baptist Limited</t>
  </si>
  <si>
    <t>Denbigh drive, four paths p.o., clarendon.</t>
  </si>
  <si>
    <t>Percival manradgh deventon smith. Michael jackson. Lois manradgh.</t>
  </si>
  <si>
    <t>1(876) 431-6482                                                                   (876) 294-6976</t>
  </si>
  <si>
    <t>Ipmanradgh@gmail.com</t>
  </si>
  <si>
    <t>Tithes, offerings, harvest, and fundraising events.</t>
  </si>
  <si>
    <t>CA100-1256C</t>
  </si>
  <si>
    <t>Jamaica Guangdond Association</t>
  </si>
  <si>
    <t>Lot 2, portmore town centre, gregory park p.o., st. Catherine.</t>
  </si>
  <si>
    <t>To improve the health, economic and social conditions of indigent children abd elderly persons throughtout jamaica through the collection and distribution of food, clothing, and money on their behalf and to utilize same and any other means which will further the purpose.</t>
  </si>
  <si>
    <t>Kwok hung chin. Bailin fang. Yuchuang hu.</t>
  </si>
  <si>
    <t>1(876) 939-2337                                                                                1(876) 704-2701</t>
  </si>
  <si>
    <t>adamanufacturingjamaica@gmail.com</t>
  </si>
  <si>
    <t>Fund raising / donations.</t>
  </si>
  <si>
    <t>CA100-1118C</t>
  </si>
  <si>
    <t>Jamaica Handball Federation Limited</t>
  </si>
  <si>
    <t>19 Hagley park road, kingston 10.</t>
  </si>
  <si>
    <t>To encourage, educate, promote, develop and foster the sport of handball as an amateur sport in jamaica for the helth, well-being and benefit of the general public in jamaica as the national representatives body in Jamaica. To respect, and prevent any infringement of, the statutes, regulations, directives, and decisions of International Handball Federation (IHF), and Continental Pan-American Team Handball Federation (Continental Federation), as well as the rules of the Game, and ensure that these are also respected by its Members., To control and supervise all international handball matches of all form played in the territory of Jamaica, and affiliate and cooperate with international and other organisations, including IHF and the Continental Federation.</t>
  </si>
  <si>
    <t>Lyndon a. Latore. Oery o. Warren.</t>
  </si>
  <si>
    <t>1(876) 477-3342                                                                                                     1(876) 929-4727</t>
  </si>
  <si>
    <t>Jamaicahandballfederation@gmail.com</t>
  </si>
  <si>
    <t>Fees, levies, subscriptions, donations, sponsorship, grant funding, entry or usage charges, and / or other such approved sources under attendant legislation in jamaica.</t>
  </si>
  <si>
    <t>CAIN100-16C</t>
  </si>
  <si>
    <t>Jamaica House Of Prayer</t>
  </si>
  <si>
    <t>3Rd floor, 24 northside plaza, liguanea</t>
  </si>
  <si>
    <t>To train, teach and develop Christians in the discipline of prayer in accordance with the provision of the Holy Bible and under the guidance of the Holy Spirit; To establish a 24 hour house of prayer and retreat centre where continuous worship and prayer are made by Christians everyday; To organize and host prayer retreats, seminars and prayer ministry schools for Christians</t>
  </si>
  <si>
    <t>Sponsors. Tithes. Offerings.. Fund raising.</t>
  </si>
  <si>
    <t>CAIN100-1361C</t>
  </si>
  <si>
    <t>Jamaica Independent Schools' Association</t>
  </si>
  <si>
    <t>Suite c, 16 cargill avenue, kingston 10. St. Andrew.</t>
  </si>
  <si>
    <t>Education through sporting Competitions. Independent schools representatives.</t>
  </si>
  <si>
    <t>1(876) 831-2678                                                                                  1(876) 968-0705</t>
  </si>
  <si>
    <t>Jisasec@yahoo.com</t>
  </si>
  <si>
    <t>Funding is derived from membership fees, donations, grants, and other voluntary contributions.</t>
  </si>
  <si>
    <t>CAIN100-1737C</t>
  </si>
  <si>
    <t>Jamaica Innovative Initiative Foundation Limited</t>
  </si>
  <si>
    <t>2 Sevens road, may pen, may pen p.o., clarendon.</t>
  </si>
  <si>
    <t>Provide support and relief for Jamaica citizens who have been involved in or exposed to criminal activities and / or unemployment, alleciate poverty for disenfranchised Jamaicans by providing training and employment opportunities in the area of Agriculture.</t>
  </si>
  <si>
    <t xml:space="preserve">Garth staple. Natalie fearon. </t>
  </si>
  <si>
    <t>(876) 819-4523.                                                                                                                                 (876) 333-7016.</t>
  </si>
  <si>
    <t>jiifoundation1@gmail.com</t>
  </si>
  <si>
    <t>Grants, public donations, membership dues, fundraising.</t>
  </si>
  <si>
    <t>CA100-131C</t>
  </si>
  <si>
    <t>Jamaica Intercultural Programmes Limited</t>
  </si>
  <si>
    <t>10 College common, mona road, kingston 7</t>
  </si>
  <si>
    <t>To encourage and promote world peace and understanding throught international and intercultural exchange programmes or other similar charitable or educational means; and To encourage and promote an understanding of diverse cultures, language and peoples.</t>
  </si>
  <si>
    <t>Natalie gail simone corthesy. Lisa bryan-smart. David pierre gordon douglas. Lias ann vasciannie. Victor manuel salazar chang.</t>
  </si>
  <si>
    <t>(876) 361-3166.                                                                 (876) 544-8762</t>
  </si>
  <si>
    <t>nataliecorthesy@yahoo.com                                                                                                              dcglisa@hotmail.com</t>
  </si>
  <si>
    <t>Enrolment fees, membership clubs, donations and subventions.</t>
  </si>
  <si>
    <t>CAIN100-851C</t>
  </si>
  <si>
    <t>Jamaica Island Nutrition Network (Jinn)</t>
  </si>
  <si>
    <t>3 York castle avenue, kingston 6</t>
  </si>
  <si>
    <t>To Establish, maintain and mange food banks for the provision of meals to needy children in jamaican schools, students athletes and other groups with special nutritional needs. To establish, maitain and manage an office and such facilitate that maybe be used for the attaiment of the objects of the the company in jamaica and throughout the world. To develop and establish educational programmes for the nutritional care of people in jamaica and in particular all school children.</t>
  </si>
  <si>
    <t>Erwin burton. Dr. Audia barnett. Dr. Tameka stephenson. Patricia thompson. Noel thompson. Nicole thompson. Vanessa white barrow.</t>
  </si>
  <si>
    <t>1(876) 977-4561                                                    1(876) 322-3142</t>
  </si>
  <si>
    <t>Nutritionjamaica@gmail.com                                                                                                                                patriciatho@gmail.com</t>
  </si>
  <si>
    <t>CAIN100-235C</t>
  </si>
  <si>
    <t>Jamaica Kidney Kids Foundation</t>
  </si>
  <si>
    <t>4 Ruthven road, kingston 10</t>
  </si>
  <si>
    <t>To promote research in the field of Nephrology in order to better understand the causes and symptoms of diseases of the Kidney in children with a view to eradicating such diseases; To promote and encourage the donation of kidney for use in kidney transplant operations involving children.</t>
  </si>
  <si>
    <t>1(876) 754-5776                                                            1(876) 391-5680                                                  1(876) 463-5971</t>
  </si>
  <si>
    <t>Jakidney.kids@gmail.com</t>
  </si>
  <si>
    <t>CAIN100NR-88C</t>
  </si>
  <si>
    <t>Jamaica Link Ministries Limited</t>
  </si>
  <si>
    <t>5 Kent avenue, white sand beach p.o., montego bay</t>
  </si>
  <si>
    <t>To promote the biblical scriptural teachings of Jesus Christ as the true savior and deliverer of all sins and destructions to all the people throughout the communities of Montego Bay, the other communities in the parish of St. James and across the other parishes of Jamaica so that their souls will be saved.</t>
  </si>
  <si>
    <t>876-315-6534</t>
  </si>
  <si>
    <t>Dave@jamaicalink.org</t>
  </si>
  <si>
    <t>CAIN100-297C</t>
  </si>
  <si>
    <t>Jamaica Little League Baseball And Softball</t>
  </si>
  <si>
    <t>9 Lounsbury avenue, kingston 10</t>
  </si>
  <si>
    <t>Jamaica Little League Baseball and Softball Inc. Is responsible for initiating Little league Baseball and Softball programs across Jamaica and compete in Little League Baseball and Softball International Latin American Region</t>
  </si>
  <si>
    <t>1(876) 281-0248</t>
  </si>
  <si>
    <t>Jamaicalittleleaguebaseball@gmail.com</t>
  </si>
  <si>
    <t xml:space="preserve">Duplicate certificate: 8/5/2015                                                          </t>
  </si>
  <si>
    <t>CAIN100-166C</t>
  </si>
  <si>
    <t>Jamaica Medical Foundation</t>
  </si>
  <si>
    <t>3-3A richmond avenue, kingston 10</t>
  </si>
  <si>
    <t>To promote research in medicine, Hospital/Health Care and related subjects which now or hereafter may be deemed by law to be charitable; To raise funds by way of voluntary subscriptions, donations, gifts, fundraising banquets, other foundations and multilateral agencies; To provide assistance (both financial and otherwise) to persons in Jamaica who may need medical and/or surgical services (local/overseas) and to establish links with other organizations both local and overseas which can rend assistance in this regard.</t>
  </si>
  <si>
    <t>1(876) 920-3385-6                                                                                Fax: 1(876) 906-1804</t>
  </si>
  <si>
    <t>Jamedfoundation@gmail.com</t>
  </si>
  <si>
    <t>By the way of donations, grants, fundraising activities.</t>
  </si>
  <si>
    <t>CAIN100-768C</t>
  </si>
  <si>
    <t>Jamaica Mental Health Advocacy Network Limited</t>
  </si>
  <si>
    <t>26 Pine boulevard, kingston 6</t>
  </si>
  <si>
    <t>Increase national awareness of mental health illness while reducing the stigm associated with mental health aswell as to increase the capacity of stakeholders to deal with persons facing mental health challenges. Lobby for the proper treatment and increase services offered to persons with mental health illness. Promote acceptance of mental health problems by encouraging, educating and inspriring persons to talk openly about mebtal health problems. Promote overall wellness and mental stability.</t>
  </si>
  <si>
    <t>(876) 839-5123</t>
  </si>
  <si>
    <t>jamhan2012@gmail.com</t>
  </si>
  <si>
    <t>Donor funds, grant funding, fund-raising.</t>
  </si>
  <si>
    <t>CAIN100-975C</t>
  </si>
  <si>
    <t>Jamaica Multiple Myeloma Support Group Limited</t>
  </si>
  <si>
    <t>2 West kings house drive, kingston 10.</t>
  </si>
  <si>
    <t>Relief of sickness, preservation of health, and improvement in the quality of life for people living multiple myeloma, their families and caregivers.</t>
  </si>
  <si>
    <t>1(876) 829-5507</t>
  </si>
  <si>
    <t>Jamaica@iimfsupport.org</t>
  </si>
  <si>
    <t>Membership dues, asponsorship gifts. Special events (virtual tea party).</t>
  </si>
  <si>
    <t>CA100-159C</t>
  </si>
  <si>
    <t>Jamaica Musical Theatre Company Limited</t>
  </si>
  <si>
    <t>85 hope road, kingston 6</t>
  </si>
  <si>
    <t>To promote for the public benefit and encourage, for the advancement of Arts and Culture, musical and dramatic art in the island; To promote goodwill, volunteerism and fellowship amongst all members of the Association by means of musical productions and related activates organized in support of the objects and charitable purposes of the Association; To apply member's subscriptions, takings from productions, including revenues from programme advertising, and any other receipts, in paying expenses and in maintaining a serve fund and, out of such fund, to make such donations to charitable institutions of for the promotion of charitable, artistic or similar purposes, as the Association shall time to time determine; To apply the income and property of the Association, whencesoever derived, solely towards the promotion of Art and Charity, and consistently with the charitable purpose of the charitable organization. No portion thereof shall be paid or transferred directly or indirectly by way of dividend, bonus, or otherwise however by way of profit for personal benefit of any member of the Association or other person. Nothing herein shall prevent the payment in good faith of reasonable compensation to any officer or member or servant of the Association for services actually rendered in furtherance of the objects set forth herein</t>
  </si>
  <si>
    <t>Samantha chin-yee. Carolyn chin-yee. Danielle stiebel-johnson. Anna-kaye jones. Rebecca tortello. Michele gage. Angela bisasor. Michael daley. Lucette cargil. Lynda mair.</t>
  </si>
  <si>
    <t>1(876) 926-3562-4                                                               (876) 848-4431</t>
  </si>
  <si>
    <t>Teamjjt@gmail.com                                                                                                                          info@jamaicamusicaltheatre.com</t>
  </si>
  <si>
    <t>Members subscriptions and from productions.</t>
  </si>
  <si>
    <t>CAIN100-92C</t>
  </si>
  <si>
    <t>Jamaica National Building Society Foundation</t>
  </si>
  <si>
    <t>To develop and promote for the benefit of the public, study and research into housing and the encouragement of saving; To assist with grants or otherwise the development of affordable housing throughout Jamaica, and in particular, in rural Jamaica; To dev</t>
  </si>
  <si>
    <t>(876) 926-1344 EXT 5170</t>
  </si>
  <si>
    <t>foundation@jngroup.com</t>
  </si>
  <si>
    <t>The JNBS Fondation received funding from JN Group and external funders (National &amp; international).</t>
  </si>
  <si>
    <t>CAUN100-511C</t>
  </si>
  <si>
    <t>Jamaica National Children's Home</t>
  </si>
  <si>
    <t>Carberry court, p.o. Box 142, mona p.o., kingston 7</t>
  </si>
  <si>
    <t>Effiecient and effective management of the accomodation, protection, care, education, and training of youths deprived of a normal home life and also mentally and physically challenged children and other young persons. To maintain Tranparency by ensuring the proper management and maintaince of records to facilite regular reports on the management of the Home's assets, Liabilities, and responsibilities to Methodist Synod, Government ministries and agencies for audit trails and repors etc. To maintain an atmonphere conducive to harmony, safety and wholesome development of all residents and staff based on Christian Principles</t>
  </si>
  <si>
    <t>Cecille Bernard.-(jam).                                                                                  Paulette Waite.-(jam).                                                                        Maurice Goldson.-(jam).                                                                             Melrose Davies.-(jam).                                                                                         Rev.Christine Gooden-Benguche.-(jam).                                                                                    Rev. Claudette Campbell.-(jam).                                                                                  Rev.Wayneford McFarlane.-(jam).                                                                                Rev, George Malrain.-(jam).                                                                                    Patrick Saulter.-(jam).</t>
  </si>
  <si>
    <t>1(876) 977-6362 /  977-6370</t>
  </si>
  <si>
    <t>Jamaicanationalchildrenshome@yahoo.com                                                               prwaite@hotmail.com</t>
  </si>
  <si>
    <t>Children development agency (CDA), ministry of youth and culture, ministry of labour and social security, the jamaica methodist district churches and oter sympathetic indiviuals.</t>
  </si>
  <si>
    <t>CA100-1286C</t>
  </si>
  <si>
    <t>Jamaica Obstacle Course Racing Foundation Limited</t>
  </si>
  <si>
    <t>15 Lisa terrace, lot 121 keystone, spanish town, st. Catherine.</t>
  </si>
  <si>
    <t>To promote sports and related acttivities to prevent crime. Assist with the financial needs which include but not limited to, travel expenses of qualified athletes and designated volunteers. To effectively build resilience among at risk youth in jamaica. Strengthen the life skills of youth. Promote healthy living through physical exercise.</t>
  </si>
  <si>
    <t>Peter morrison. Nicolette whyte-morrison</t>
  </si>
  <si>
    <t>1(876) 823-2836                                                                                1(876) 819-1458</t>
  </si>
  <si>
    <t>Ocrfoundation7@gmail.com</t>
  </si>
  <si>
    <t>Donations, gifts, grants, fundraising local and international.</t>
  </si>
  <si>
    <t>CAIN100-164C</t>
  </si>
  <si>
    <t>Jamaica Olympic Association</t>
  </si>
  <si>
    <t>9 Cunningham avenue, kingsto 6</t>
  </si>
  <si>
    <t>To encourage interest in the Olympic Games and to foster the aims ad ideals of the Olympic Movement throughout Jamaica; To organise and coordinate Jamaica's participation in the Olympic Games ad any other Games of Festivals of Sport held under the patronage of the International Olympic Committee, Pan American Games, Commonwealth Games, Central American Games or any other organizations that the Association might deem appropriate; To asset governing bodies of Olympic sports in Jamaica n the preparation of competitors in their respective sports.</t>
  </si>
  <si>
    <t>1(876) 927-3017/8</t>
  </si>
  <si>
    <t>Nocjam@cwjamaica.com</t>
  </si>
  <si>
    <t>Donations by the international olympic committee, sponsors and interest income.</t>
  </si>
  <si>
    <t>CA100-345C</t>
  </si>
  <si>
    <t>Jamaica Organic Agricultural Movement Limited</t>
  </si>
  <si>
    <t>17 Hillary avenue, kingston 10</t>
  </si>
  <si>
    <t>To promote organic farm; To advance and promote better health and nutrition through consumption of organically grown produce; To convene training programme in organic production</t>
  </si>
  <si>
    <t>Dorienne rowan campbell. Joseph isaac lindsay. Raymond martin. Kerri-ann bennett. Trevor brown.</t>
  </si>
  <si>
    <t>(876) 564-3770</t>
  </si>
  <si>
    <t>joam@joamltd.org</t>
  </si>
  <si>
    <t>Membership fees, grants, and donations.</t>
  </si>
  <si>
    <t>CA100-791C</t>
  </si>
  <si>
    <t>Jamaica Pain Collaborative Limited</t>
  </si>
  <si>
    <t>The pain clinic, kingston public hospital, kingston, north street, kingston cso</t>
  </si>
  <si>
    <t>The reduction of the prevalence of pain and its impact on the social, financial and health aspect of jamaican lives. To have recognized, and observed throughout the medical sector, the importance of pain management for all persons in jamaican. To liaise responsibly with pharmaceutical companies to encourage the appropriate management of pain. To become an Authoritative source for the management of pain.</t>
  </si>
  <si>
    <t xml:space="preserve">Delroy delvie dawson. Margaret dingle spence. Monqique van spankeren. Livington paul burnett. </t>
  </si>
  <si>
    <t>1(876) 999-0214</t>
  </si>
  <si>
    <t>Japaincolloborative @gmail.com</t>
  </si>
  <si>
    <t>Dues, proceeds from educational.</t>
  </si>
  <si>
    <t>CAIN100-823C</t>
  </si>
  <si>
    <t>Jamaica Paralympic Foundation Limited</t>
  </si>
  <si>
    <t>University of technology, 235 - 237 old hope road, kingston 6</t>
  </si>
  <si>
    <t>Promote the principles and value of Paralympism in Jamaica, regionally and internationally. Collborate with the Jamaica Paralympic Association (JPA) in advancing Parlympism and the Parlympic movement in jamaica, regionally or internationally. Provide Social, vocational, professional and humanitarian support to current and former para athletes;</t>
  </si>
  <si>
    <t>Major. Robert neish.                                 christopher samuda.                                                                                       Brenda cuthbert.                                                                         Carmen patterson.                                                                               Courtney lodge.                                                                                                         Suzanne harris-henry.                                                                                          Dave myrie.</t>
  </si>
  <si>
    <t>1(876) 970-5591                                                                                Fax: 1(876) 977-2530</t>
  </si>
  <si>
    <t>Jamaicapara@gmail.com</t>
  </si>
  <si>
    <t>Entity has not conducted any activity or business since its incorporation.</t>
  </si>
  <si>
    <t>CA100-808C</t>
  </si>
  <si>
    <t>Jamaica Pentecostal Church Of God (Trinity)</t>
  </si>
  <si>
    <t>Mizpah district, p.o., box 177, mandeville, manchester</t>
  </si>
  <si>
    <t>To preach the gospel and further the cause of the kingdom of god in jamaica and other lands together with promoting and maintaining churches and missions in jamaica and other lands. Providing fellowship and means of Cooperation between Churches of similar faiths and doctrines and certain districts therein which can be self governing in so far as same does not conflict with the objects and purpose of the pentecostal church being nevertheless subject to the jurisdiction and control of the said jamaica pentecostal church of jamaica.</t>
  </si>
  <si>
    <t xml:space="preserve">Dalton harris. Georgia henry-brown. Himron bennett. Donald walters. Herbert kissoon. Jeri fowler. Kayan powell. Orett samuels sharon kissoon. Leroy emmanuel powell. Rosalee thomas. Tommy lee. </t>
  </si>
  <si>
    <t>(876) 603-1485.                                                                                 (876) 509-2949.                                                                (876) 834-8461.</t>
  </si>
  <si>
    <t>jampentecostal1955@gmail.com</t>
  </si>
  <si>
    <t>Gifts, tithes, offerings, and donations.</t>
  </si>
  <si>
    <t>CAIN100-435C</t>
  </si>
  <si>
    <t>Jamaica Poverty Trust</t>
  </si>
  <si>
    <t>Lot 26, nashville sub division, mandeville p.o., manchester.</t>
  </si>
  <si>
    <t>To promote the relief of poverty among the needy, wth particular concern for the aged and the infirmity; To promote the advancement of health and the prevention, treatment and mitigation of disease, infirmity or disability affecting persons in need, particularly the aged, children, and expectant mothers; and to relieve the financail harship and promote the welfare of the destitute, the infirm, the aged, the disability and other persons suffering from economic or physical hardship or disadvantage.</t>
  </si>
  <si>
    <t>1(876) 961-4043</t>
  </si>
  <si>
    <t>Donations, mainly from uk charity chart.</t>
  </si>
  <si>
    <t>CA100-118C</t>
  </si>
  <si>
    <t>Jamaica Protected Areas Trust Limited</t>
  </si>
  <si>
    <t>1B norwood avenue, kingston 8</t>
  </si>
  <si>
    <t>Seek to protect and enhance Jamaica's natural resources and biodiversity.</t>
  </si>
  <si>
    <t>CAIN100-1801C</t>
  </si>
  <si>
    <t>Jamaica Reach To Recovery Limited</t>
  </si>
  <si>
    <t>16 Lady musgrave road, kingston 5.</t>
  </si>
  <si>
    <t>To provide support to breast cancer survivors.</t>
  </si>
  <si>
    <t>Carolind graham. Michael lesile. Eugenie ffrench.</t>
  </si>
  <si>
    <t>(876) 978-0375.</t>
  </si>
  <si>
    <t>Jareachtorecovery@gmail.com</t>
  </si>
  <si>
    <t>Public fund raising. Donations.</t>
  </si>
  <si>
    <t>CA100-281C</t>
  </si>
  <si>
    <t>Jamaica Red Cross Society</t>
  </si>
  <si>
    <t>Central village, st. Catherine</t>
  </si>
  <si>
    <t>1. Voluntary Aid Society providing aid during war and peace to the sick and wounded. 2. Improvement of health and prevention of disease and the mitigation of suffering. 3. Adherence to Geneva Convention to act in matters of relief.</t>
  </si>
  <si>
    <t>Hope munroe susan moore martin gooden errol jones roasemary neale irving beverley harris treves dasilva. Dennis townsend michael gordon</t>
  </si>
  <si>
    <t>1(876) 984-7860 -62</t>
  </si>
  <si>
    <t>Jrcs@jamaicaredcross.org</t>
  </si>
  <si>
    <t>Fundraising, incomee generating (first aid,etc), international donor support and government subvention.</t>
  </si>
  <si>
    <t>CA100-298C</t>
  </si>
  <si>
    <t>Jamaica Relief Ministries Inc</t>
  </si>
  <si>
    <t>Lot 1 bogue hill, reading p.o., montego bay</t>
  </si>
  <si>
    <t>To provide a home and give total care for the indigent children in Ja.in a foster environment</t>
  </si>
  <si>
    <t>876-568-1249</t>
  </si>
  <si>
    <t>jrministries2010gmail.com</t>
  </si>
  <si>
    <t>Churches and other christian based charities mainly in the USA, (recently some funding from the from child development agency (CDA).</t>
  </si>
  <si>
    <t>CA100-1115C</t>
  </si>
  <si>
    <t>Jamaica Restoration B.P.H.D. Ministries</t>
  </si>
  <si>
    <t>Lot 21 - 22 nashville, mandeville, manchester</t>
  </si>
  <si>
    <t>To cater to the physical spiritual and material needs of the people of Jamaica. To provide a broad base and outreach program that caters to the less fortunate, disadvantages, Physcially Challenge. To provide food, clothing, housing, medical assistance and back to school assistance for children.</t>
  </si>
  <si>
    <t>Mark stewart verma stewart rose bennett.</t>
  </si>
  <si>
    <t>1(876) 961-0191                                                                            1(876) 282-4240                                                                    1(876) 869-9522                                                                (876) 363-7255                                                                         (876) 416-4175</t>
  </si>
  <si>
    <t>Stewartmark123@gmail.com                                                                                              vermastewart@gmail.com                                                                                                                 karengottshalk@yahoo.com</t>
  </si>
  <si>
    <t>Tithes, offering and donations</t>
  </si>
  <si>
    <t>CAIN100-391C</t>
  </si>
  <si>
    <t>Jamaica Rifle Association Limited</t>
  </si>
  <si>
    <t>148 Mountain view avenue, kingston 3, st.andrew.</t>
  </si>
  <si>
    <t>To promote and encourage the amateur sports of target shooting and archery in Jamaica.</t>
  </si>
  <si>
    <t>1(876) 927-6126</t>
  </si>
  <si>
    <t>Jarifle@gmail.com</t>
  </si>
  <si>
    <t>Funding providing by way of annual subsriptions, purchases and sales of ammunition to members, advertising/promotion of sporting events, entry fees for hosted events, donations from from members and sponsors of events.</t>
  </si>
  <si>
    <t>CA100-1552C</t>
  </si>
  <si>
    <t>Jamaica Rugby Football Union (2011) Limited</t>
  </si>
  <si>
    <t>55 Slipe road, shop # 13, kingston 5.</t>
  </si>
  <si>
    <t>To act as the governing body of Rugby Football Union in Jamaica. To manage and oversee the development of the sport in Jamaica. Supporting amateur ideals and the furtherance of the Olympian ethos.</t>
  </si>
  <si>
    <t>Jerry benzwick keisha-ann down patrick alexander.</t>
  </si>
  <si>
    <t>(876) 551-8650                                                                                    (876) 469-1938                                                                      (876) 473-3310</t>
  </si>
  <si>
    <t>vice-chairman@jamaicarugby.org                                                                            dekoolone56@gmail.com                                                                   cornwallcountyrugby@yahoo.com</t>
  </si>
  <si>
    <t>World rugby (governing body), sports development foundation, and jamaica olympic association.</t>
  </si>
  <si>
    <t>CA100-1125C</t>
  </si>
  <si>
    <t>Jamaica Rural Youth Foundation Limited</t>
  </si>
  <si>
    <t>34 - 36 Old hope road, kingston 6.</t>
  </si>
  <si>
    <t>Encourage economic vitality through development activites among rural children and youth ages 6 - 29 years old. Enhance the character and create opportunities for rural youth through professional and business training. Facilitate business development and leardership training.</t>
  </si>
  <si>
    <t>Melanie wynter dahlia dwyer</t>
  </si>
  <si>
    <t xml:space="preserve">1(876) 539-8001                                                                     (876) 805-8699.                                                                             </t>
  </si>
  <si>
    <t>melanie.wynter@gmail.com</t>
  </si>
  <si>
    <t>Donations, grants, and consoltation.</t>
  </si>
  <si>
    <t>CAIN100-449C</t>
  </si>
  <si>
    <t>Jamaica Save The Children Fund</t>
  </si>
  <si>
    <t>2B camp road, kingston 5</t>
  </si>
  <si>
    <t>To relieve poverty, deprivation, distress and hardship of children and to promote the welfare of children in Jamaica without differentiation on the grounds of race, colour, nationality, creed or sex.</t>
  </si>
  <si>
    <t>1(876) 929-3723                                                                                Fax: 1(876) 906-3580</t>
  </si>
  <si>
    <t>Jamsave3000@hotmail.com</t>
  </si>
  <si>
    <t>School fees and donations.</t>
  </si>
  <si>
    <t>CAIN100-1701C</t>
  </si>
  <si>
    <t>Jamaica Skate Culture Foundation Limited</t>
  </si>
  <si>
    <t>6 Marley Road, Liguanea, Kingston 6,                                                                                 (change of address: Lower zion hill, fairy hill gardens, port antonio p.o., portland).</t>
  </si>
  <si>
    <t>To develop three (3) new olympic sports (skate boarding, surfing, and bmx). In jamaica. To build skate parks possibly in several parishes, public skate parks, high level training and leisure.</t>
  </si>
  <si>
    <t>Remi Walters.-(french).                                                                                                                         Kimberley Harris.-(jam).                                                                                                              Kayla Anissa Wheeler.-(jam).</t>
  </si>
  <si>
    <t>(876) 847-4644.                                                                       (876) 873-8882                                                                          (876) 554-3433</t>
  </si>
  <si>
    <t>Foundation@jamaica-skate-culture.org                                                                                                    kh@jamaica-skate-culture.org.jm</t>
  </si>
  <si>
    <t>Fund raising. Donations, sponsorship.</t>
  </si>
  <si>
    <t>CAIN100-247C</t>
  </si>
  <si>
    <t>Jamaica Skeet Club Limited</t>
  </si>
  <si>
    <t>14 1/2 Ripon road, kingston 5</t>
  </si>
  <si>
    <t>Advancement of amateur sports particularly all disciplines of clay target shooting including Olympics discipline; Create opportunities for academic scholarship through the sport of clay target shooting; Promote the sport as a healthy recreation;</t>
  </si>
  <si>
    <t>1(876) 579-8591</t>
  </si>
  <si>
    <t>Jamaicaskeet@gmail.com</t>
  </si>
  <si>
    <t>Membersip dues, sponsorship, donations, and fundraising from the sports development foundation.</t>
  </si>
  <si>
    <t>CAIN100-1803C</t>
  </si>
  <si>
    <t>Jamaica Stem For Growth Foundation</t>
  </si>
  <si>
    <t>20 Lady musgrave road, kingston 6, saint andrew.</t>
  </si>
  <si>
    <t>To raise awareness of science, technology, engineering, and mathematics (" stem") projects in jamaica, and encourage the bensfits of pursuing stem education in jamaica in the development of the jamaica society.</t>
  </si>
  <si>
    <t>(876) 927-7098</t>
  </si>
  <si>
    <t>Stemforgrowthja@outlook.com</t>
  </si>
  <si>
    <t>Donations and grants.</t>
  </si>
  <si>
    <t>CA100-139C</t>
  </si>
  <si>
    <t>Jamaica Taekwon-Do Association Limited</t>
  </si>
  <si>
    <t>30A west minster road, kingston 10</t>
  </si>
  <si>
    <t>To perpetrate training in the martial art taekondo throughout Jamaica; To maximize the potential of very student enrolled and training in every school ad clan established; To maximize the potential of every instructor and black belt in every school and can established by association.</t>
  </si>
  <si>
    <t>Arthur st. Patrick barrows. Tai anthony heslop-dacosta. Ackeem anthony lawrence. Joleen i.s, masters. Carlyle g. Gray. Andre kemar sinclair. Jason a mckay. Peter w. Lue.</t>
  </si>
  <si>
    <t>1(876) 855-0080</t>
  </si>
  <si>
    <t>Jatkd_secretary@hotmail.com</t>
  </si>
  <si>
    <t>Dues from membership and examination fee, fundraising events,</t>
  </si>
  <si>
    <t>CA100-66C</t>
  </si>
  <si>
    <t>Jamaica Theological Seminary</t>
  </si>
  <si>
    <t>14 - 20 West avenue, p.o. Box 121, constant spring, kingston 8.</t>
  </si>
  <si>
    <t>To offer quality academic studies and training informed by a christocentric worldview so that persons may acquire the attitudes, knowledge and skills needed to enable them to contribute to national development and to perform in a global environment.</t>
  </si>
  <si>
    <t>1(876) 969-8803                                                                  1(876) 969-8211                                                                                                    1(876) 925-7358                                                                      1(876) 619-1244</t>
  </si>
  <si>
    <t>Info@jts.edu.jm</t>
  </si>
  <si>
    <t>Funds are recived from donations as well as tuition fees from students.</t>
  </si>
  <si>
    <t>CA100-1316C</t>
  </si>
  <si>
    <t>Jamaica Youth Business Trust Limited (JYBT)</t>
  </si>
  <si>
    <t>34 Old hope road, kingston 5.</t>
  </si>
  <si>
    <t>Mentoring, Training, Business support, and Funding.</t>
  </si>
  <si>
    <t>David clarke. Tal stokes. Muna issa. Richard chen. Adriana mair. Derrick mckoy stephanie ann woolcook-murdock. Owen francis. Christopher denny.</t>
  </si>
  <si>
    <t>(876) 818-5922                                                                                      (876) 995-2972                                                                                  (876) 383-2436                                                                                      (876) 361-3058                                                                                                        (876) 448-4923                                                                      (876) 322-5600                                                                                                                           (876) 820-9526</t>
  </si>
  <si>
    <t>adrianamair@yahoo.com                                                                                dcintaward@cwjamaica.com                                                                                     richardmarkchen@gmail.com                                                                                   dmck@mckoylaw.com                                                                                                   stephanie_woolcook@yahoo.com                                                                                                      owenwr@gmail.com                                                                          cdenny64@gmail.com</t>
  </si>
  <si>
    <t>Funding and grants from international / local charities and NGO's</t>
  </si>
  <si>
    <t>CA100-1403C</t>
  </si>
  <si>
    <t>Jamaica Youth Motivators Limited</t>
  </si>
  <si>
    <t>Lot 2, flamstead, gordon town p.o., st. Andrew.</t>
  </si>
  <si>
    <t>Monitivating and mentoring our jamaican youths. Help to create safer communities through youth development. Empowering our youth with the necessary knowledge need to be successful in life.</t>
  </si>
  <si>
    <t>Pierce st.orvil lawrence. Rodrick nathaniel chance. Rodain malcolm richardson. Zoie ann inderia harris.</t>
  </si>
  <si>
    <t>1(876) 889-3695                                                                                                                     (876) 507-2651.                                                               (876) 520-5279.                                                    (876) 345-7782.</t>
  </si>
  <si>
    <t>Jymotivators@gmail.com                                                                                                   richardsonrodain@yahoo.com                                                                                                      rodrickchance@gmail.com                                                                  aharris372@gmail.com                                                                                                                               pierclaw@yahoo.com</t>
  </si>
  <si>
    <t>Sponsorships/ donations.</t>
  </si>
  <si>
    <t>CAIN100-1317C</t>
  </si>
  <si>
    <t>Jamaican Network Of Seropositives (Jn Plus). Limited.</t>
  </si>
  <si>
    <t>3 Trevennion park road, kingston 5.</t>
  </si>
  <si>
    <t>To ensure improvement in the quality of life PLHIV through counseling, training, education, nutrition and access to care and treatment. To reduce stigma and discrimination and positively influence the perception of the wider society at all levels about people living with HIV and AIDS. To disseminate information on Hospital/Health Care services and support so that members can make appropriate decision, access necessary medical and psycho-social care and adherence to treatment.</t>
  </si>
  <si>
    <t>1(876) 929-7340</t>
  </si>
  <si>
    <t>Inplus@hotmail.com</t>
  </si>
  <si>
    <t>CAIN100-492CNR</t>
  </si>
  <si>
    <t>Jamaicans Abroad Helping Jamaicans At Home (Jahjah) Foundation</t>
  </si>
  <si>
    <t>343 Nova promenade, westgreen, montego bay</t>
  </si>
  <si>
    <t>To Foster the Development and implementation of opportunities to improve healthcare at public institutions and communities across Ja.</t>
  </si>
  <si>
    <t>CAIN100-217C</t>
  </si>
  <si>
    <t>Jamaicans For Justice</t>
  </si>
  <si>
    <t>2 Fagan avenue, kingston 8.</t>
  </si>
  <si>
    <t>To promote the advancement of human rights in oder to improve the quality of the present and future lives of all Jamaicans. The relief of persons who are in conditions of need, hardship or distress as a result of breaches or alleged breaches of their Constitutional, Legal, or Human Rights. To promote the further education of the public on their Constitutional, Legal, and Human Rights and on any other issues affecting national life, Human Rights and the quality of life of all Jamaicans.</t>
  </si>
  <si>
    <t>1(876) 755-4524                                                                                              Fax: 1(876) 755-4355</t>
  </si>
  <si>
    <t>Ja.for.justice@cwjamaica.com</t>
  </si>
  <si>
    <t>Grants are recognized when received, they are included in the statement of revenue and expenses when used during the year, otherwise tthey are included in the statement of financial position as advances. Donations and transactions in respect of programs and special projects are accounted for on the cash basis.</t>
  </si>
  <si>
    <t>CAIN100-1929C</t>
  </si>
  <si>
    <t>James 127 Limited</t>
  </si>
  <si>
    <t>11 South avenue, kingston 10</t>
  </si>
  <si>
    <t>To alleviate hunger poverty, and homelessness among poor children, homeless people and the elderly, particularly windows and fatherless children, in ST.CATHERINE, KINGSTON AND ST.ANDREW. This will be accomplished through biennial food and clothing drives, with the drop-off location being our office at 11 SOUTH AVENUE, KINGSTON 10, furthermore, we shall solicit monetary gifts from our donors regularly in order to meet the requirements of the aforementioned vulnerable groups.</t>
  </si>
  <si>
    <t>Pearline hammond denine hammond</t>
  </si>
  <si>
    <t>(876) 441-5191.                                                                                                                                                 (876) 463-8808.                                                                                           (876) 402-4394.</t>
  </si>
  <si>
    <t>denine.hammond@gmail.com                                                                              Phh.hammond@gmail.com</t>
  </si>
  <si>
    <t>Fundraising Events, donations-cash/kind.</t>
  </si>
  <si>
    <t>CA100-1707C</t>
  </si>
  <si>
    <t>Janet &amp; Rupert Banton Foundation</t>
  </si>
  <si>
    <t>2B parkhurst drive, kingston 6.</t>
  </si>
  <si>
    <t>Provide finacal aid towards edcation for students in need attending hampton and munro college and other educational institutions in rual communities of south st. Elizabeth.</t>
  </si>
  <si>
    <t>1(876) 884-2836</t>
  </si>
  <si>
    <t>CAUN100NR-75C</t>
  </si>
  <si>
    <t>Janet Richards Foundation</t>
  </si>
  <si>
    <t>Lot 480 farm heights, montego bay #1 p.o.</t>
  </si>
  <si>
    <t>876-940-0761</t>
  </si>
  <si>
    <t>Richardsjanet37@gmail.com</t>
  </si>
  <si>
    <t>CAUN100NR-3C</t>
  </si>
  <si>
    <t>Janette Kaloo Breast Cancer Foundation</t>
  </si>
  <si>
    <t>Calabash bay p.a., calabash bay, treasure beach</t>
  </si>
  <si>
    <t>To provide persons of economically disadvantaged backgrounds the opportunity to access good care in dealing with breast cancer</t>
  </si>
  <si>
    <t>CAIN100-459C</t>
  </si>
  <si>
    <t>Jcc Sameer Younis Foundation Limited</t>
  </si>
  <si>
    <t>Suite 13 - 15, udc office centre building, 12 ocean boulevard, kingston.</t>
  </si>
  <si>
    <t>Enhancing and empowering the youth of inner city communities through training and mentorship programmes; Fostering better relationship between the police and inner city residents; Nurturing effective leadership for community organisations.</t>
  </si>
  <si>
    <t>1(876) 922-0150</t>
  </si>
  <si>
    <t>Charity programmes. Fundraisers.</t>
  </si>
  <si>
    <t>CA100-1385C</t>
  </si>
  <si>
    <t>Jedidiah Outreach Ministries Limited</t>
  </si>
  <si>
    <t>41 Farewell avenue, kingston 19.</t>
  </si>
  <si>
    <t>To improve the social, spiritual, educational, economic, psychological, and physical needs of at rick children, individuals ; and families within the societies.</t>
  </si>
  <si>
    <t>Christine h. Stenne.(jam). Douet stennett.(jam). Elinor marie barton-sutherland.(jam).</t>
  </si>
  <si>
    <t>(876) 494-2634.                                                                                        (876) 463-5061.                                                                                                       (876) 799-0188.                                                                                    (876) 362-4546.</t>
  </si>
  <si>
    <t>Chrisberry94@yahoo.com                                                                               elinsuth@yahoo.com</t>
  </si>
  <si>
    <t>Donations, and fundraising.</t>
  </si>
  <si>
    <t>CA100-944C</t>
  </si>
  <si>
    <t>Jehu Gappy Foundation Limited.</t>
  </si>
  <si>
    <t>5 Dorien avenue, kingston 20.</t>
  </si>
  <si>
    <t>To bring awareness of autism and other learning disabilities in schools, homes in jamaica on a whole through hosting of workshops, seminars in partnership with other organisation and groups.</t>
  </si>
  <si>
    <t>Yvonne j. Henderson.(jam) debbi ann english.(jam).</t>
  </si>
  <si>
    <t>1(876) 882-0356.                                                                         (876) 310-8875.</t>
  </si>
  <si>
    <t>Jehugappy10@gmail.com                                                                                          yvonne-henderson@sky.com</t>
  </si>
  <si>
    <t>CA100-1061C</t>
  </si>
  <si>
    <t>Jghs. 80's Kings &amp; Queens Limited</t>
  </si>
  <si>
    <t>White water, 282 jacaranda boulevard north, spanish town p.o., st. Catherine</t>
  </si>
  <si>
    <t>To improve the health, economic &amp; social conditions of indegent children and elderly persons throughout jamaica through the collection and distribution of foods, clothing and monetary on their behalf and utalize some and other incomes which will further purpose. To solicit, accept and use contributions of funds and other propertiy for support of the objects discrible above</t>
  </si>
  <si>
    <t>1(876) 842-6418</t>
  </si>
  <si>
    <t>Scandalcoruer10@yahoo.com</t>
  </si>
  <si>
    <t>CAIN100-673C</t>
  </si>
  <si>
    <t>Jimmy Cliff Foundation Limited</t>
  </si>
  <si>
    <t>30 Haining road, kingston 5</t>
  </si>
  <si>
    <t>To provide support towards the development and improvement of the education, sporting, endeavours and health of the youths of the community of sommerton and adjoining communities in the parish of st.james. To provide support, scholarships and/ grants for jamaican students pursueing students in the performing arts at any tertiary institute in jamaica.</t>
  </si>
  <si>
    <t>(876) 404-6755</t>
  </si>
  <si>
    <t>CASUT@YAHOO.COM</t>
  </si>
  <si>
    <t>Director's input &amp; donations, fundraising banquet.</t>
  </si>
  <si>
    <t>CAIN100-437C</t>
  </si>
  <si>
    <t>Jireh Benevolent Society</t>
  </si>
  <si>
    <t>Lot 1 williamsfield gardens, williamsfield p.o.,</t>
  </si>
  <si>
    <t>JIREH BENEVOLENT SOCIETY seeks to help our materially poor Jamaican Brothers and SistersCompany OverviewCurrently our Society is involved in outreach in 6 main areas. These include:1. Back to School Project2. Feeding programme3. School assistant programme4. General Maintenance of the Elderly 5. Counselling of Teenagers6. Repair of houses and the building of structures for the destitute 7. Distribution of clothes, toiletries, shoes, mattresses etcGeneral InformationJireh Benevolent Society is a registered non-governmental organization whose sole aim is to help our materially poor Jamaican brothers and sisters.</t>
  </si>
  <si>
    <t>1(876) 354-6003                                                                                                                             1(876) 961-2960</t>
  </si>
  <si>
    <t>JOJO_HUDSON@HOTMAIL.COM</t>
  </si>
  <si>
    <t>Creation foods, friends, food for the poor.</t>
  </si>
  <si>
    <t>CA100-483C</t>
  </si>
  <si>
    <t>Jj Sickle Cell Foundation</t>
  </si>
  <si>
    <t>Corsham district, malvern p.o.</t>
  </si>
  <si>
    <t>To improve the health and social condiction of children diagnosed with sickle cell throughout jamaica, through the collection of food clothing and money on their behalf and to utilize same and any other means which further the process.</t>
  </si>
  <si>
    <t>Patsy clarke. (Jam/canada). Paule walters-rose.(jam/canada).</t>
  </si>
  <si>
    <t>(876) 870-3085.                                                                         (876) 772-8627.                                                                                    (876) 569-0172</t>
  </si>
  <si>
    <t xml:space="preserve">paularos072@hotmail.com                                                                                                                                     nicola.murray@taj.gov.jm                                                                                                          </t>
  </si>
  <si>
    <t>CAIN100-206C</t>
  </si>
  <si>
    <t>Jmmb Joan Duncan Foundation</t>
  </si>
  <si>
    <t>6 Haughton terrace, kingston 10</t>
  </si>
  <si>
    <t>To facilitate, support and promote nation building through direct contribution to non-profit entities whose primary function and or focus is to empower jamaicans through education personal development and financal independence. To facilitate, support and promote social, economic and development projects and initiatives that targets inner-city, less fortunate individuals to rise above their circumstances.</t>
  </si>
  <si>
    <t>1(876) 998-5662</t>
  </si>
  <si>
    <t>Joanduncanfoundation@jmmb.com</t>
  </si>
  <si>
    <t>CA100-1614C</t>
  </si>
  <si>
    <t>Jodian Pantry Foundation Limited</t>
  </si>
  <si>
    <t>Apartment 3, 12 westy acre, mandeville, manchester.</t>
  </si>
  <si>
    <t>To improve the health, economic, and and social conditions of indigent children and elderly persons throughout jamaica through the collection and distribution of food, clothing, medical supplies and equipment and money on money on their behalf and to utilize same and any other means which will further the purpose.</t>
  </si>
  <si>
    <t>1(876) 616-6554.</t>
  </si>
  <si>
    <t>Jodianfoundation@gmail.com</t>
  </si>
  <si>
    <t>CA100-1474C</t>
  </si>
  <si>
    <t>John's Town Foundation Limited</t>
  </si>
  <si>
    <t>John's town, beckford town p.a., st.thomas.</t>
  </si>
  <si>
    <t>Advancement of Education. The advancement of Community Development. Advancement through various sports disciplines.</t>
  </si>
  <si>
    <t>Herms stanley. Neil perkins. Randy edwards.</t>
  </si>
  <si>
    <t>(876) 390-5915.                                                                    (876) 513-9360.                                                                          (876) 312-6958.</t>
  </si>
  <si>
    <t>Johntownja@gmail.com                                                                                                                  perkinsneil@125@gmail.com</t>
  </si>
  <si>
    <t>CAIN100-1641C</t>
  </si>
  <si>
    <t>Joining Hands In Unison Limited</t>
  </si>
  <si>
    <t>6 Bonitto crescent, mandeville p.o., manchester.</t>
  </si>
  <si>
    <t>To advance and improve the education and empowerment of parents. To improve the social conditions of indigent children and their parents throughout jamaica through the collection and donation of food, clothsing and educational materials.</t>
  </si>
  <si>
    <t>(876) 502-4546</t>
  </si>
  <si>
    <t>Info@handsinunison@gmail.com</t>
  </si>
  <si>
    <t>CAIN100-954C</t>
  </si>
  <si>
    <t>Joint Effort For Education Limited</t>
  </si>
  <si>
    <t>Junction district, point hill p.o., st. Catherine</t>
  </si>
  <si>
    <t>To provide Training for the young men and women from the Parish of St. Catherine, empowering them with indiviual vocational and literacy skills that qualify them for useful employment and secure income so they may become self-sufficient individuals, supporting themselves and their families with an improved and satble satndards of living.</t>
  </si>
  <si>
    <t>Sharon lewis.(jam/usa). Alton samuels.(jam). Phillip lewis.(jam/usa).</t>
  </si>
  <si>
    <t>(876) 700-6378                                                                  (876) 995-9297</t>
  </si>
  <si>
    <t>orchidblessin@yahoo.com</t>
  </si>
  <si>
    <t>Director sharon lewis donate funds to chairty.</t>
  </si>
  <si>
    <t>CAIN100-1569C</t>
  </si>
  <si>
    <t>Joshua Ramsay Cure And Conquer Foundation Limited</t>
  </si>
  <si>
    <t>7 West road, westchester, waterford p.o., st. Catherine.</t>
  </si>
  <si>
    <t>To raise awareness of childhood cancer. To offer moral support to children affected by cancer. To provide hospital visits and volunteer caregivers at patient's bedside.</t>
  </si>
  <si>
    <t>Kenroy ramsay.(jam). Melissa battieste-ramsay.(jam).</t>
  </si>
  <si>
    <t>1(876) 562-3053                                                                1(876) 321-9205                                                          (876) 389-0145</t>
  </si>
  <si>
    <t>Cureandconquer@gmail.com                                                                                                                  ramsaykenroy@gmail.com                                                                                                                     meliss.ramsay1975@gmail.com</t>
  </si>
  <si>
    <t>Sponsorship.</t>
  </si>
  <si>
    <t>CAIN100-1375C</t>
  </si>
  <si>
    <t>Journey 2 Free Foundation Limited</t>
  </si>
  <si>
    <t>14B alexander park, retreat, morant bay, st.thomas.</t>
  </si>
  <si>
    <t>To provide service to children/adults who have experienced and survive of child sexual abuse, in hope of improving overall well being and sense of purpose after being victimized.</t>
  </si>
  <si>
    <t>1(876) 588-4011</t>
  </si>
  <si>
    <t>Journey2free2013@gmail.com</t>
  </si>
  <si>
    <t>CAIN100-191C</t>
  </si>
  <si>
    <t>Joy Town Community Development Foundation</t>
  </si>
  <si>
    <t>4 1/2 Camp road, kingston 4</t>
  </si>
  <si>
    <t>To Develop, implement and operate social intervention projects for social improvement o f jamaica . To initiate and undertake all manner of community development interventions and on going programmes. To promote personal development of community members and facilitate economic human resource development.</t>
  </si>
  <si>
    <t>Rev.lenworth anglin.(jam). Major richard cooke.(ret'd)(jam). Claudette cooke.(jam). Sharon barrett.(jam). Charmaine rowe.(jam). Edna campbell.(jam). Desmon brown.(jam). Valerie kerr.(jam). Charles ross.(jam). Rev. Carrington ballin peter morgan.(jam).</t>
  </si>
  <si>
    <t>1(876) 930-3918                                                                  (876) 890-4104</t>
  </si>
  <si>
    <t>Joytown@cwjamaica.com</t>
  </si>
  <si>
    <t>CAIN100-17C</t>
  </si>
  <si>
    <t>Jubilee Christian Church International</t>
  </si>
  <si>
    <t>42 Windward road, kingston 2</t>
  </si>
  <si>
    <t>Evangelizing, supporting and promoting missionary works of the Gospel of God; Encouraging and promoting the teaching of the Gospel of God among members of the church and to non-members; To ordain Christian workers to visit hospitals, jails, prisons and other institutions.</t>
  </si>
  <si>
    <t>1(876) 433-4051                                                      1(876) 433-2384                                            1(876) 632-1116                                                                                         1(876) 632-2352</t>
  </si>
  <si>
    <t>Jubileejamaica@yahoo.com</t>
  </si>
  <si>
    <t>CAIN100-1264C</t>
  </si>
  <si>
    <t>Jubilee Worship Centre</t>
  </si>
  <si>
    <t>36 Valdez road, spanish town, st. Catherine.</t>
  </si>
  <si>
    <t>To worship the one ture god, to exalt the lord jesus christ and to honour at all times the holy spirit.</t>
  </si>
  <si>
    <t>Wayne palmer. (Jam) melody palmer. (Jam) pualine barrett.(jam). Warrington brown.(jam). Barrington fearon.(jam). Pearline buter.(jam).</t>
  </si>
  <si>
    <t>(876) 375-5286.                                                                                  (876) 771-3445</t>
  </si>
  <si>
    <t>ps149.6toend@yahoo.com                                                                                                                         melodympalmer@gmail.com                                                                                                                                 barrettspecial@yahoo.com</t>
  </si>
  <si>
    <t>The tithes &amp; offering of the congregation , and any other donors.</t>
  </si>
  <si>
    <t>CAIN100NR-127C</t>
  </si>
  <si>
    <t>Judian &amp; Friends Charity Limited</t>
  </si>
  <si>
    <t>Freefield District, Brown's Town, Brown's Town P.O., St. Ann</t>
  </si>
  <si>
    <t>To promote the alleviation or relief of poverty for the less fortunate and disadvantaged persons who are unable to access the basic necessities of life in Jamaica. To promote the development and growth of education for all the poor and unattatched children, youths and adults in Jamaica.</t>
  </si>
  <si>
    <t>876-997-1272</t>
  </si>
  <si>
    <t>judmars@yahoo.com</t>
  </si>
  <si>
    <t>CA100-1140C</t>
  </si>
  <si>
    <t>Julie Malcolm Foundation Limited</t>
  </si>
  <si>
    <t>Apartment # 4, 24 cedar close, pines of karachi, st. Andrew.</t>
  </si>
  <si>
    <t>To provide opportunities for the advancement of education among Jamaicans. To provide opportunities for the advancement of Culture among Jamaicans.</t>
  </si>
  <si>
    <t>Julie l. Malcolm. Leonard n. Malcolm. Kimberly m. Walters</t>
  </si>
  <si>
    <t>1(876) 327-6552                                                                                                                      (876) 867-4461                                                                                              (876) 808-6320</t>
  </si>
  <si>
    <t>Juliemalcolmfoundation@gmail.com</t>
  </si>
  <si>
    <t>Contributions, donations.</t>
  </si>
  <si>
    <t>CAIN100-22C</t>
  </si>
  <si>
    <t>Junior Achievement Jamaica</t>
  </si>
  <si>
    <t>37 Arnold road, kingston 5</t>
  </si>
  <si>
    <t>Dedicated to promote the education of students in work readiness, entrepreneurship and financial literacy thus opening their minds to the reality of achieving their full potential in the world of business; To foster programmes which creates opportunities for stakeholders, the business community, educators and volunteers to engage in the mentoring of young people.</t>
  </si>
  <si>
    <t>1(876) 967-4975</t>
  </si>
  <si>
    <t>Contactus@jajamaica.org</t>
  </si>
  <si>
    <t>Sponsorship/partners.</t>
  </si>
  <si>
    <t>CAIN100-1798C</t>
  </si>
  <si>
    <t>Just Charity (Jamaica United Social Trust) Limited</t>
  </si>
  <si>
    <t>34 Elizabeth avenue, kingston 10.</t>
  </si>
  <si>
    <t>To organize , administer and found programmes and plans aimed generally at imnproving the quality of life for children and implement such plans and programmes whether at the national of community level that will help children in need to excel in ventures and endure through hardship. To foster the relief of provert, suffering and distress amont the children in need.</t>
  </si>
  <si>
    <t>Beverley reid. (Jam) samuel reid. (Jam) rachel reid. (Jam) daniel ried. (Jam) matthew reid.(jam)</t>
  </si>
  <si>
    <t>(876) 796-9969.                                                         (876) 667-2365.</t>
  </si>
  <si>
    <t xml:space="preserve">Sb-reid@hotmail.com                                                                                                           samreid@cwjamaica.com                                                                                     matthewreid22@live.com                                                                                               danielreid@live.com                                                                                                            celest.reid11@gmail.com                                                                                           </t>
  </si>
  <si>
    <t>Donation sponsorship.</t>
  </si>
  <si>
    <t>CAIN100-466C</t>
  </si>
  <si>
    <t>Jwn Foundation (J. Wray &amp; Nephew)</t>
  </si>
  <si>
    <t>23 Dominica drive, kingston 5</t>
  </si>
  <si>
    <t>The advancement of education; sports and health.</t>
  </si>
  <si>
    <t>1(876) 926-9007-9</t>
  </si>
  <si>
    <t>Jwnfoundation@campari.com</t>
  </si>
  <si>
    <t>Grants/funding from (1). Grupo campari (2). J.wray &amp; nephew limited (3). Donor agencies that may partner with jwn foundation.</t>
  </si>
  <si>
    <t>CAIN100-1451C</t>
  </si>
  <si>
    <t>K D Crosdale Foundation Limited</t>
  </si>
  <si>
    <t>Hall's delight district, dallas p.o., st. Andrew.</t>
  </si>
  <si>
    <t>To improve the economic and social conditions of a community by the empowerment of the members of such community through programmes and systems geared toward personal and community development.</t>
  </si>
  <si>
    <t>1(876) 290-1208                                                                                                  1(876) 275-8314</t>
  </si>
  <si>
    <t>Kdcrosdalefoundation@gmail.com</t>
  </si>
  <si>
    <t>CA100-1715C</t>
  </si>
  <si>
    <t>Kareem's Collector Drive Limited</t>
  </si>
  <si>
    <t>819 Salt avenue, mineral heights, may pen p.o., clarendon.</t>
  </si>
  <si>
    <t>647-232-5074.                                                                                       (876) 414-5643.</t>
  </si>
  <si>
    <t>Kareemconstantine@hotmail.com</t>
  </si>
  <si>
    <t>Donations from individuals and organizations, and fundraisers.</t>
  </si>
  <si>
    <t>Branch: emmanuel christian academy trn# 001-631-586-0001.</t>
  </si>
  <si>
    <t>CA100-1698C</t>
  </si>
  <si>
    <t>Karl And Nell Hendrickson Foundation Limited</t>
  </si>
  <si>
    <t>27 Upper waterloo road, kingston 10.</t>
  </si>
  <si>
    <t>To enhance the health, social and educational conditions of jamaican persons.</t>
  </si>
  <si>
    <t>Matthew charles hendrickson lyn.(jam). Craig anthony hendrickson.(jam). Amy elizabeth kerr.(jam).</t>
  </si>
  <si>
    <t>1(876) 924-6000                                                              (876) 960-1156.                                                               (876) 443-8888</t>
  </si>
  <si>
    <t>matthew.lyn@mycbgroup.com                                                                                                       cahendrickson@natbake.com                                                                                            amykerr.ja@gmail.com</t>
  </si>
  <si>
    <t>Grants, donations, contributions.</t>
  </si>
  <si>
    <t>CA100-1454C</t>
  </si>
  <si>
    <t>Kemps Hill High School Past Students' Association Limited</t>
  </si>
  <si>
    <t>Kemp hill district, race course p.o., clarendon.</t>
  </si>
  <si>
    <t>To promote, improve, advance and enrich the academic, cultural, philosophical, social, and physical development of Kemps Hill High School. To form a bond between the institution (its students, teachers, administrators, board of governors and other stakeholders) and past students in Jamaica and abroad.</t>
  </si>
  <si>
    <t>Michele matthews. Dwayne davis. Yanique ramdial. Winston fagon.</t>
  </si>
  <si>
    <t>1(876) 479-9821                                                                                                             1(876) 967-5442</t>
  </si>
  <si>
    <t>Kempshillhighpsa@gmail.com                                                                                                         michele25@yahoo.com</t>
  </si>
  <si>
    <t>Donations made from past students of kemps hill high school.</t>
  </si>
  <si>
    <t>CA100-1664C</t>
  </si>
  <si>
    <t>Kenneth &amp; Yvonne Loshusan Foundation Limited</t>
  </si>
  <si>
    <t>Barbican centre, 29 east kings house road, kingston 8.</t>
  </si>
  <si>
    <t>Jan pieter van der leer. Bruce andrew loshusan. Mellissa ann loushan-chung. Laura loushan.</t>
  </si>
  <si>
    <t>1(876) 844-2612.                                                                         1(876) 926-4811.</t>
  </si>
  <si>
    <t>Firstcap@cwjamaica.com</t>
  </si>
  <si>
    <t>Kenneth loshusan &amp; sons limited. Grant marketing co. Limited. First capital corporation limited.</t>
  </si>
  <si>
    <t>CAIN100-1328C</t>
  </si>
  <si>
    <t>Kerry Ann Thompson Foundation Limited</t>
  </si>
  <si>
    <t>37 Bromley avenue, washington gardens, kingston 20.</t>
  </si>
  <si>
    <t>Increase awareness in jamaica about sexual violence. Provide trauma-focas counceling to persons exposed to sexual violence. Deliver training programmes to individual agencies on the prevention of sexual violence.</t>
  </si>
  <si>
    <t>1(876) 382-5459                                                                                                                   1(876) 285-1797</t>
  </si>
  <si>
    <t>Foundationkt@gmail.com</t>
  </si>
  <si>
    <t>Grants from subscrbers grants from donors.</t>
  </si>
  <si>
    <t>CAIN100-1279C</t>
  </si>
  <si>
    <t>Kersta Community Restoration Organization Limited</t>
  </si>
  <si>
    <t>Guava ridge, mavis bank p.o., st. Andrew.</t>
  </si>
  <si>
    <t>To assist the indegent children, adults and the elderly in the underdeveloped communities of Kingston and East Rual St. Andrew, by assisting with health checks, and medications and distribution of food and clothing for the needy. To improve the social and economic conditions of said communities by repairing roads, improving water condicyions, assist farmers and help with the development of other skills. This will be done with the permission and support of the relevant authorities.</t>
  </si>
  <si>
    <t>1(770) 966-5212.                                                                                   (876) 290-1695.</t>
  </si>
  <si>
    <t>kerstakas@gmail.com</t>
  </si>
  <si>
    <t>Donations fund raising.</t>
  </si>
  <si>
    <t>CA100-1406C</t>
  </si>
  <si>
    <t>Kevin Downswell Foundation Limited</t>
  </si>
  <si>
    <t>26 Languard avenue, kingston 13.</t>
  </si>
  <si>
    <t>The collection and distribution of food items, medical supplies and clothing for children and the elderly. To assist in acquiring educational materials, books, equipment and computers for school such as primary, secondary, and tertiary institutions in jamaica. To assist needy students in their educational path.</t>
  </si>
  <si>
    <t>Kevin downswell. Marsha downswell.</t>
  </si>
  <si>
    <t>1(876) 348-8380</t>
  </si>
  <si>
    <t>Kevindownswellministries@yahoo.com</t>
  </si>
  <si>
    <t>Donatios and contributions.</t>
  </si>
  <si>
    <t>CAIN100-553C</t>
  </si>
  <si>
    <t>Kicks For Kids Foundation</t>
  </si>
  <si>
    <t>10 Altamont crescent, kingston 5</t>
  </si>
  <si>
    <t>The Kicks For Kids Foundation is a non profit organization which seeks to garner funding for children's homes.</t>
  </si>
  <si>
    <t>Khalil amadi densingh munroe. (Jamaican). Erica boswell munroe.(jamaican).</t>
  </si>
  <si>
    <t>1(876) 844-8099                                                                                             Fax: 1(876) 906-1136</t>
  </si>
  <si>
    <t>Kicks4kids2012@gmail.com</t>
  </si>
  <si>
    <t>Donations and fundraisers</t>
  </si>
  <si>
    <t>CA100-1230C</t>
  </si>
  <si>
    <t>King Jesus Cares Ministries</t>
  </si>
  <si>
    <t>Belmont district, lawrence tavern p.o., st.andrew.</t>
  </si>
  <si>
    <t>Serene shauna marriott. (Jam) simone georgia nicholson. (Jam) orane giscombe. (Jam)</t>
  </si>
  <si>
    <t>1(876) 395-2352</t>
  </si>
  <si>
    <t>sherene@kjcm.org</t>
  </si>
  <si>
    <t>CAIN100-581C</t>
  </si>
  <si>
    <t>Kingdom Center Ministries</t>
  </si>
  <si>
    <t>Suite 78, portmore pines plaza, braeton parkway, st. Catherine</t>
  </si>
  <si>
    <t>To preach the Gospel &amp; further the kingdom of god in Jamaica, To provide chartable service to the communities where we serve . To enphasise foster moral principles and create leadership.</t>
  </si>
  <si>
    <t>Shavajni mcbean. Vanessa mcbean.</t>
  </si>
  <si>
    <t>1(876) 310-0525.                                                                             (876) 789-8079</t>
  </si>
  <si>
    <t>Kckcmin@gmail.com                                                                                                                 shavajnikt@gmail.com</t>
  </si>
  <si>
    <t>Donations, and contributions of membership and well-wishers.</t>
  </si>
  <si>
    <t>CA100-1287C</t>
  </si>
  <si>
    <t>Kingdom Covenant Family Church Limited</t>
  </si>
  <si>
    <t>Lot 168, 4 west, greater portmore, st. Catherine.</t>
  </si>
  <si>
    <t>To promote the advancement of the word of God using methods of teaching and preaching the written word as found in the Holy Bible. To promote social and spiritual development of every person, intitution and community affiliated with the organization.</t>
  </si>
  <si>
    <t xml:space="preserve">Desmond l mclarty.(jam). Viviene a. Gonzales matherson.(jam). </t>
  </si>
  <si>
    <t>1(876) 319-8191                                                        (876) 770-7361</t>
  </si>
  <si>
    <t>desmclarty@gmail.com                                                                                                                                     vivienematherson@yahoo.com</t>
  </si>
  <si>
    <t>Tithes,offerings,gifts, and pledges.</t>
  </si>
  <si>
    <t>CAIN100-486C</t>
  </si>
  <si>
    <t>Kingdom Keepers Ltd</t>
  </si>
  <si>
    <t>38 Halifax avenue, kingston 6</t>
  </si>
  <si>
    <t>1(876) 669-2646</t>
  </si>
  <si>
    <t>Goforgodfamilychurch@gmail.com</t>
  </si>
  <si>
    <t>CAIN100-895C</t>
  </si>
  <si>
    <t>Kingdom Outreach International Limited</t>
  </si>
  <si>
    <t>31 Hartwell gardens, may pen, clarendon.</t>
  </si>
  <si>
    <t>To improve the health, economic and social conditions of children and the elderly in cetrtain regions of jamaica by providing them with food, clothing, and other needed support. To supply children with educational supplies for school in an effort to promote education. This will be accomplished by the distribution of school bags, books and other school materials to individuals in the targeted communities. To supply children with toys at christmas time to promote developmental and socialization skills.</t>
  </si>
  <si>
    <t xml:space="preserve">Emanuel azan.(usa). </t>
  </si>
  <si>
    <t>1(876) 557-0111                                                                                                                          (931) 980-0461                                                                                         (876) 545-0261</t>
  </si>
  <si>
    <t>azane55@hotmail.com</t>
  </si>
  <si>
    <t>Funds will be provided by the director, pastor emanuel azan, church members, friends and family members of pastor azan who resides in the states.</t>
  </si>
  <si>
    <t>CAIN100-1833C</t>
  </si>
  <si>
    <t>Kingdom Worshippers Ministries International</t>
  </si>
  <si>
    <t>Belvedere (blue mountain), red hills p.po., st.andrew.</t>
  </si>
  <si>
    <t>To improve the economic and social conditions of indigent children and elderly persons throughout that is affilliated with the association whether local, or internationally with the aim to improve lifestyle through counseling,teaching, and preaching the word of god. Serving clients both locally and overseas.</t>
  </si>
  <si>
    <t>(876) 944-7611.</t>
  </si>
  <si>
    <t>Andrewmcphail87@gmail.com</t>
  </si>
  <si>
    <t>Tithes &amp; offerings. Gifts.</t>
  </si>
  <si>
    <t>CA100-294C</t>
  </si>
  <si>
    <t>King's Chapel Apostolic Church Limited</t>
  </si>
  <si>
    <t>64 Main street, ewarton p.o., st. Catherine</t>
  </si>
  <si>
    <t>Roy skyers. Ruth skyers. Ivan blake. Junior tucker.</t>
  </si>
  <si>
    <t>(876) 815-0478.                                                                           (876) 507-7973.                                                                        (876) 853-9332.                                                                              (876) 402-7347.                                                                      (876) 789-5401</t>
  </si>
  <si>
    <t>royskyers@yahoo.com</t>
  </si>
  <si>
    <t>Church offerings collected &amp; donations</t>
  </si>
  <si>
    <t>CA100-1091C</t>
  </si>
  <si>
    <t>Kingston &amp; St. Andrew Table Tennis Association (Ksatta) Limited</t>
  </si>
  <si>
    <t>6 Albert street, p.o. Box 8674, kingston 16.</t>
  </si>
  <si>
    <t>Development &amp; Promotion of The sport of Table Tennis.</t>
  </si>
  <si>
    <t>Owen walcott. (Jam) grace walcott. (Jam) jamaes ho-on. (Jam) euric williams. (Jam) maurice salkey. (Jam) andre chin. (Jam) barrington houston. (Jam) stephen grant.(jam)</t>
  </si>
  <si>
    <t>1(876) 483-1570                                                   1(876) 446-1615                                                                                                     (876) 502-4987.                                                                                                (876) 483-1570</t>
  </si>
  <si>
    <t>Ksattaentries@gmail.com                                                                                                                  ksattajamaica@gmail.com</t>
  </si>
  <si>
    <t>Tournament fees &amp; donations.</t>
  </si>
  <si>
    <t>CAIN100-216C</t>
  </si>
  <si>
    <t>Kingston Church Of Christ</t>
  </si>
  <si>
    <t>22G old hope road, suite 11, kingston 5</t>
  </si>
  <si>
    <t>To minister to persons through the dissemination of the gospel of Jesus Christ and the word of God and encouraging public worship; To assit church members and other persons in need of help arising from financial hardship, dysfunctional relationships and general physical, spiritual, emotional and similar concerns; To develop and undertake educational, evangelistic, social, artistic and other programmes in support of the ojectives outlined above.</t>
  </si>
  <si>
    <t>1(876) 920-4220/1</t>
  </si>
  <si>
    <t>Kcocinja@gmail.com</t>
  </si>
  <si>
    <t xml:space="preserve">Tithes offerings contributions donations fundraisers: local &amp; overseas. </t>
  </si>
  <si>
    <t>CAIN100-1502C</t>
  </si>
  <si>
    <t>Kingston Creative Limited</t>
  </si>
  <si>
    <t>107 Harbour street, kingston.</t>
  </si>
  <si>
    <t>To empower and alleviate poverty of unattached youths through training and resource distribution. To provide a catalyst for global social and financial networking which positively impacts underdeveloped communitries. To actively participate in the rebranding of downtown kingston's cultural identity and assist in framing a positive narrative around its artistic and cultural history.</t>
  </si>
  <si>
    <t>(876) 481-4888.</t>
  </si>
  <si>
    <t>andrea@kingstoncreative.org</t>
  </si>
  <si>
    <t>Ngo/foundation donors. Multilateral donors. Corporate donors. Individual donors. International charity donors. Earned income from tours.</t>
  </si>
  <si>
    <t>CA100-818C</t>
  </si>
  <si>
    <t>Kingston Meeting Rooms Trust Company</t>
  </si>
  <si>
    <t>75A red hills road, kingston</t>
  </si>
  <si>
    <t>To promote the advancement of the christian faith within the jamaican population, for public benefit. To relieve the financial hardships and promote the welfair of the needy, the infirm, the aged, the disable, the widowed, the orphaned and other vulnerable, destitute or disadvantaged persons.</t>
  </si>
  <si>
    <t>Ronald decasseres. (Jam) andre chambers. (Jam) paul wilson. (Jam) james clarke. (Jam) errol gordon.(jam).</t>
  </si>
  <si>
    <t>1(876) 578-5555</t>
  </si>
  <si>
    <t>Kingstonmeetingroomtrust@gmail.com</t>
  </si>
  <si>
    <t>Donations / gifts.</t>
  </si>
  <si>
    <t>CA100-1578C</t>
  </si>
  <si>
    <t>Kiwanis Club Of Friends Across Borders Jamaica Limited.</t>
  </si>
  <si>
    <t>16 North avenue, kingstion 10.</t>
  </si>
  <si>
    <t>To exercise all types of works of charity, including more specifically but without limiting the generality of the proceeding, providing assistance to the poor, to orphan, to young people, the sick and disable and unprivileged members of society.</t>
  </si>
  <si>
    <t>Paulette kirkland. (Jam) christopher benjamin. (Jam) charlene kirkland. (Jam) bridgette steele. (Jam) raquel hinds. (Jam) monic guissard. (Jam) stacey ann powell.(jam).</t>
  </si>
  <si>
    <t>1(876) 383-7452</t>
  </si>
  <si>
    <t>Kcfriendsacrossborders@gmail.com</t>
  </si>
  <si>
    <t>Through donations and fundraising efforts.</t>
  </si>
  <si>
    <t>CAIN100-1689C</t>
  </si>
  <si>
    <t>Kiwanis Club Of Kingston Limited</t>
  </si>
  <si>
    <t>Kiwanis secretariat, grounds of chest hospital, 36 1/2 barbican road, kingston 6.</t>
  </si>
  <si>
    <t>Develop the leardership skills of young people through service to their communities through the establishment of service leardership clubs in primary and preparartory shools ,secondary schools and tertiary institutions.</t>
  </si>
  <si>
    <t>1(876) 929-1160.</t>
  </si>
  <si>
    <t>Dalmajames@gmail.co,</t>
  </si>
  <si>
    <t>Contributions from members donations and fund raising activities.</t>
  </si>
  <si>
    <t>CA100-717C</t>
  </si>
  <si>
    <t>Kiwanis Club Of Young Professionals Kingston, Jamaica Limited</t>
  </si>
  <si>
    <t>41 Queens avenue, kingston 10</t>
  </si>
  <si>
    <t>To give the human and spiritual rather than to the material values of life. To encourage the daily living of the Golden Rule in all human relationships. To promote the adoption and the application of higher social, business, and professional standards. To develop, by precept and example, a more intelligent, aggressive, and serviceable citizenship. To provide, through Kiwanis clubs, a practical means to form enduring friendships, to render altruistic service, and to build better communities. To cooperate in creating and maintaining that sound public opinion and high idealism which make possible the increase of righteousness, justice, patriotism, and goodwill.</t>
  </si>
  <si>
    <t>Jermaine young (jam) dalea bean. (Jam) romona morgan. (Jam) shauna mclead. (Jam) (jam) kris-michael robinson. (Jam) roxann lewis.(jam) lamoi smith. (Jam) chantal bennett. (Jam) phiona martin.(jam)</t>
  </si>
  <si>
    <t>1(876) 858-7752</t>
  </si>
  <si>
    <t>Kiwanisyoungprofessionalsjm@gmail.com</t>
  </si>
  <si>
    <t>Fundraising, donations, and sponsorship.</t>
  </si>
  <si>
    <t>CA100NR-61C</t>
  </si>
  <si>
    <t>Kiwanis Division 25 (Cornwall)</t>
  </si>
  <si>
    <t>Shop 15f , montego Bay</t>
  </si>
  <si>
    <t>Preside over all Kiwanis Clubs within Kiwanis Division 25 (Cornwall)</t>
  </si>
  <si>
    <t>876-374-3955</t>
  </si>
  <si>
    <t>Jnm_1@yahoo.com</t>
  </si>
  <si>
    <t>CAIN100-172CNR</t>
  </si>
  <si>
    <t>Kkottongnae Of Jesus Foundation Limited</t>
  </si>
  <si>
    <t>Montego bay raquet club, apartment # 2, sewell avenue, montego bay # 1 p.o., st.james</t>
  </si>
  <si>
    <t>CA100-1324C</t>
  </si>
  <si>
    <t>Kols Foundation Limited</t>
  </si>
  <si>
    <t>Shop 34, 94 a red hills road, kingston 19.</t>
  </si>
  <si>
    <t>To provide neo-natal intensive care facilities available at all hospital in Jamaica to provide a better standard of care for premature babies born in Jamaica. To solicit, accept and use contributions of fund and other property for the support of the objects descibed above. To liaise, collaborate with or to conduct exchange programmes with local and international bodies, organisations or institutions having similar or compatible interest(s) described in the objects set out above.</t>
  </si>
  <si>
    <t>Charlene Roberts.(Jam).                                                                           Althea Roberts.(Jam).                                                                      Rashida Leiba.(Jam).</t>
  </si>
  <si>
    <t>(876) 429-5025.                                                                 (876) 305-2734.                                                                       (876) 837-4592.</t>
  </si>
  <si>
    <t xml:space="preserve">char_roberts@hotmail.com                                                                                     althearoberts78@gmail.com                                                                                          </t>
  </si>
  <si>
    <t>personal investment of the members, derived from salaries</t>
  </si>
  <si>
    <t>CAIN100-2092C</t>
  </si>
  <si>
    <t>Konbit Limited</t>
  </si>
  <si>
    <t>Lydford, crescent park, lydford p.a., st. ann.</t>
  </si>
  <si>
    <t>To improve the socio-economic wellbeing of jamaica children in need through the collection and distribution of food, clothing and money, and to utillize same and any other means which will further the purpose.</t>
  </si>
  <si>
    <t>Rachael S. Coleman.(Usa).                                                                                    Kristopher Lee Coleman.(Usa.</t>
  </si>
  <si>
    <t>(876) 531-8777</t>
  </si>
  <si>
    <t>kcoleman77@yahoo.com                                                           rcoleman1975@yahoo.com</t>
  </si>
  <si>
    <t>CA100-1541C</t>
  </si>
  <si>
    <t>Koolites Changing Lives International Limited.</t>
  </si>
  <si>
    <t>5 Coopers drive, kingston 10.</t>
  </si>
  <si>
    <t>Distribution of Assistance to basic schools in need, improving the social condition of those who are most needy. Beautification projects in schools Assisting basic schools with books, computers, and other supplies as the need arises where possible.</t>
  </si>
  <si>
    <t>1(876) 984-7852</t>
  </si>
  <si>
    <t>CA100-921C</t>
  </si>
  <si>
    <t>Laconic Foundation Limited</t>
  </si>
  <si>
    <t>Mona business support sercices, mona uwi campus, kingston 6</t>
  </si>
  <si>
    <t>Empower, uplift and assist infants and youths in the parish of St.Catherine and Clarendon and the wider surrounding Parishes. Assist infants and youths at the primary level of education with school supplies, grants and funding for through fund rasing projects. Improve infacstructure at these schools as well as treats for these schools. Improve play areas and landscaping of these surroundings.</t>
  </si>
  <si>
    <t xml:space="preserve">Laika A.Blake.(Jam).                                                                        Trudy-Ann Tishana Williams.(Jam).                                                                                                </t>
  </si>
  <si>
    <t>(876) 592-9881.                                                             (876) 858-9350.</t>
  </si>
  <si>
    <t>laikablake@gmail.com                                                                                                        trudyannwilliams92@gmail.com</t>
  </si>
  <si>
    <t>donations, fundraising activities, and other business.</t>
  </si>
  <si>
    <t>CAIN100-850C</t>
  </si>
  <si>
    <t>Lasco Chin Foundation Limited</t>
  </si>
  <si>
    <t>27 Red hills road, kingston 10</t>
  </si>
  <si>
    <t>The prevention or relief of poverty by assisting small farmers and persons who are less fortunate to grow vegetables and other crops; and to relieve persons, particular jamaicans, in need by reason of their social and economic circumstances. The advancement of education by providing scholarships or bursaries and to assist with the acquisition of books and computers for schools.</t>
  </si>
  <si>
    <t>1(876) 504-2027</t>
  </si>
  <si>
    <t>Info@lascochinfoundation.org</t>
  </si>
  <si>
    <t>Primarly lasco distributors ltd &amp; lasco manufacturers ltd and thereafter other sources.</t>
  </si>
  <si>
    <t>CAIN100-747C</t>
  </si>
  <si>
    <t>Laur Bernard Goodwill Limited.</t>
  </si>
  <si>
    <t>14 Glen way, mandeville, manchester.</t>
  </si>
  <si>
    <t>To pormote the advancement of education among children with emphasis on children entering high school in the parishes of Clarendon, Manchester, and St .Elizabeth. To feed and cloths the needy by way of distribution of food items and clothing annually in the parishes of Clarendon, Manchester, and St. Elizabeth.</t>
  </si>
  <si>
    <t>1(876) 818-5152</t>
  </si>
  <si>
    <t>Pensions and savings and contributions from friends and family members.</t>
  </si>
  <si>
    <t>CAIN100-89C</t>
  </si>
  <si>
    <t>Laws Street Trade Training Centre</t>
  </si>
  <si>
    <t>1 Laws street, kingston</t>
  </si>
  <si>
    <t>To provide training in baking, sewing, computer and home economics; Provide employment for inner city young men and women.</t>
  </si>
  <si>
    <t>William Mahfood.(Jam).                                                                     Sister Mary Benedict Chung Rsm.(Jam).                                                                                    Paul George Williams Cooper.(Jam).                                                                                              Ashley Gambrill-Rousseau.(Jam).                                                                                 Craig Anthony Hendrickson.(Jam).                                                                                                                          Maxwell Wesley Gordon Jardim.(Jam).                                                                                                                                        Rachel Anne Zacca.(Jam).</t>
  </si>
  <si>
    <t>1(876) 922-4960                                                                                                Fax: 1(876)  967-4657                                                                        (876) 420-5354</t>
  </si>
  <si>
    <t>Istreet@cwjamaica.com                                                                                                                             rachelz@tankweld.com</t>
  </si>
  <si>
    <t>Dontations.</t>
  </si>
  <si>
    <t>CA100-258C</t>
  </si>
  <si>
    <t>Le Antonio's Foundation Limited</t>
  </si>
  <si>
    <t>1 Barnett lane montego bay, montego bay p.o.</t>
  </si>
  <si>
    <t>C    - Company Act</t>
  </si>
  <si>
    <t>Develop Inner City Communities where individuals can make betterment of themselves</t>
  </si>
  <si>
    <t>876-610-6962</t>
  </si>
  <si>
    <t>Leantoniosfoundation@gmail.com</t>
  </si>
  <si>
    <t>Dnations from overseas and local sponsors, local businesses and private donations.</t>
  </si>
  <si>
    <t>CAIN100-1830C</t>
  </si>
  <si>
    <t>Leadership Lab Ja Limited.</t>
  </si>
  <si>
    <t>42 Cherry drive, kingston 8.</t>
  </si>
  <si>
    <t>To provide college and career perparation and leadership development for low income youth. To increase access to global higher education for low-income youth. To prepare students for the college admission process and higher education as a whole through workshops, classes and one on one consultations at no cost to the student,</t>
  </si>
  <si>
    <t>Stephanie Barrett.(Jam). Jordan Leigh Wyatt.(Jam). Camille Dobney.(Jam). Jessica Roye.(Jam).</t>
  </si>
  <si>
    <t xml:space="preserve">(876) 509-7773.                                                       (876) 968-7116.                                                  (876) 550-2670.                                                                                                                          </t>
  </si>
  <si>
    <t>Leadershiplabjamaica@gmail,com                                                                                                                         steph.k.barrett@gmail.com                                                                                                                    h-wyatt@hotmail.com                                                                                         jessica.royes@gmail.com</t>
  </si>
  <si>
    <t>CAIN100-1990</t>
  </si>
  <si>
    <t>Legacy Church Of Faith International Limited</t>
  </si>
  <si>
    <t>Trail Gully, Ewarton p.o., St.Catherine.</t>
  </si>
  <si>
    <t>to spreading the message of fath,hope, and love through the teaching, practice of biblical principles and evangelism.</t>
  </si>
  <si>
    <t>Tami Wynell Robinson.(american).                                                                                                                                  Dorthea sharmaine burr.(american).                                                                                                          Harlean Cooper.(jam)(contact person).</t>
  </si>
  <si>
    <t>(876) 787-5964                                                                     (813) 410-2474                                                                             (813) 346-8142                                                                                      (876) 321-6021</t>
  </si>
  <si>
    <t>harleancooper@yahoo.com                                                                                                                                                                tamigodslady@gmail.com                                                                                       info@burrentrprise.net</t>
  </si>
  <si>
    <t>corporations, individuals, offerings, and fundraising.</t>
  </si>
  <si>
    <t>CA100-1268C</t>
  </si>
  <si>
    <t>Leroy Dudan Parkes Foundation.</t>
  </si>
  <si>
    <t>Long bay district, long bay p.o., portland.</t>
  </si>
  <si>
    <t>Improve the children reading abilities and understanding of what they have read. Improve their computer skills. Guiding them on a career path.</t>
  </si>
  <si>
    <t>Tafari Parkes, (Jam). Paula Lewis, (Jam). Tashauna Parkes,(Jam). Candacy Donald.(Jam).</t>
  </si>
  <si>
    <t>1(876) 325-5606                                                                       (876) 343-9441.                                                                            (876) 405-7352.</t>
  </si>
  <si>
    <t>Tafariparkes@hotmail.com                                                                                                            paula.lewis01@yahoo.com</t>
  </si>
  <si>
    <t>CAIN100-2073C</t>
  </si>
  <si>
    <t>Let's Talk Under The Reggae Tree Foundation Limited</t>
  </si>
  <si>
    <t>45 Beaumont road, hermitage, Kingston 7.</t>
  </si>
  <si>
    <t>To provide educational supplies and financial support for children ages 6 years to 18 years old registered under the foundation, in at-risk communities in jamaica, to ensure access to better opportunities for their educational advancement.</t>
  </si>
  <si>
    <t>Edmond lobban.(jam). Dean rhoden.(jam). Maurice mason.(jam). Terry-ann james.(jam).</t>
  </si>
  <si>
    <t>(876) 291-5919                                                                (876) 857-3510                                                                        (876) 323-1085.                                                        (876) 296-9219.                                                                  (876) 482-0137</t>
  </si>
  <si>
    <t>ureggaet@yahoo.com                                                                                                   edmondlobban93@yahoo.com                                                                                                       deanrhoden1983@gmail.com                                                                                                  mauricemason@gmail.com                                                                                         terryannjessica@gmaIL.com</t>
  </si>
  <si>
    <t>Donations/contributions grants, fundraising events.</t>
  </si>
  <si>
    <t>CA100-1582C</t>
  </si>
  <si>
    <t>Liberty Apostolic Ministries Limited.</t>
  </si>
  <si>
    <t>Flagaman district, flagaman p.o., st. Elizabeth.</t>
  </si>
  <si>
    <t>Howard a. Marks. (Jam). Lawrence rowe. (Jam) roger stephenson. (Jam). Carlene powell. (Jam) joyeelyn stephenson.(jam).</t>
  </si>
  <si>
    <t>1(876) 771-1947                                                                (876) 423-0030                                                                                 (876) 796-7630</t>
  </si>
  <si>
    <t>Iamforjesus18@gmail.com                                                                                           howmrks@gmail.com                                                                                              faithdrove7@gmail.com                                                                                               ranrow@yahoo.com</t>
  </si>
  <si>
    <t>Voluntary contributions.</t>
  </si>
  <si>
    <t>CAIN100-303C</t>
  </si>
  <si>
    <t>Liberty Preparatory School</t>
  </si>
  <si>
    <t>32 Hope road, kingston 10</t>
  </si>
  <si>
    <t>To promote the advancement of religious, vocational and academic education; To make Christ known through the means of the spoken and written word; To establish and carry on in Jamaica schools at or by means of which students may obtain education and instructions in all subjects whatsoever that may be included in a commercial, technical, scientific, classical, academic or religious education or may be conducive to knowledge of or skill in any trade pursuit or calling.</t>
  </si>
  <si>
    <t>960-5059/906-2244</t>
  </si>
  <si>
    <t>Libertyprep@yahoo.com</t>
  </si>
  <si>
    <t>School fees, rent , and donations.</t>
  </si>
  <si>
    <t>CA100NR-26C</t>
  </si>
  <si>
    <t>Life Empowerment Christian Methodist Episcopal Church</t>
  </si>
  <si>
    <t>93 Barnett street, montego bay</t>
  </si>
  <si>
    <t>Empower God's People thru outreach programmes</t>
  </si>
  <si>
    <t>876-896-5004</t>
  </si>
  <si>
    <t>Shadstewart@gmail.com</t>
  </si>
  <si>
    <t>CA100-150C</t>
  </si>
  <si>
    <t>Life In Abundance, Jamaica Limited.</t>
  </si>
  <si>
    <t>Newport, p.o. Box 1491, newport, manchester.</t>
  </si>
  <si>
    <t>1(876) 965-7454</t>
  </si>
  <si>
    <t>CAIN100-822C</t>
  </si>
  <si>
    <t>Life In The Word Christian Centre</t>
  </si>
  <si>
    <t>10 James Avenue, Ocho Rios, St.Ann (9 Evelyn street, ocho rios p o, st. Ann).</t>
  </si>
  <si>
    <t>To support and encourage communication and extension of christian life and witness by sound expository preaching and teaching of biblical principles to all people, both within the church and elsewhrere; not only by conventional mean, but by all means which will accomplish such communication, extension, teaching and preaching. To act with charitable concerns for and to help not only members of this church, but all people in need of amy help which this church can give, regardless of race, social postion or religious affiliation.</t>
  </si>
  <si>
    <t>1(876) 279-8846</t>
  </si>
  <si>
    <t>bryan.ffrench12@gmail.com</t>
  </si>
  <si>
    <t xml:space="preserve">Contributions of members. </t>
  </si>
  <si>
    <t>CAIN100NR-1277C</t>
  </si>
  <si>
    <t>Life Pak Foundation Limited</t>
  </si>
  <si>
    <t>18 Molynes road, kingston 10 / 92 barnett street, montego bay.</t>
  </si>
  <si>
    <t>Kingston &amp; St.Andrew / St.James</t>
  </si>
  <si>
    <t>To improve the health, economic and social conditions of indigent children and elderly persons.</t>
  </si>
  <si>
    <t>(876) 582-2829                                                                  (876) 326-8071</t>
  </si>
  <si>
    <t>lifepaklucea@gmail.com</t>
  </si>
  <si>
    <t>CAIN100-2096C</t>
  </si>
  <si>
    <t>Life Revamped Foundation Limited</t>
  </si>
  <si>
    <t>5 cherry drive, kingston 8</t>
  </si>
  <si>
    <t>To advance good health, social and economic conditions for elderly, children, young persons and adults from a lower socio-economic background in and around the parish of kingston.</t>
  </si>
  <si>
    <t>(876) 467-2868                                                                           (876) 352-5180</t>
  </si>
  <si>
    <t>michaeldavidwebb54@gmail.com                                                                                                              sheenarampual@gmail.com</t>
  </si>
  <si>
    <t>Donations personal income</t>
  </si>
  <si>
    <t>CAIN100-145CNR</t>
  </si>
  <si>
    <t>Lifeline Apostolic Church Of Jesus Chirst Limited</t>
  </si>
  <si>
    <t>1 Creek Street, montego bay,montego bay #1 p.o., St james</t>
  </si>
  <si>
    <t>St James</t>
  </si>
  <si>
    <t>CA100-760C</t>
  </si>
  <si>
    <t>Light Of The World Christian Fellowship Limited</t>
  </si>
  <si>
    <t>96 Maxfield avenue, kingston 13</t>
  </si>
  <si>
    <t>To preach and teach the word of god. To do outreach ministry the community around. To have a feeding program for the home less elderly.</t>
  </si>
  <si>
    <t>Roy allen.(jam). Angella alen.(jam). Lennox heholt. (Jam). Orlando smith.(jam).</t>
  </si>
  <si>
    <t>(876) 436-2577.                                                                                   (876) 288-2809.                                                (876) 816-8002.                                                                           (876) 782-4589.</t>
  </si>
  <si>
    <t>roy5557@gmail.com</t>
  </si>
  <si>
    <t>Gifts and offerings.</t>
  </si>
  <si>
    <t>CAIN100NR-16C</t>
  </si>
  <si>
    <t>Lighthouse Of Faith Ministries International Limited</t>
  </si>
  <si>
    <t>40 Rosemount crescent, montego bay</t>
  </si>
  <si>
    <t>To teach and spread the Gospel</t>
  </si>
  <si>
    <t>876-971-0098</t>
  </si>
  <si>
    <t>Lfmijamaica@gmail.com</t>
  </si>
  <si>
    <t>CAIN100-1742C</t>
  </si>
  <si>
    <t>Ligthouse Of International Foursquare Evangelism (L.I.F.E) Bible College Limited.</t>
  </si>
  <si>
    <t>15 Cassia park road, kingston 10.</t>
  </si>
  <si>
    <t>Reuben davis .(jam) gareth phillips. (Jam) michelle thomas.(jam).</t>
  </si>
  <si>
    <t>1(876) 627-6240                                                             (876) 816-5130.                                                                                (876) 772-7176.                                                                                      (876) 848-6073.                                                                            (876) 816-5130.</t>
  </si>
  <si>
    <t xml:space="preserve">Lifebiblecollegeja2019@outlook.com                                                                                                micharie.thomas@gmail.com                                                                                                             foursquarecp@cwjamaica.com                                                                                                            gphillips@lbcja.edu.jm                                                                                                                                     </t>
  </si>
  <si>
    <t>Donations, tution fees, application fees, transcript fees.</t>
  </si>
  <si>
    <t>CA100-697C</t>
  </si>
  <si>
    <t>Liive Acts Limited. (One Will Foundation Limited).</t>
  </si>
  <si>
    <t>21 Jarrett terrace, montego bay, st. James</t>
  </si>
  <si>
    <t>To promote and implement social development programs (coaching programs, youth at high risk programs, adult/youth community based programs and environmentally friendly programs, health care promotional programs, youth development talents) with special focus on education, self-esteem development, conflict resolution, effective communications, economic empowerment and job creation throughout the island of jamaica in partnership with stakeholders; a broad range of donors, benefactors and grantors nationally and internationally.</t>
  </si>
  <si>
    <t>Tania m. Sbrega. (Canada). Paul n. Mullings. (Jam). Yolande shara-lee fender.(jam).</t>
  </si>
  <si>
    <t>1(876) 885-9198                                                            (876) 418-7872                                                                    (647) 282-0426</t>
  </si>
  <si>
    <t>yolandefender@gmail.com                                                                                                                           taniasbrega@gmail.com</t>
  </si>
  <si>
    <t>Grants, fundraising, &amp; donations</t>
  </si>
  <si>
    <t>CAIN100-1719C</t>
  </si>
  <si>
    <t>Likkle Deeds Of Kindness Limited.</t>
  </si>
  <si>
    <t>Scott milk river, clarendon.</t>
  </si>
  <si>
    <t>The prevention or the relife of poverty through the provision of food, shelter, clothing and other suitable amenities for persons residing in the parish of clarendon.</t>
  </si>
  <si>
    <t>(876) 885-6164</t>
  </si>
  <si>
    <t>2Dhok65@gmail.com</t>
  </si>
  <si>
    <t>Fund raising, donations. Personal .</t>
  </si>
  <si>
    <t>CAIN100-1441C</t>
  </si>
  <si>
    <t>Lilah's Lemon-Aid Stand For Kids</t>
  </si>
  <si>
    <t>2 Carmelo drive, oasis villa, kingston 8.</t>
  </si>
  <si>
    <t>To create or find opportunities to provide asstance with food, clothing, and education for children who are in need of assistance from the proceeds of the operation of Lemon-Aid stands. The prevention or relife of child poverty and the advancement of education for children either directly or through the support of other charitable entities and endeavors.</t>
  </si>
  <si>
    <t>Kristina chuck-smith. (Barbadian/jam). Thea-nicole davis. (Jam). Tishan lee.(jam). Sasha peat.(jam).</t>
  </si>
  <si>
    <t>(876) 470-8308                                                                          (876) 885-4270                                                                       (876) 564-3824.                                                                           (876) 819-2322.</t>
  </si>
  <si>
    <t>ilahslemonaidfoundation@gmail.com                                                                       kmchuck.smith@gmail.com                                                                              theandavis@gmail.com                                                                            tishan@engineroombrandhouse.com                                                                   sashapeat.bsp@gmail.com</t>
  </si>
  <si>
    <t>Savings</t>
  </si>
  <si>
    <t>CAIN100-403C</t>
  </si>
  <si>
    <t>Linkup For Christ</t>
  </si>
  <si>
    <t>Lot 310, moorlands manor, phase 3, mandeville, manchester.</t>
  </si>
  <si>
    <t>To provide educational, social and spiritual support to at risk youths; To promote the advancement of good citizenship through spiritual and educational empowerment; To give assistance to the 'youth arm' of churches, promoting and spreading the principles of the bible. To provide education grant to poor and needy youths; To promote and foster micro and small entrepreneurship among at risk youth through the use of technology.</t>
  </si>
  <si>
    <t>1(876) 997-9070                                                                 Fax: 1(876) 632-2329</t>
  </si>
  <si>
    <t>Reach@linkupforchrist.org</t>
  </si>
  <si>
    <t>CAIN100-1520C</t>
  </si>
  <si>
    <t>Linstead Disabled Group Limited.</t>
  </si>
  <si>
    <t>1A rodney hall road, linstead p.o., st. Catherine.</t>
  </si>
  <si>
    <t>Empowering physically challenge persons through their participation in a sustainable process to achieve growth educationally, socially, economically, culturally, and spiritually.</t>
  </si>
  <si>
    <t>1(876) 790-7091                                                                                                                (876) 913-0613</t>
  </si>
  <si>
    <t>linsteaddisabledgroup@gmail.com</t>
  </si>
  <si>
    <t>Usaid / sdc - donations.</t>
  </si>
  <si>
    <t>CA100-1234C</t>
  </si>
  <si>
    <t>Lion High Foundation Limited.</t>
  </si>
  <si>
    <t>Shop # 30, regal plaza, cross roads, kingston 5, st. Andrew.</t>
  </si>
  <si>
    <t>To assist with individuals, mainly community members, the sick, the poor, children and the elderly. To promote social and spiritual development to every person, institution and community that is affiliated with the association. To organize and carry out : Hospital, Meetings, Street Meetings, and Youth Services to different Communities.</t>
  </si>
  <si>
    <t xml:space="preserve">Steven chin. (Jam) deborah belcher.(jam). Keteis brissett. (Jam). Alfred brissett.(jam). Mehbrok-tsehairahel scott.(jam). </t>
  </si>
  <si>
    <t>1(876) 389-0258                                                                                      (876)504-0300.                                                                     (876) 359-0258.                                                                                    (876) 285-4419.                                                                          (876) 899-3371.                                                                               (876) 373-9150.</t>
  </si>
  <si>
    <t>kayds_mac@yahoo.com                                                                              support@lionhighfoundation.org                                                                                                                    amharieforchildren@gmail.com</t>
  </si>
  <si>
    <t>CAIN100-1646C</t>
  </si>
  <si>
    <t>Lions Club Of North Saint Catherine Limited.</t>
  </si>
  <si>
    <t>Building 38 main street, bogwalk, p.o. box 100, linstead p.o., st.catherine</t>
  </si>
  <si>
    <t>To work to meet the humanitarian needs of the north st. Catherine community, alleviate poverty and to encourage peace and understanding.</t>
  </si>
  <si>
    <t xml:space="preserve">Marleen e. Stephenson.(jam). Evan j. Collins.(jam). Roderick baldwin.(jam). Sonia harding.(jam). Philbert jenoure.(jam). Glenroy harding.(jam). Marica mckenzie.(jam). </t>
  </si>
  <si>
    <t>(876) 335-3562                                                   (876) 369-4171                                                       (876) 417-3109.                                                              (876)410-9642.                                                                         (876) 336-3562.                                                                                       (876) 774-5898.                                                    (876) 382-0765.                                                         (876) 384-2970</t>
  </si>
  <si>
    <t>Rosehall026@gmail.com                                                                                    lionclub700@yahoo.com</t>
  </si>
  <si>
    <t>Membership dues. Contributions from friens and family. Fund raising activities.</t>
  </si>
  <si>
    <t>CA100-919C</t>
  </si>
  <si>
    <t>Live To Give Jamaica Foundation Limited.</t>
  </si>
  <si>
    <t>Lot 6, close, kingston 9, st. Andrew.</t>
  </si>
  <si>
    <t>To establish or improve the health, economic, educational, spiritual and social condition of indigent persons throughout Jamaica and elsewhere through the collection and distribution of food, clothing, money and any other domestic activities on their behalf.</t>
  </si>
  <si>
    <t>Calton Stewart.(Jam).                                                                               Shelly-Ann Swaby.(Jam).                                                                                      Kaydian Stewart.(Jam).                                                                                     Carlalee Gowie.(Jam).                                                                            Tanya Byndloss.(Jam).                                                                    Kurtk Mcleary.(Jam).</t>
  </si>
  <si>
    <t>1(876) 854-9301                                                                              1(876) 445-6208                                                            (876) 858-9567                                                                    (876) 850-1656                                                             (876) 556-8434                                                                                                    (876) 894-7633.                                                                                (876) 378-4142.</t>
  </si>
  <si>
    <t>Chinstew@yahoo.com                                                                                c2sb@hotmail.com</t>
  </si>
  <si>
    <t>Contribution, donation, gifts, fundraising.</t>
  </si>
  <si>
    <t>CAIN100-260C</t>
  </si>
  <si>
    <t>Living Waters Christian Centre (Waltham, Jamaica)</t>
  </si>
  <si>
    <t>11 Waltham road, mandeville, manchester</t>
  </si>
  <si>
    <t>To preach the gospel and further the cause of the Kingdom of God; To develop charitable programs at the physical, emotional and spiritual upliftment and well-being of individuals; To relieve poverty, suffering and distress among people</t>
  </si>
  <si>
    <t>1(876) 633-0415</t>
  </si>
  <si>
    <t>Lwcj@yahoo.com</t>
  </si>
  <si>
    <t>Gifts, fundraisng, tithes and offerings.</t>
  </si>
  <si>
    <t>CAIN100-562C</t>
  </si>
  <si>
    <t>LJDR Davis Foundation Ltd</t>
  </si>
  <si>
    <t>Lot 62 crofts hill housing scheme, crofts hill district, crofts hill p.o.</t>
  </si>
  <si>
    <t>To improve health and social conditions of indigent children, elderly persons throughout jamaica through the collection and distribution of food, clothing and money on their behalf. To promote the education of children and young adults through the acquistion and distribution of books, computers, educational materials, sports gears and equipments for school and learning institutions in jamaica. To give relife to those persons who have experienced loss of home, furniture and other basic amenities through natural disaster.</t>
  </si>
  <si>
    <t>1(876) 421-2314</t>
  </si>
  <si>
    <t>Monengle85@gmail.com</t>
  </si>
  <si>
    <t>Fund raising &amp; donationn</t>
  </si>
  <si>
    <t>CA100-1170C</t>
  </si>
  <si>
    <t>Lloyd &amp; Marian Ministry (L.A.M).</t>
  </si>
  <si>
    <t>527B morning glory drive, longville park, clarendon.</t>
  </si>
  <si>
    <t>Preaching and teaching of the gospel through such media as online plateform, social media apps, publications and traditonal means of personal and mass communication.</t>
  </si>
  <si>
    <t>Lloyd H. Millen.(Jam).                                                                                                       Marian A, Pearf-Millen.(Jam).</t>
  </si>
  <si>
    <t>(876) 840-7439                                                               (876) 290-6700</t>
  </si>
  <si>
    <t>Rev527glory@gmail.com                                                                                                                               lloydmillen@yahoo.com                                                                                                                      millen_marian@yahoo.com</t>
  </si>
  <si>
    <t>free will contributions from individuals and grants, gifts, and earnings from proporties of the association accordingly.</t>
  </si>
  <si>
    <t>CAIN100-745C</t>
  </si>
  <si>
    <t>Lloyd Walker Jnr's Home Work Programme Limited</t>
  </si>
  <si>
    <t>Potosi avenue, western district p.o., st. Andrew</t>
  </si>
  <si>
    <t>To improve the literecy level of children within inner city communities. To transform the overall image of the Pembrooke hall primary school. To foster programmes to assist the school and students to be ranked among the top preforming school in Gsat.</t>
  </si>
  <si>
    <t>1(876) 929-2342</t>
  </si>
  <si>
    <t>Jwwalker@nht.gov.jm</t>
  </si>
  <si>
    <t>Fundraising Events, staff donations, incomes from pay.</t>
  </si>
  <si>
    <t>CA100-40C</t>
  </si>
  <si>
    <t>Local Initiative Facility For The Environment (Life)</t>
  </si>
  <si>
    <t>1 National heroes circle, kingston 4</t>
  </si>
  <si>
    <t>To sustain the viability of LIFE as a national institution which assists communities to achieve sustainable human development and improved quality of living through a dynamic process of dialogue partnership and empowerment, with emphasis on marginalised communities; To support local initiatives which contribute to two millennium goals: Eradicating extreme poverty and hunger, Ensuring environmental sustainability; To provide resources to our member organizations for the development of sustainable livelihoods effective local governance and environmental management.</t>
  </si>
  <si>
    <t>Trevor Spence.(Jam).                                                                         Glenroy F. Lattery.(Jam).                                                                    Gloria M. Nelson.(Jam).                                                           Albert P . Daley.(Jam).                                                            Frankilin J. Mcdonald.(Jam).                                                            Marcia E. Hextall.(Jam).                                                                                           Prudence M. Strachan.(Jam).                                                                       Sheila B. Grant.(Jam).</t>
  </si>
  <si>
    <t>Tele / fax; (876) 967-3655,                                                                                    (876) 783-1427,                                                                                                                      (876) 826-0111</t>
  </si>
  <si>
    <t>Lifelocal2003@hotmail.com                                                                                                                                                             lifejamaica@cwjamaica.com</t>
  </si>
  <si>
    <t>Donor agencies.</t>
  </si>
  <si>
    <t>4 Branches:                                                                                                                                            Logo Church(Denbigh).                                                                                                                 Logos Church(Scotts Pass).                                                                                                                                      Logos Church(Porus)                                                                               Logos Church(Windsor).</t>
  </si>
  <si>
    <t>CA100-1396C</t>
  </si>
  <si>
    <t>Logos Church Of Church Of Jesus Christ (Apostolic).</t>
  </si>
  <si>
    <t>Windsor district, thompson town p.o., clarendon.</t>
  </si>
  <si>
    <t>To advance and propagate the gospel globally. To advance religious and theological education through tertiary, ministerial and ecclesiastical training.</t>
  </si>
  <si>
    <t>Canute L. Mckenzie.(Jam).                                                                Ann-Marie Jones-Mckenzie.(Jam).                                                                                                                 Kevin Douglas.(Jam).                                                                                  Damian Morrison.(Jam).</t>
  </si>
  <si>
    <t>1(876) 537-4736.                                                          1(876) 336-8131.</t>
  </si>
  <si>
    <t>Logoschurchofjesuschrist@gmail.com                                                                                                   annmck3175@gmail.com                                                                                                                   canutecass@yahoo.com</t>
  </si>
  <si>
    <t>Offering, tithes, and local and financial donations.</t>
  </si>
  <si>
    <t>CA100NR-57C</t>
  </si>
  <si>
    <t>Lola Cunningham Foundation Limited</t>
  </si>
  <si>
    <t>10 Barnett street, momtego bay</t>
  </si>
  <si>
    <t>To assist less fortunate jamaicans</t>
  </si>
  <si>
    <t>876-863-3204</t>
  </si>
  <si>
    <t>CA100-1235C</t>
  </si>
  <si>
    <t>Long Mountain National Park Limited.</t>
  </si>
  <si>
    <t>C/o foga daley, attorneys-at-law, 7 stanton terrace, kingston 6, st. Andrew.</t>
  </si>
  <si>
    <t>To promote activities which support the integrity and function of the Long Mountain ecosystem for the benefit of the people in the Kingston Metropolitan area, the people of jamaica, and visitors to jamaica.</t>
  </si>
  <si>
    <t>Christopher Lawson Whyms-Stone.(Jam).                                                                             Andreas Oberli.(Jam).</t>
  </si>
  <si>
    <t>(876) 978-9147.                                                                   (876) 944-8366.</t>
  </si>
  <si>
    <t>whimstone@gmail.com                                                                                                                       naf-hope@cwjamaica.com</t>
  </si>
  <si>
    <t>CA100-14C</t>
  </si>
  <si>
    <t>Lori Dahl Foundation (Ja) Limited</t>
  </si>
  <si>
    <t>Portland cottage district, vere, portland cottage, clarendon</t>
  </si>
  <si>
    <t>To prevent and relieve Poverty</t>
  </si>
  <si>
    <t>1(876) 293-1458</t>
  </si>
  <si>
    <t>Vnp_preciousjewels@yahoo.com</t>
  </si>
  <si>
    <t>CA100-1360C</t>
  </si>
  <si>
    <t>Love And Faith World Outreach Ministries.</t>
  </si>
  <si>
    <t>33 Balmoral avenue, kingston 10.</t>
  </si>
  <si>
    <t>To spread message of the lord jesus christ to persons both locally and in foreign lands.</t>
  </si>
  <si>
    <t>Neville G. Owens.(Jam).                                                                                        Jennefier E. Owens.(Jam).                                                                                                      Marorie A. Daniels.(Jam).                                                                                                                                     Emmanuella S. Owens.(Jam).</t>
  </si>
  <si>
    <t>1(876) 929-3968-9                                                               (876) 929-3969.                                                                       (876) 787-3855.                                                                                (876) 285-6549.                                                              (876) 422-9320.                                                                      (876) 545-8962.</t>
  </si>
  <si>
    <t>Loveandfaithchurch@hotmail.com                                                                                                               loveandfaithchurch.ministries@gmail.com</t>
  </si>
  <si>
    <t>tithes, and offerings / donations.</t>
  </si>
  <si>
    <t>CAIN100-930C</t>
  </si>
  <si>
    <t>Love And Power Ministries Deliverance Center Limited</t>
  </si>
  <si>
    <t>Gordon town, p. O., st. Andrew.</t>
  </si>
  <si>
    <t>To promote the word of God and witness to others. To offer care and support for people in and around the community in in order to imporve their social, economic, spiritual and physical welfair.</t>
  </si>
  <si>
    <t>Lennox willis.(jam). Cherol willis.(jam). Barzelle p. Wright.(jam). Natoya willis-dixon.(jam).</t>
  </si>
  <si>
    <t>1(876) 528-9543                                                     (876) 845-5155                                                            (876) 481-2226                                                                    (876) 383-7476                                                                                 (876)  867-3408.</t>
  </si>
  <si>
    <t>Loveandpowerministries@gmail.com                                                                                                            lennoxwillis51@gmail.com</t>
  </si>
  <si>
    <t>Member's contribution.</t>
  </si>
  <si>
    <t>CA100-969C</t>
  </si>
  <si>
    <t>Love And Restoration Ministries (LARM) Limited.</t>
  </si>
  <si>
    <t>Haughton district, lacovia p.o. St. Elizabeth.</t>
  </si>
  <si>
    <t>To improve the social condictions of needy children and adults, the indegents and the elderly in Jamaica. To improve the health and well been of the indigence children, elderly in Jamaica.</t>
  </si>
  <si>
    <t>Paul a. Smith.(jam). Rose a. Johnson-smith.(jam). Raheem smith. Gianna smith. Sharon wright. Deloris frazer. Dorothy young. Vangie calder. Efred francis. Shauna kay thompson. Uriah frazer. Kacian wellington.</t>
  </si>
  <si>
    <t>1(876) 470-3937                                                                                    (876) 798-5492.                                                                        (876) 543-0377</t>
  </si>
  <si>
    <t>Pa.smith2@yahoo.com                                                                                                                         rosalapapa@yahoo.com</t>
  </si>
  <si>
    <t>Members donations.</t>
  </si>
  <si>
    <t>CAIN100-2083C</t>
  </si>
  <si>
    <t>Love Answer All Limited</t>
  </si>
  <si>
    <t>263 Harrison avenue, morris meadows, gregory park p.o., st. catherine</t>
  </si>
  <si>
    <t xml:space="preserve">To assist in providing homes for needy individuals throughout jamaica by providing. .Financial assistance for home repairs. Building materials cover labour cost . Erecting starter homes collaborating with overseas, local partners and other charities, where needed in order to achieve this objective. </t>
  </si>
  <si>
    <t>(876) 450-1124                                                                                                 (876) 429-8921</t>
  </si>
  <si>
    <t>aroxidis3@yahoo.com                                                                                          rahiem123@yahoo.com</t>
  </si>
  <si>
    <t>CAIN100-1652C</t>
  </si>
  <si>
    <t>Love Demonstration &amp; Prophetic Ministry Intl.</t>
  </si>
  <si>
    <t>Shop # 5, 8c grange lane, west cumberland, gregory park, st.catherine .</t>
  </si>
  <si>
    <t>CAIN100-1778C</t>
  </si>
  <si>
    <t>Love Has Hands Foundation.</t>
  </si>
  <si>
    <t>12 Windsor road, nine milles, bull bay p.o., box, st. Andrew.</t>
  </si>
  <si>
    <t>Work with youths to prevent violence and trauma that impacts children and communities. Working with all those who interact with children to bring about life changing impact through art therapy, music, journalk, reading and other success habits. This initiative is called: inspiring our future 360 degrees.</t>
  </si>
  <si>
    <t>Jermaine D. Gordon.(Jam).                                                                                                                   Devon D. Mercurious.(Jam).</t>
  </si>
  <si>
    <t>(876) 383-2358.                                                        (876)315-3515                                                          (876) 363-3367</t>
  </si>
  <si>
    <t>Lovehashandsfoundation@gmail.com                                                                                colouryourthoughts@gmail.com                                                                                                          marshaapurcell@gmail.com                                                                                                       dmercuriours@gmail.com</t>
  </si>
  <si>
    <t>CAIN100-275C</t>
  </si>
  <si>
    <t>Love In Action</t>
  </si>
  <si>
    <t>14 Belmont road, kingston 5</t>
  </si>
  <si>
    <t>Carrying out charitable purposes as shall extend to the relief of poverty, suffering and distress among citizens and/or residents of Jamaica, wherever situate; The provision of facilities, undertakings and assistance in all forms, in each case, for the benefit of citizens and or/residents of Jamaica the undertaking of community development projects in Jamaica for the benefit of communities across the Island; The collaboration with other charitable organizations operating in Jamaica in and towards the provision of services and facilities to all such persons and for any and all of the foregoing purposes</t>
  </si>
  <si>
    <t>Derrick paul mahfood.(jam). Sandra mae mahfood,(jam). Denese epethia tucker.(jam).</t>
  </si>
  <si>
    <t>1(876) 960-1791                                                               (876) 929-2438.                                                                         (876) 929-6091.                                                                              (876) 298-6855                                                                          (876) 564-7774.                                                                                   (876) 404-5842.</t>
  </si>
  <si>
    <t>Rmahfood@gmail.com                                                                                                                                mahfood@gmail.com                                                                                                                 sandramahfood@gmail.com                                                                                                                              elethia@hotmail.com                                                                                                                                rmahfood@hawkeye@hawkeye.com.jm</t>
  </si>
  <si>
    <t>Donations- personal and corporate.</t>
  </si>
  <si>
    <t>CAUN100-1553C</t>
  </si>
  <si>
    <t>Love March Movement.</t>
  </si>
  <si>
    <t>C/o apartment, 18a winchester estate, 5 winchester road, kingston 5.</t>
  </si>
  <si>
    <t>To advance the potection and restoration of sexual purity and healthy families with jamaica and the wider Caribbean, with an emphasis on youth engagement, from a Judeo- christian perspective.</t>
  </si>
  <si>
    <t>(876) 889-3888</t>
  </si>
  <si>
    <t>lovemarchmovement@gmail.com</t>
  </si>
  <si>
    <t>Dues, donations, and grants.</t>
  </si>
  <si>
    <t>CA100-577C</t>
  </si>
  <si>
    <t>Love Of God Tabernacle Limited</t>
  </si>
  <si>
    <t>Ashley district glengoffe p.o., st. Catherine</t>
  </si>
  <si>
    <t>Stepheany simone lawrence.(jam). Christopher lawrence.(jam). Sophia saunders forrest.(jam).</t>
  </si>
  <si>
    <t>(876) 880-3725.                                                         (876) 846-9346.                                                             (876) 476-5835.</t>
  </si>
  <si>
    <t>lawrencestepheany@gmail.com</t>
  </si>
  <si>
    <t>Charity, offerings, and tithges.</t>
  </si>
  <si>
    <t>CA100-1112C</t>
  </si>
  <si>
    <t>Love Of Hearts Foundation Incorporation</t>
  </si>
  <si>
    <t>Lot 733, braeton newtown, walkway 28, greather portmore p.o., st. Catherine.</t>
  </si>
  <si>
    <t>Providing low income families I Jamaica the means to earn a better Education. Providing funding through fund raising for educational materials.</t>
  </si>
  <si>
    <t>Lannet hart.(jam). Liza mcgill.(usa). Alexander mcgill.(usa).</t>
  </si>
  <si>
    <t>(876) 470-7299</t>
  </si>
  <si>
    <t>contactlannet@gmail.com</t>
  </si>
  <si>
    <t>Members salars, contributions from sponsors, fund raising events, donations.</t>
  </si>
  <si>
    <t>CA100-151C</t>
  </si>
  <si>
    <t>Love Tabernacle Apostolic Halleluia Square</t>
  </si>
  <si>
    <t>Shrewsbury, petersfield p.o.</t>
  </si>
  <si>
    <t>To proclaim the Gospel</t>
  </si>
  <si>
    <t>(876) 407-4471                                                                  (876) 955-5192</t>
  </si>
  <si>
    <t>clyde_vasell@yahoo.com</t>
  </si>
  <si>
    <t>Offering and donations.</t>
  </si>
  <si>
    <t>CAIN100-799C</t>
  </si>
  <si>
    <t>Love Through Giving Limited</t>
  </si>
  <si>
    <t>Goshen district, four paths p o clarendon</t>
  </si>
  <si>
    <t>To help improve the social condition of the needy throughout jamaica through the collection and distribution of food and educational items, clothing and life essentials (toiletries). To obtain, collect and receive money and fubds by and any of the following means . By way of grants, contributions, donations, voluntary subscriptions, gifts, devices, bequests, legacies and any other lawful and acceptable methods of raising funds; through organized fundraising of any kind;</t>
  </si>
  <si>
    <t>(876) 217-1355</t>
  </si>
  <si>
    <t>caswellhinds72@mail.com</t>
  </si>
  <si>
    <t>CAIN100-1588C</t>
  </si>
  <si>
    <t>Love Thy Neighbour Ja. Foundation Limited.</t>
  </si>
  <si>
    <t>104 Waltham park road, kingston 10.</t>
  </si>
  <si>
    <t>BISHOPBLAIR@YAHOO.COM</t>
  </si>
  <si>
    <t>Sponsors,Contributions, and Donations.</t>
  </si>
  <si>
    <t>CA100-977C</t>
  </si>
  <si>
    <t>Love Unlimited Foundation Inc.</t>
  </si>
  <si>
    <t>Orange hill district, brown's town p.o., st. Ann</t>
  </si>
  <si>
    <t>To end the poverty cycle in St. Ann and surrounding parishes through educational initiatives at our summer camp. Provide scholarships to youth in need to help alleriate financial costs of school as well as school supplies, textbooks. Host events which empower the youth to be educated, to help them change their future for the better.</t>
  </si>
  <si>
    <t>Www.loveunlimitedfoundation.org</t>
  </si>
  <si>
    <t>CA100-1391C</t>
  </si>
  <si>
    <t>Lucea Skills Training Centre Limited</t>
  </si>
  <si>
    <t>Esher district, lucea</t>
  </si>
  <si>
    <t>To ensure the long term sustainable educational development of the community of LUCEA, and adjoining communities through chartable endeavours.</t>
  </si>
  <si>
    <t>(876) 331-7319                                                                 (876) 392-1964</t>
  </si>
  <si>
    <t>Desyrun@yahoo.com</t>
  </si>
  <si>
    <t>Dontations and contributions</t>
  </si>
  <si>
    <t>CA100NR-136C</t>
  </si>
  <si>
    <t>Lucia Rutherford Foundation</t>
  </si>
  <si>
    <t>1595 Ocean boulevard, bogue village, montego bay</t>
  </si>
  <si>
    <t>Provide assistance to needy kids and schools with educational products</t>
  </si>
  <si>
    <t>876-524-7688</t>
  </si>
  <si>
    <t>Luciarutherfordtrust@gmail.com</t>
  </si>
  <si>
    <t>CAIN100-798C</t>
  </si>
  <si>
    <t>Luna Compassionate Association Limited</t>
  </si>
  <si>
    <t>Luna district, border p o st. Andrew</t>
  </si>
  <si>
    <t>To promote the advantcement of education among children of the luna community and it's environs to ensure they attain good standards of literacy. To facillitate the provision of supplies to satisfy the basic needs of the needy in the luna community. To facilitate the provision of professional Hospital/Health Care service and critical information to promote health and safety awareness among the residents of luna, who otherwise would not have been exposed to such service/ information due to their inability to afford or access it.</t>
  </si>
  <si>
    <t>1(876) 552-0578</t>
  </si>
  <si>
    <t>Lunacompassionate@gmail.com</t>
  </si>
  <si>
    <t>Donations, Dues, and Fundraising.</t>
  </si>
  <si>
    <t>CAIN100-1510C</t>
  </si>
  <si>
    <t>Lupus Foundation Of Jamaica.</t>
  </si>
  <si>
    <t>To encourage development of research programs designed to diagnosing, curing, and preventing Lupus Erythematosus.</t>
  </si>
  <si>
    <t>(876) 754-8458</t>
  </si>
  <si>
    <t>Info@lupufoundationjamaica.org</t>
  </si>
  <si>
    <t>Contributions by membership fees. Donations.</t>
  </si>
  <si>
    <t>CAIN100-335C</t>
  </si>
  <si>
    <t>M. E. N. F. A. International (Mentoring For All) Limited</t>
  </si>
  <si>
    <t>1 Garbally drive, spanish town, st. Catherine.</t>
  </si>
  <si>
    <t>Mentoring and training of young people; To feed and clothe the hungry and the needy; To teach parenting skill and implement homework programme</t>
  </si>
  <si>
    <t>1(876) 984-7515                                                     1(876) 862-1084</t>
  </si>
  <si>
    <t>Menfainternational@yahoo.com                                                                    lighthousechurch20@yahoo.com</t>
  </si>
  <si>
    <t>Yard sale, cook out, members dues, selling cushians, and selling pillows.</t>
  </si>
  <si>
    <t>community members.</t>
  </si>
  <si>
    <t>CAIN100-2009C</t>
  </si>
  <si>
    <t>M.A.N.U.P Foundation Limited</t>
  </si>
  <si>
    <t>6 Mona Mews, kingston 6, st.andrew</t>
  </si>
  <si>
    <t>To provide career awareness and quality mentorship to young men from varied backgrounds and communities across jamaica , to positively impact and contribute back to the country.</t>
  </si>
  <si>
    <t>Maurice Colquhoun.-(jam).                                                                             Jason Baker.-(jam).                                                            Craig McNally.-(jam).                                                               Athony Townsend.-(jam).</t>
  </si>
  <si>
    <t>(876) 430-8987.                                                                       (876) 463-1276.                                                                (876) 551-0169                                                                                 (876) 469-4252                                                                         (876) 295-2115</t>
  </si>
  <si>
    <t>manupfoundation2022@gmail.com                                                                                            jay.nickedu@gmail.com                                                                                                         mcolquhoun1@gmail.com                                                                                                                      craigmcnally@yahoo.com                                                                                                          atownsend@amtja.page</t>
  </si>
  <si>
    <t>Donations partnership grants.</t>
  </si>
  <si>
    <t>CA100-1440C</t>
  </si>
  <si>
    <t>Makarios Worship Centre.</t>
  </si>
  <si>
    <t>Blackwood district, beckford kraal p.o., clarendon.</t>
  </si>
  <si>
    <t>To promote the gospel of our lord jesus christ to the people of jamaica foreign lands by radio, by recording, printed words by evangelistic services, revivals, street, personal evangelism and other methods.</t>
  </si>
  <si>
    <t>1(876) 850-4790</t>
  </si>
  <si>
    <t>CAIN100-1504C</t>
  </si>
  <si>
    <t>Making An Impact All- Together Foundation Limited.</t>
  </si>
  <si>
    <t>3 Upper waterloo close, kingston 8.</t>
  </si>
  <si>
    <t>To decrase jamaica's carbon footpaint " Carbon Dioxide (CO2) &amp; Methane (CH4)" to reduce the amount of hazardous b non-biodegrade " Glass&amp;Plastic" waste in jamica's dump.</t>
  </si>
  <si>
    <t>1(876) 470-7333</t>
  </si>
  <si>
    <t>marvin@maiaja.org</t>
  </si>
  <si>
    <t>Fundraising.</t>
  </si>
  <si>
    <t>CA100-1312C</t>
  </si>
  <si>
    <t>Making Lives Better With Alorica Limited.</t>
  </si>
  <si>
    <t>58 Half-way-tree road, kingston 10. St. Andrew.</t>
  </si>
  <si>
    <t>Provide financial resourses and access to technical resources to persons who are in need of assistance due to disasters and catastrophes to allow such persons to survive, rebuild and re-establish themselves; provide crisis management and emergency supplies to persons in jamaica who are victims of earthquake, hurricane, tsunami, floods or other natural disasters provide grant to qualified applicants to cover medical and funeral expenses; provide financial relief and medical food supplies to malnourished persons.</t>
  </si>
  <si>
    <t>Elizabeth Lan Pan.-(american).                                                                                                 Joyce Chang Lee.-(american).                                                                    Gilberto Gianareas Galarza.-(Panmanian).</t>
  </si>
  <si>
    <t>1(876) 704-6074                                                                                                            949-527-4622                                                                                                949-527-4721</t>
  </si>
  <si>
    <t>Gina.castro@tmf_group.com                                                                                                   cece-pan@alorica.com                                                                                               giberto.gianareas@alorica.com                                                                                                    gina.castro@TMF-Group.com</t>
  </si>
  <si>
    <t>Alorica Inc.- a technology driven client resource management organization.</t>
  </si>
  <si>
    <t>CA100NR-78C</t>
  </si>
  <si>
    <t>Mama Splatt Charity Limited</t>
  </si>
  <si>
    <t>Leeds district, santa cruz p.o.</t>
  </si>
  <si>
    <t>To improve the Health, economic,Social conditions of indigent and elderly persons</t>
  </si>
  <si>
    <t>CA100-1068C</t>
  </si>
  <si>
    <t>Mammee Bay Restoration And Divine Word Ministries.</t>
  </si>
  <si>
    <t>Mammee bay south, st. Ann's bay p.o., st. Ann</t>
  </si>
  <si>
    <t>Andew Warren..-(jam).                                                            Liesa Warren.-(jam).                                                                 Samantha Morgan.-(jam).</t>
  </si>
  <si>
    <t>1(876) 982-2050.                                                                              (876) 416-0216</t>
  </si>
  <si>
    <t>Pastorwarrenmanofgod@yahoo.com</t>
  </si>
  <si>
    <t>tithes, offerings, love gifts, and donations.</t>
  </si>
  <si>
    <t>CAIN100-1962C</t>
  </si>
  <si>
    <t>Manchester High School Endowment Trust Fund Limited</t>
  </si>
  <si>
    <t>9 Perth road, mandeville, mandeville p.o., manchester</t>
  </si>
  <si>
    <t>To establish as a charitable trust for the purposes of generating income to provide financial support for the MANCHESTER HIGH SCHOOL ('the school') in the manner specifically described below in perpetuity.</t>
  </si>
  <si>
    <t>Carl Anthony Richardo Bruce.-(jam).                                                                         Errol Darlington McKenzie.-(jam).                                                                          Grantley St. John Stephenson.-(jam).                                                                                Willard Elbert Brown.-(jam).                                                                                    Janice Ann Maureen Grant Taffe.-(jam).                                                                           Keith Duncan.-(jam).                                                                                                              Hope Johnson.-(jam).                                                                                                                 Dr. Lundie Richards.-(jam).</t>
  </si>
  <si>
    <t>(876) 371-3284                                                                         (876) 997-3011</t>
  </si>
  <si>
    <t>JANT5755@GMAIL.COM                                                                                                                           carl.bruce02@uwimona.edu.jm</t>
  </si>
  <si>
    <t>Fundraising activities</t>
  </si>
  <si>
    <t>CA100-824C</t>
  </si>
  <si>
    <t>Manna Outreach Ministries International Limited</t>
  </si>
  <si>
    <t>8 Shaw park avenue, ocho rios p o st. Ann</t>
  </si>
  <si>
    <t>To Feed Street People, Provide shelter</t>
  </si>
  <si>
    <t>(876) 802-5948</t>
  </si>
  <si>
    <t>sandra.brown1@hotmail.com</t>
  </si>
  <si>
    <t>CA100-405C</t>
  </si>
  <si>
    <t>Manning's School Development Foundation Limited</t>
  </si>
  <si>
    <t>10 Hagley park road, kingston 10</t>
  </si>
  <si>
    <t>To provide for the benfit, development, and improvement of the Manning's School.</t>
  </si>
  <si>
    <t>Debbie-Ann Gordon Crawford.-(jam).                                                                              Philip  Andrew Gray.-(jam).                                                                                 Lona Brown.-(jam).                                                                                                 Osmond Clarke.-(jam).                                                                                 Lynden Heaven.-(jam).                                                                                    LeRoy Bookal.-(jam).</t>
  </si>
  <si>
    <t>1(876) 922-1800-2</t>
  </si>
  <si>
    <t>Debbie-ann.gordon@daglegal.com</t>
  </si>
  <si>
    <t>donations, grants, contributions, investmewnts, benefactions, solicitions,etc..</t>
  </si>
  <si>
    <t>CA100-973C</t>
  </si>
  <si>
    <t>Manpower &amp; Maintenance Services Foundation Limited</t>
  </si>
  <si>
    <t>1 Eureka road, kingston 5</t>
  </si>
  <si>
    <t>To re-shape the values and attitudes of residents of inner city communities and develop skills to promote industrious and peaceful living. To develop the economic potential of communities by creating self sufficient households. To train and develop residents in the inner city communities to incresae access to the labour market.</t>
  </si>
  <si>
    <t xml:space="preserve">Madline Audrey Hinchcliffe.-(jam).                                                                                                               Garth Hinchcliffe.-(jam).                                                                                                 Mary Sorum.-(jam).                             </t>
  </si>
  <si>
    <t>1(876) 920- 4721-5</t>
  </si>
  <si>
    <t>Mms@manpowerja.com</t>
  </si>
  <si>
    <t>CAIN100-13C</t>
  </si>
  <si>
    <t>Maranatha Ministries International</t>
  </si>
  <si>
    <t>3A henley road, kingston 11</t>
  </si>
  <si>
    <t>To further the religious and charitable work of the Maranatha Ministries and to that end: advance Christian principles, to promote and support in the interest of social welfare and to preserve, safeguard the health of all person and to promote the education of person in need of employment.</t>
  </si>
  <si>
    <t>(876) 403-7560.                                                                (876) 926-4950.</t>
  </si>
  <si>
    <t>maranathamins@live.com</t>
  </si>
  <si>
    <t>CA100-1024C</t>
  </si>
  <si>
    <t>Marcia Freemantle Foundation Limited.</t>
  </si>
  <si>
    <t>Hayes district, school lane, hayes p.o., clarendon.</t>
  </si>
  <si>
    <t>To provide scholarships and grant to students at the primary, secondary and teritary levels. To provide back-to-school supplies : educational materials, computers and books to students in need. To host back-to-school actitvitites such as health fairs and fun days.</t>
  </si>
  <si>
    <t>1(876) 885-2723</t>
  </si>
  <si>
    <t>Marciafreemantlefoundation@gmail.com</t>
  </si>
  <si>
    <t>CAIN100-1972C</t>
  </si>
  <si>
    <t>Marcus Garvey In Schools (Mgis) Foundation</t>
  </si>
  <si>
    <t>2 Clieveden avenue, liguanea, kingston 6</t>
  </si>
  <si>
    <t>To educate youth all across jamaica between the ages of 5 and 25, starting with the childhood sector, about the teachings and philosophy of the Rt. Excellent marcus mosiah garvey.</t>
  </si>
  <si>
    <t>Major.effiom balfour whyte.-(jam).                                                                                                     Deborah tahirih gerda amos.-(jam).                                                                                                   chukwuemeka earl cameron.-(british).                                                                                             julius w. garvey.-(american).                                                                                                                     rupert charles lewis.-(jam).                                                                                                                    millicent hylene robinson dacota.-(jam).                                                                     clinton alexander hutton.-(jam).</t>
  </si>
  <si>
    <t>(876) 815-5286</t>
  </si>
  <si>
    <t>effiomw@gmail.com</t>
  </si>
  <si>
    <t>Gallagher Ins.Brokers jamaica ltd.</t>
  </si>
  <si>
    <t>CA100-1511C</t>
  </si>
  <si>
    <t>Maroons Research Community Development Association Limited.</t>
  </si>
  <si>
    <t>Scott's hall, maroon town, castleton, st. Mary.</t>
  </si>
  <si>
    <t>To provide programs. Offer services and engage in the other activities that promote and support the development of Ditto Scotts Hall Maroons based in the Parish of St. Mary.</t>
  </si>
  <si>
    <t>Rudolph Pink.-(jam).                                                                              Oscar Williams.-(jam).                                                                                    Winston Williamson.-(jam).                                                                             Joseph White.-(jam).</t>
  </si>
  <si>
    <t>(876) 586-4324                                                         (876) 393-4116</t>
  </si>
  <si>
    <t>rudolphpink@gmail.com</t>
  </si>
  <si>
    <t>membership, donations, and grants.</t>
  </si>
  <si>
    <t>CAIN100-2050C</t>
  </si>
  <si>
    <t>Martins Preparatory School &amp; Fabulous Kids Care Limited</t>
  </si>
  <si>
    <t>40A Nanchester road, mandeville, manchester</t>
  </si>
  <si>
    <t>Educate, train, and provide care for toddler and pre-teens in structured class sessions, reflecting the classroom syllabus for kindergarten and primary education, by stimulating the main area of development in child growth.</t>
  </si>
  <si>
    <t>Melissa Martin.-(jam).                                                                       Sheldon Reid.-(jam).                                                                           Tiffany Martin.-(jam).</t>
  </si>
  <si>
    <t>(876) 277-5630.                                                                          (876) 585-2172.                                                                             (876) 803-8029.</t>
  </si>
  <si>
    <t>fabulousmartins2011@gmail.com                                                                                                mmmartin21@yahoo.com                                                                                                        sreid6877@gmail.com</t>
  </si>
  <si>
    <t>Tuition parent teacher association school fundraiser</t>
  </si>
  <si>
    <t>CA100-1162C</t>
  </si>
  <si>
    <t>Maureen &amp; Lorna Charitable Organization Limited.</t>
  </si>
  <si>
    <t>Lawrence tavern, st. Andrew</t>
  </si>
  <si>
    <t>The Social condition of the needy through the collection &amp; distribution of foods, educational items, clothing, and life essentals.</t>
  </si>
  <si>
    <t>dorna gray.-(jam).                                                                                             Maureen cole.-(American).</t>
  </si>
  <si>
    <t>(876) 568-1888.                                                     770-733-6212                                                (876) 365-4824</t>
  </si>
  <si>
    <t>cole.maureen@yahoo.com                                                                                mea-wallace@hotmail.com</t>
  </si>
  <si>
    <t xml:space="preserve">personal </t>
  </si>
  <si>
    <t>CAIN100-1954C</t>
  </si>
  <si>
    <t>Mayday 7th Day Church of The Living God International limited</t>
  </si>
  <si>
    <t>Mayday district, mandeville p.o., manchester.</t>
  </si>
  <si>
    <t>Jameel Gayle.-(jam).                                                                                      Tashina Campbell.-(jam).                                                                           Elizabeth Parker.-(jam).                                                                                        Kashain Miller.-(jam).                                                                                        Gillian Whittle.-(secretary).                                                                              patricia miller.-(jam).</t>
  </si>
  <si>
    <t xml:space="preserve">(876) 546-9160                                                                                   (876) 412-2748                                                               (876) 799-1868                                                                       (876) 462-7364                                                                </t>
  </si>
  <si>
    <t>gillian.whittle@yahoo.com                                                                      jameel_gayle@yahoo.com</t>
  </si>
  <si>
    <t>CA100-909C</t>
  </si>
  <si>
    <t>Mayeltha &amp; Gwendolyn Foundation Limited</t>
  </si>
  <si>
    <t>207 Keswick mews, cumberland, gregory park p.o.,</t>
  </si>
  <si>
    <t>To improve the life chances of invisible children throughout the Caribbean region through the collection and distribution of resourses including food, clothing and money on their behalf and to utilise the same and other means which will further this purpose. Invisible children are persons below 18 years of age who are dependent on their parents (who are in prison, recently release from prison or were recently removed from an oversea jurisdiction) for sustenance and Social protection.</t>
  </si>
  <si>
    <t>Dacia Lotoya Leslie.-(jam).                                                                                          Debbie Dionne Hope.-(jam).</t>
  </si>
  <si>
    <t>1(876) 460-4120                                                           (876) 561-3005.</t>
  </si>
  <si>
    <t>Mayelthandgwendolynfoundation@gmail.com                                                                                                  dacials@gmail.com                                                                                                    dwyerdebbie@hotmail.com</t>
  </si>
  <si>
    <t>CA100-961C</t>
  </si>
  <si>
    <t>Mclymont's Helping Hands Children's Foundation Limited.</t>
  </si>
  <si>
    <t>11 1/2 Swansea avenue, whitehall estate, kingston 8.</t>
  </si>
  <si>
    <t>To provide assistance to at risk children and youth living in poverty both in Canada and Jamaica. To provide social, cultural, and educational programmes, including the awarding of scholarships that helps to meet the needs of the membership and the community.</t>
  </si>
  <si>
    <t>Shivan McLymont.-(canadian).                                                                              Melodie McLymont.-(Canadian).                                                    Maximilian Campbell.-(jam)..</t>
  </si>
  <si>
    <t>1(876) 529-9395                                                                              1(876) 881-6553                                                    (876) 995-3715</t>
  </si>
  <si>
    <t>M_helpinghands_cf@outlook.com                                                                                                     melvan23@gmail.com</t>
  </si>
  <si>
    <t>donations, fundraising activities.</t>
  </si>
  <si>
    <t>CAIN100-1133C</t>
  </si>
  <si>
    <t>Media Institute Of The Caribbean Limited.</t>
  </si>
  <si>
    <t>22B old hope road, kingston 5</t>
  </si>
  <si>
    <t>Provide training for Media Practitioners as they deal with challenges of a changing industry due to techonogy and new ways of reporting; as well as changing business models.</t>
  </si>
  <si>
    <t>Wesley gibbings. (Trinidadian). Julian rogers. (Barbadian). Kiran maharaj. (Trinidadian). Nazima raghubir.(guyananese).</t>
  </si>
  <si>
    <t>1(876) 846-0525                                                                           (876) 906-7423</t>
  </si>
  <si>
    <t>Admin@mediainstituteofthecaribbean.com                                                                                                     medianinstitutecaribbean@gmail.com</t>
  </si>
  <si>
    <t>Public and private donors and grants.</t>
  </si>
  <si>
    <t>CAIN100-513C</t>
  </si>
  <si>
    <t>Medical Association Of Jamaica.</t>
  </si>
  <si>
    <t>19A windsor avenue, cross roads, kingston 5.</t>
  </si>
  <si>
    <t>The promotion of medical and related art and scvience and to maintain the hornour and the interest of medical profession. To aid in the furtherance of measures designed to improve the public health and to prevent disease and disability.</t>
  </si>
  <si>
    <t>(876) 946-1102</t>
  </si>
  <si>
    <t>MAJSECRETARIAT@GMAI.COM                                                                                                                                       info@majdoctors.com</t>
  </si>
  <si>
    <t xml:space="preserve">Members subscription. Income from the symposium. Seminars. Sponsorships. Other similar events. </t>
  </si>
  <si>
    <t>CAIN100NR-146C</t>
  </si>
  <si>
    <t>Mek Wi Bless Somebody Limited</t>
  </si>
  <si>
    <t>Rhoden hall, calderwood p.o.,</t>
  </si>
  <si>
    <t>To promote poverty alleviation and relief from its distress for all poor and underprivileged people living in the Rhoden Hall District and other Districts in the Parish of St. Ann in Jamaica so that they will be better able to survive and enjoy a better standard of living each day.</t>
  </si>
  <si>
    <t>CA100-1528C</t>
  </si>
  <si>
    <t>Mensana Jamaica Limited.</t>
  </si>
  <si>
    <t>46 Lady musgrave road, kingston 10.</t>
  </si>
  <si>
    <t>Improve the coping skills of families affected by mental illness. Promte and enhance the capabilities of persons with mental illnesses. Promote overall wellness and mental stability.</t>
  </si>
  <si>
    <t>Joan Browne.-(Caadian).                                                                                      Carol Narcisse.-(jam).                                                             Frank Knight .-(jam).                                                              Renaire Watson.-(Jam).                                                                    Patricia Tyson.-(Jam).                                                            Jenifer DaCres.-(jam).                                                                                        Karen Buchanan.-(jam).                                                                      Patricia Phillipsneen-Donald.-(Secretary).</t>
  </si>
  <si>
    <t>1(876) 340-0883.                                                                             (876) 776-6579                                                                               (876) 455-3650.</t>
  </si>
  <si>
    <t>Mensana@gmail.com                                                                              patriciahopeyphillips@gmail.com                                                                                                                                          carol.narcisse@gmail.com                                                                                                                  browneashford@gmail.com                                                                                                       frank.knight@cwjamaica.com                                                                                                             wrenaire@hotmail.com                                                                                                            tysonnorman@hotmail.com                                                                                                      jennymdacres@gmail.com                                                                                                                   buchanan.kb@gmail.com</t>
  </si>
  <si>
    <t>CAIN100-1792C</t>
  </si>
  <si>
    <t>Mentally Challenged And Homeless Foundation (Mcahf) Limited.</t>
  </si>
  <si>
    <t>Sligoville district, sligoville p.o., st. Catherine.</t>
  </si>
  <si>
    <t>To operate a non profit organization whose purpose is to rehabilatate and faciltate the mentally chanllenged and homeless persons in jamaica to be producxtive citizens.</t>
  </si>
  <si>
    <t>Odette Evadney James.-(jam).                                                                         Tanya Renae Brown.-(jam).                                                                                        Theresa Tamara Douglas.-(jam).</t>
  </si>
  <si>
    <t>(876) 834-9389                                                         (876) 804-9432                                                                          (876) 279-6648</t>
  </si>
  <si>
    <t>mcahfto@gmail.com                                                                                                                                harleancooper@yahoo.com                                                                                                  odettejames48@gmail.comtheresadouglas246@gmail.com</t>
  </si>
  <si>
    <t>Donations &amp; contributions</t>
  </si>
  <si>
    <t>CAIN100-1916C</t>
  </si>
  <si>
    <t>Messiah Yahshua's Reach Global Outreach Limited.</t>
  </si>
  <si>
    <t>64 Turtle Place, New Harbour Village No.2 Old Harbour, St.Catherine.</t>
  </si>
  <si>
    <t>To carry on benevolent and educational pursuits and especially to promote the religious improvements of the general community of jamaica and the doing of all oter such things as are incidental are conducive there to.</t>
  </si>
  <si>
    <t>Elisheva Elmay McKenzie-Fahie.-(jam).                                                              Ken Maclin Fahie.-(U.S V.Island/jam).</t>
  </si>
  <si>
    <t>(876) 784-8290.                                                                                        (876) 546-1825</t>
  </si>
  <si>
    <t>yahreach@yahoo.com                                                                                                       innova4u@yahoo.com</t>
  </si>
  <si>
    <t>Donations &amp; pension fund contributions.</t>
  </si>
  <si>
    <t>CAIN100-2041C</t>
  </si>
  <si>
    <t>Midland Bible Institute</t>
  </si>
  <si>
    <t>Curatoe hill, p.o.,box 400,may pen,clarendon</t>
  </si>
  <si>
    <t>The advancement of education in a christian environment in jamaica and the world through the midland bible institute. The advancement of christian religion.</t>
  </si>
  <si>
    <t xml:space="preserve">Grace Lois Maureen Palmer.                                                                              Brendan Bain.                                                               Napoleon Black.                                                              Byron Buckley.                                                                            Corrinne Lane Elizabeth Ford.                                                                               harvey gordon.                                                                              patrick james.                                                                                   angella walters.                                                                                  germaine williams.                                                                                                         raphael thomas.                                                                                   christopher clarke                                                                                           patricia thompson.                                                                        calvin isaacs.                                                                                                             winston george litchmore.                                                                    lloyd earl burnett.                                                                                                                  lola citilla carey.                                                                                     ransford hugh cummings,                                                                                                                                           james lloyd ramsay.                                                                                                    lancelot mason henry.                                                                      </t>
  </si>
  <si>
    <t>(876) 632-7175                                       (876) 632-7170.                                                            cell: (876) 391-4622.</t>
  </si>
  <si>
    <t>midlandbible1971@gmail.com</t>
  </si>
  <si>
    <t>Fees, donation locally and overseas.</t>
  </si>
  <si>
    <t>CAIN100NR-439C</t>
  </si>
  <si>
    <t>Mind Body &amp; Soul Health Ministry, Inc. T/A Mbs Health Ministry</t>
  </si>
  <si>
    <t>Alexandria district, alexandria p.o., st. Ann</t>
  </si>
  <si>
    <t>To Promote Mental,Spiritual, And Physical well being</t>
  </si>
  <si>
    <t>(876) 320-1861</t>
  </si>
  <si>
    <t>roniey123@yahoo.com</t>
  </si>
  <si>
    <t>Donations contribution</t>
  </si>
  <si>
    <t>CA100-1263C</t>
  </si>
  <si>
    <t>Miracle Ministry Full Gospel Mission Limited.</t>
  </si>
  <si>
    <t>Blacksmith lane, seaforth, st. Thomas.</t>
  </si>
  <si>
    <t>To promote the gospel of our lord jesus chirt to the people of jamaica and foreign lands by radio, by recordings, by printed word, by evagelistic services, revivals, street corner meetings, open air and tent services, personal evangelism and other methods.</t>
  </si>
  <si>
    <t>Bishop. Leroy Osbourne.-(jam).                                                                                                                Angella v. Osbourne.-(jam).                                                                            Claudette myers.-(jam).                                                                                          jennifer kenton.-(jam).                                                                                                      angella hoffman.-(jam).                                                                                                eustace rowe.-(jam).                                                                                                                            oretta myers.-(jam).</t>
  </si>
  <si>
    <t>1(876)982-4521                                                                                           (876) 370-6997                                          (876) 473-3588                                       (876) 314-3093</t>
  </si>
  <si>
    <t>Ministrymission77@gmail.com                                                                                                         angielee_4life@yahoo.com                                                                                                             miracleministry2017@gmail.com</t>
  </si>
  <si>
    <t>tithes, and offerings.</t>
  </si>
  <si>
    <t>CA100-618C</t>
  </si>
  <si>
    <t>Miracle Tab Foundation</t>
  </si>
  <si>
    <t>6 Rhoden crescent, kingston 20</t>
  </si>
  <si>
    <t>To help children and yound adults build selfesteem in still confidence and provide the nessary skill to succed in society. The foundation will briibge the gap in education, literracy, finances and health. Providing educatiobnal materials, classes for children to improve.</t>
  </si>
  <si>
    <t>Richardo Stratchan.-(jam).                                                                                                  John Hardly.-(jam).                                                                          Jim Whittington.-(USA).                                                                                     Susan Bone.-(USA).                                                                         Creda Campbell.-(jam).</t>
  </si>
  <si>
    <t>1(876) 758-3562                                                                                                            (876) 812-4625                                                                      Cell: 1(876) 331-1540                                                                                       (876) 369-2026</t>
  </si>
  <si>
    <t xml:space="preserve">Calltoserve@flowja.com                                                                                              creda@cwjamaica.com                                                                                  margague@cwjamaica.com                                                                                      jim@jimwhittington.com                                                                                                                                        </t>
  </si>
  <si>
    <t>funds are source from overseas church affiliates,community fund raising activities, funds from sales of building block factory and water purfication plants.</t>
  </si>
  <si>
    <t>CA100-1650C</t>
  </si>
  <si>
    <t>Miriam Tomlin Foundation Limited.</t>
  </si>
  <si>
    <t>44 Paddington terrace, kingston 6.</t>
  </si>
  <si>
    <t>To promote lifelong learning opportunities for all jamaican. To assist children overcome barriers of poverty and inequalities.</t>
  </si>
  <si>
    <t>Marsha Valaria Mitchell.-(jam).                                                                       Winsome Mitchell.-(jam).                                                                                    Tiffany Natasha Mitchell.-(Secretary)(jam).</t>
  </si>
  <si>
    <t>1(876) 403-0354                                                               (876) 468-6989.                                                             (876) 897-7802.</t>
  </si>
  <si>
    <t>winmitch101@yahoo.com                                                                              marshavmitchell@gmail.com                                                                                   moniquejam16@gmail.com</t>
  </si>
  <si>
    <t>raising funds from public sector &amp; community support</t>
  </si>
  <si>
    <t>Change of address to local address : 4/14/2016 overseas address: 40 grizzly lane, fortson, georegia 31808</t>
  </si>
  <si>
    <t>CAIN100-892C</t>
  </si>
  <si>
    <t>Miss Minnie's Kids - Jamaica Project.</t>
  </si>
  <si>
    <t>55 Lady musgrave road, kingston 10.</t>
  </si>
  <si>
    <t>To provide sustaining projects, programs, events, (including fund raisers but limited toj, to alleviate poverty and promote community growty and development in CANE HEAP and adjoining communities, as its goal is to provide resources for the rural child. To promote growth and community development to at risk youth. To educate the youth and famillarize them in practical farming techniques and training in agricultural equipment as a means of empowering them to successful lives.</t>
  </si>
  <si>
    <t>1(876) 293-8194</t>
  </si>
  <si>
    <t>Donations from local entities.</t>
  </si>
  <si>
    <t>CA100NR-72C</t>
  </si>
  <si>
    <t>Miss Montego Bay Foundation</t>
  </si>
  <si>
    <t>138 Patterson avenue, half moon p.o.</t>
  </si>
  <si>
    <t>Educate youth about self esteem</t>
  </si>
  <si>
    <t>876-822-2073</t>
  </si>
  <si>
    <t>CA100-1723C</t>
  </si>
  <si>
    <t>Mission Faith Outreach Evangelistic Ministries International Limited.</t>
  </si>
  <si>
    <t>Lot 7, darlingford housing scheme, manchioneal p.o., portland.</t>
  </si>
  <si>
    <t>Angella Annamarie Comrie.-(jam).                                                                          Samonique Rushanae Comrie.-(Secretary)(jam).                                                                                                      Daivd Lorenzo Lamar Comrie.-(jam).</t>
  </si>
  <si>
    <t>1(876) 328-2263.                                                                                                                                (876) 773-7407.                                                                (876) 473-3385.</t>
  </si>
  <si>
    <t>Missionfaithoutreachministries@gmail.com</t>
  </si>
  <si>
    <t>CAIN100-1696C</t>
  </si>
  <si>
    <t>Mission Food Possible Limited.</t>
  </si>
  <si>
    <t>32 Eltham boulevard, eltham park, spanish town p.o., st .catherine.</t>
  </si>
  <si>
    <t>To assist with the acquisition of culinary supples for schools and learning institutions in jamaica. To support school meal programes.</t>
  </si>
  <si>
    <t>1(876) 802-7773</t>
  </si>
  <si>
    <t>Info@missionfoodpossible.com</t>
  </si>
  <si>
    <t>CA100-1148C</t>
  </si>
  <si>
    <t>Mission Four 18 Limited</t>
  </si>
  <si>
    <t>Webb road, palmers cross, may pen, clarendon.</t>
  </si>
  <si>
    <t>Carrying the gospel of Jesus Christ to individuals. Distributing bibles. Promote the education of children in the parish of Clarendon by providing, classroom materials, tutoring, reading materials and educational supplies. Help local schools by improving infrastructure, providing teacher resources and teacher training. To provide students with financial assistance in furthering their educations. To provide medical care and assistance in public clinics with the help of local and international doctors, nurses and dentist. Assist local families with home improvement / construction.</t>
  </si>
  <si>
    <t>Len Scott. -(american)                                                                Edna O'Dell.-(american).                                                                Aimee Scott.-(american).                                                                         Donnie Kilgore.-(american).</t>
  </si>
  <si>
    <t>1(931)249-1027                                                                                                      931-249-0347.                                                                      (876) 835-7318.</t>
  </si>
  <si>
    <t>Iscott@missionfour18.org                                                                                                        ascott@missionfour18.org</t>
  </si>
  <si>
    <t>donations, fundraising events, and team fees.</t>
  </si>
  <si>
    <t>CA100-445C</t>
  </si>
  <si>
    <t>Mission Gabriel Ministries</t>
  </si>
  <si>
    <t>Portland cottage, portland cottage p.a., vere,</t>
  </si>
  <si>
    <t>To convey the gospel to the enire world by radio, television, printed word and by personal evangelism. To operate missions to to care for the elderly, invalids and needy members of congregation and generally to do charitible works.</t>
  </si>
  <si>
    <t xml:space="preserve">catherine mccarthy.-(american).                                                                Winsome lewis.-(secretary)(jam).                                                                Eustace lewis.-(jam).                                                          micheal gregory.-(jam).                                                                  </t>
  </si>
  <si>
    <t>1(876) 416-6110.                                                                          (876) 808-7017.                                                                                 (876) 990-6583.                                                                          (876) 284-9889.</t>
  </si>
  <si>
    <t>Winnilewis@gmail.com</t>
  </si>
  <si>
    <t>CA100NR-59C</t>
  </si>
  <si>
    <t>Mission Jamaica</t>
  </si>
  <si>
    <t>Bogue Industrial Estate, montego Bay</t>
  </si>
  <si>
    <t>CA100-652C</t>
  </si>
  <si>
    <t>Mission Of Charity And Love Limited</t>
  </si>
  <si>
    <t>13 Queens avenue, richmond park, kingston 13</t>
  </si>
  <si>
    <t>To educate, train and provide counseling for youths throughout jamaica through agents of change by particpating in various self- help programmes.</t>
  </si>
  <si>
    <t xml:space="preserve">Daisy Osbourne.-(jam).                                                                                                         Doreen Melville.(Secretary).                                                                                                 </t>
  </si>
  <si>
    <t>1(876) 998-7499                                                            1(876) 343-7775</t>
  </si>
  <si>
    <t>Missionofcharityandlove@gmail.com</t>
  </si>
  <si>
    <t>donations , pensions.</t>
  </si>
  <si>
    <t>CAIN100-26C</t>
  </si>
  <si>
    <t>Mission Of Compassion</t>
  </si>
  <si>
    <t>9A hagley park road, half-way-tree p.o. Box 239, kingston 10</t>
  </si>
  <si>
    <t>To promote and carry out programmes for the relief of poverty, deprivation and distress, including basic free health and other care, as well as nurturing healthy family life; To promote community development and provide facilities for training and support of persons in communities served; To facilitate the provision of education and religious instruction etc.</t>
  </si>
  <si>
    <t>(876) 926-5041</t>
  </si>
  <si>
    <t>Bethanygospel@yahoo.com</t>
  </si>
  <si>
    <t>Donations, and gifts from individuals, companies, ands churches.</t>
  </si>
  <si>
    <t>15 - 20  regular volunteers (serving at different times).</t>
  </si>
  <si>
    <t>CA100-761C</t>
  </si>
  <si>
    <t>Mission Of Mercy Jamaica Limited</t>
  </si>
  <si>
    <t>Lot 132 nw 2nd avenue, greater portmore p o st. Catherine</t>
  </si>
  <si>
    <t>To prevent and relieve poverty among the elderly, less fortunate and the children throughtout the island of jamaica by feeding, clothing, providing basic life necessities, housing solutions and educational assistance those in need of support. To imporve the health, economic, spiritual and social conditions of indigent children and elderly persons throughtout jamaica the collection and distribution of food, clothing and money on their behalf and to utilize same and any other means which will further the purpose.</t>
  </si>
  <si>
    <t>Orianna Johnson.-(secretary).                                                                                                  Mrs. Ethon C. Johnson,-(Canadian).                                                                                                        Mrs. Nicole Tammara Johnson-Mighty.-(Canadian).</t>
  </si>
  <si>
    <t>1(876) 614-1874                                                                                                   (647) 909-9409                                                                                      (416) 659-4556</t>
  </si>
  <si>
    <t>Nicole@missionofmercyja.org                                                                                                      orianna.johnson@gmail.com                                                                                                          ethon,johnson@gmail.com                                                                                                           nicolejmighty@gmail.com</t>
  </si>
  <si>
    <t>CAIN100-2004C</t>
  </si>
  <si>
    <t>Mission of Sight, Inc</t>
  </si>
  <si>
    <t>Suite # 1, superior plaza, 11 caledonia road, mandeville p.o., manchester</t>
  </si>
  <si>
    <t>To advance health and/or save lives for all people including individuals in developing nations. To establish comprehensive vision centres and/ or other medical facilities which will serve as volunteer mission centre for experienced medical practioners.</t>
  </si>
  <si>
    <t>Dr.Douglas R. McCloy.-(american).                                                                                        Rhonda McCloy.-(american).                                                                                           Denise Thiel.-(american).                                                                                                                    Laura Clase.-(american).                                                                                                         Sharon Griner.-(american).                                                                                     Dr.Brian Stahi.-(american).                                                                                   Dr. Andrew Feltz.-(american).                                                                             Dr. Ty Clase.-(american).</t>
  </si>
  <si>
    <t>(876) 922-1800-2</t>
  </si>
  <si>
    <t xml:space="preserve">Debbie-ann.gordon@daglegal.com                                                                                                  sharongriner4@gmail.com                                                                                                             doug.mccloy@missionofsight.org                                                                                                                                     </t>
  </si>
  <si>
    <t>Dontations income from projects organized for its charitable purpose</t>
  </si>
  <si>
    <t>CA100-447C</t>
  </si>
  <si>
    <t>Mission Resources Services Limited</t>
  </si>
  <si>
    <t>Braeton parkway, bridgeport p.o., st. Catherine</t>
  </si>
  <si>
    <t>To establish and operate places for religious and evangelistic worship and conduct religious services and other religious services and other religious activities and to carry on benevolent and educational pursuit and especially to promote the religious improvements of the general pursuits and especially to promote the religious improvement of the general community of Jamaica and the doing of all such other things as are incidental or conductive thereto; To establish and operate basic schools, Bible Colleges and to grant liberal art and Theological degrees; To foster homes and foreign mission work, and to support bible colleges and publish religious newspapers and periodicals of all kinds; To improve the health, economic and social conditions of indigent children and elderly person throughout Jamaica through the collection and distribution of food clothing and money on their behalf and to utilize same and any other means which will further purpose; To assist with the acquisition of books, computers, educational material, sporting gears and equipment for schools and learning institutions in Jamaica.</t>
  </si>
  <si>
    <t>Neville Johnstone.-(jam).                                                                                              Clinton Henry.-(jam).</t>
  </si>
  <si>
    <t>(876) 869-5437.                                               (876) 453-0265</t>
  </si>
  <si>
    <t>clintonhenry@yahoo.com                                                                 necjohnstone@yahoo.com</t>
  </si>
  <si>
    <t>CAIN100-1232C</t>
  </si>
  <si>
    <t>Missionaries Of Charity Sisters Of Mother Teresa Limited.</t>
  </si>
  <si>
    <t>73 - 75 Tower street, kingston c.s.o.</t>
  </si>
  <si>
    <t>To improve the health, Economic, and Social Conditions of indigent children and elderly persons throughout Jamaica. Througth the collection and distribution of food, clothing, and money on their behalf and to utilize same and any other means which will further the purpose.</t>
  </si>
  <si>
    <t>1(876) 922-8066                                                           1(876) 967-3822</t>
  </si>
  <si>
    <t>missionariesofcharitysisters@gmail.com</t>
  </si>
  <si>
    <t>CAIN100-10C</t>
  </si>
  <si>
    <t>Missionaries Of The Poor.</t>
  </si>
  <si>
    <t>3 North street, kingston.</t>
  </si>
  <si>
    <t>To spread the good news by offering primarily the corporal works of mercy of jesus: feeding the hungry housing the homless, caring for street children and the sick including HIV/AIDS and Leprosy and secondarily through preaching, liturgy, music, teaching and Cacraments.</t>
  </si>
  <si>
    <t>Most.Rev.Joseph Everard Harris.-(Trinidadian).                                                                                                                    Fr. Richard Ho Lung, MOP.-(jam).                                                                                                                Bro. Rodel D. Tabianao,MOP.-(filpino).                                                                                                                         Bro. Augustine Abigba, MOP.-(Ugandan).                                                                                                              Bro. Jagjit Kulu,MOP.-(Indian).                                                                         Bro. Lawrence L. Mendoza,(Secretary)-(filipino).                                                                                                                         Bro. Jo-Ann Belmonte, MOP.-(Canadian).                                                                                 Bro. Roger Lague Loremia, MOP.-(filipino).</t>
  </si>
  <si>
    <t xml:space="preserve">1(876) 922-2218.                                                                             (876) 922-2676.                                                                                                                   </t>
  </si>
  <si>
    <t>Mopja@missionariesofthepoor.org                                                                                                    Fr.renzmendoza@gmail.com                                                                                               archbishopjh@gmail.com                                                                                             mopfounder81@gmail.com</t>
  </si>
  <si>
    <t xml:space="preserve">contributions, fundraising, </t>
  </si>
  <si>
    <t>CA100-385C</t>
  </si>
  <si>
    <t>Missions Apostolic Outreach Ministry</t>
  </si>
  <si>
    <t>Lot 557 lilliput district, p. O. Box 16, little river, rose hall, montego bay, st. James</t>
  </si>
  <si>
    <t>Preach The Gospel, Charity Service, Helping through Skills Training</t>
  </si>
  <si>
    <t>(876) 797-8677</t>
  </si>
  <si>
    <t>judywilliam860@yahoo.com</t>
  </si>
  <si>
    <t>Contributions tithes &amp; offerings</t>
  </si>
  <si>
    <t>CAIN100-559C</t>
  </si>
  <si>
    <t>Mistyblue Cancer Care Foundation Limited</t>
  </si>
  <si>
    <t>Lot 36 kent housing scheme , darliston p.o. Box 63</t>
  </si>
  <si>
    <t>To Construct and Equip Cancer Suites</t>
  </si>
  <si>
    <t>(876) 568-8043                                                                          (876) 331-4808</t>
  </si>
  <si>
    <t>dsatchwell@yahoo.com                                                                                                              info@mistybluecancercare.com</t>
  </si>
  <si>
    <t>Fund raising, sponsorship donation</t>
  </si>
  <si>
    <t>CAIN100NR-159C</t>
  </si>
  <si>
    <t>Mitzie Charity Missions Limited</t>
  </si>
  <si>
    <t>Lima district, adelphi p.o., st.james</t>
  </si>
  <si>
    <t>To promote the relief of poverty for the elderly, the indigent, the poor youths, adults and children in the parish of St. James.To promote the advancement of eduaction for the poor youths and children in all the parishes of Jamaica. To promotr the advancement of health and the saving of lives for the elderly, the indigent, the poor youths, adults and children in all the parishes of Jamaica</t>
  </si>
  <si>
    <t>929-216-3500</t>
  </si>
  <si>
    <t>Cfaithprayers1801@gmail.com</t>
  </si>
  <si>
    <t>CA100-96C</t>
  </si>
  <si>
    <t>Moesha Wallace Foundation</t>
  </si>
  <si>
    <t>Shop #20, dunbar river, savanna-la-mar p.o., westmoreland.</t>
  </si>
  <si>
    <t>To promote programmes for the relief of sufferingamong medically challenged Children in Ja.</t>
  </si>
  <si>
    <t>(876) 299-5016</t>
  </si>
  <si>
    <t>moesha_wallace@yahoo.com</t>
  </si>
  <si>
    <t>Donations, fundraising</t>
  </si>
  <si>
    <t>CA100-756C</t>
  </si>
  <si>
    <t>Mohammed Shahezamaan Anjum Limited</t>
  </si>
  <si>
    <t>No. 50B 45 prospect close, kingston 3</t>
  </si>
  <si>
    <t>To help improve the health economic and social conditions of families and elderliy persons in the communities of Kingston and St . Andrew and across jamaica. To provide help to the elderly in order to ensure a better standards of living . To help educate young and old male and female, on matters of gender equity as well as matters of equity in society ranging from race, economic condition and otherwise.</t>
  </si>
  <si>
    <t>Dr. Javed Anjum.-(indian).                                                                                   Mymoon Shaik.-(indian).</t>
  </si>
  <si>
    <t xml:space="preserve">(876) 997-8963                                                        (876) 361-7469                                                                             </t>
  </si>
  <si>
    <t>1janjum@gmail.com                                                                                       mshaik1967@gmail.com</t>
  </si>
  <si>
    <t>private / personal funds</t>
  </si>
  <si>
    <t>CA100-400C</t>
  </si>
  <si>
    <t>Mona Institute Of Applied Sciences</t>
  </si>
  <si>
    <t>4 Belmopan close, uwi mona campus, kingston 7</t>
  </si>
  <si>
    <t>To promote the education of persons in all activities of learning and, in particular, in the pure and applied sciences; To undertake, sponsor and promote research in the pure and applied sciences with a view to increase the store of knowledge and benefit the public generally.</t>
  </si>
  <si>
    <t>Ishenkumba Kahwa.-(jam).                                                                  Kenneth Magnus.-(jam).                                                                         Dr.Howard Reid.-(jam).                                                            Philip Alexander.-(jam).                                                              Canute Miller.-(jam).                                                                         Mable Tenn.-(jam).                                                                     Marlene McLean.-(Secretary).</t>
  </si>
  <si>
    <t>1(876) 970-2042 Or 2021                                                                                         1(876) 512-3066/7 or 9                                                       fax: 1(876) 970-0289</t>
  </si>
  <si>
    <t>Mias@uwimona.edu.jm                                                                           marlenejmclean@gmail.com                                                                                    howard.reid@uwimona.edu.jm</t>
  </si>
  <si>
    <t>analytical and consultancy services,                                                                                          course fees,                                                                                   project fees.</t>
  </si>
  <si>
    <t>CA100-74C</t>
  </si>
  <si>
    <t>Mona Rehabilitation Foundation Limited</t>
  </si>
  <si>
    <t>7 Golding avenue, kingston 7</t>
  </si>
  <si>
    <t>kingston &amp; St.Andrew</t>
  </si>
  <si>
    <t>Relieve poverty suffering and distress among the physically disabled people of Jamaica and to assist in the maintenance and support of educational, health and occupational institutions and facilities for the benefit and Upliftment of physically disabled persons</t>
  </si>
  <si>
    <t>1(876) 927-2658</t>
  </si>
  <si>
    <t>Monexltd@yahoo.com</t>
  </si>
  <si>
    <t>CAIN100-538C</t>
  </si>
  <si>
    <t>Mona School Of Business &amp; Management Limited</t>
  </si>
  <si>
    <t>The university of the west indies, mona campus, kingston 7</t>
  </si>
  <si>
    <t>The provision of management education to the private and public sectors, researching management related topics and provision of consultancy services to the private and public sectors and international bodies.</t>
  </si>
  <si>
    <t>(876) 977-7174                                                                                                       1(876) 4649 6960/ 3775                                                                                                                      Fax: (876)  977-4622/ 3151                                                                                   1(876) 702-3939</t>
  </si>
  <si>
    <t>Msbm@uwimona.edu.jm</t>
  </si>
  <si>
    <t>CA100-234C</t>
  </si>
  <si>
    <t>Montego Bay Animal Haven Limited</t>
  </si>
  <si>
    <t>21 Peters avenue, spring gardens, montego bay</t>
  </si>
  <si>
    <t>To establish and carry on an animal shelter for thr purpose of rescue,rehab and re-homing adandoned animals</t>
  </si>
  <si>
    <t>CAIN100NR-101C</t>
  </si>
  <si>
    <t>Montego Bay Autism Center Limited</t>
  </si>
  <si>
    <t>12B clegg close, appleton hall, montego bay # 1 p.o.,</t>
  </si>
  <si>
    <t>To promote the relief from hardship and distress faced by children, youths and adults in the general public in the Parish of St. James and other parishes across Jamaica that are affected by Austism Spectrum Disorder;in getting the relevant resources and social help needed in living and dealing with the disorder everyday of their lives.</t>
  </si>
  <si>
    <t>876-374-3858</t>
  </si>
  <si>
    <t>Blagrove5@gmail.com</t>
  </si>
  <si>
    <t>CA100-227C</t>
  </si>
  <si>
    <t>Montego Bay Community Home For Girls Limited</t>
  </si>
  <si>
    <t>P.o.box 660, montego bay bay #2, st.james</t>
  </si>
  <si>
    <t>To enhance the living conditions of young ladies in the Children's Home</t>
  </si>
  <si>
    <t>876-601-5059                                                                   (876) 883-7183</t>
  </si>
  <si>
    <t>Mbmelodyhome@gmail.com                                                                                                 noidacooke@hotmail.com                                                                                                                                      coleyville30@hotmail.com</t>
  </si>
  <si>
    <t>Voluntary contributions, fund raising, CDA, and other organizations and fund agencies.</t>
  </si>
  <si>
    <t>CA100-249C</t>
  </si>
  <si>
    <t>Montego Bay Marine Park Trust Limited</t>
  </si>
  <si>
    <t>Pier one complex, howard cook blvd. montego bay, st.james</t>
  </si>
  <si>
    <t>To Preserve and Protect the Montego Bay Marine Park Environment and its resources</t>
  </si>
  <si>
    <t>(876) 952-5619.                                                                                                                      fax: (876) 940-0659</t>
  </si>
  <si>
    <t>manager@mbmp.org</t>
  </si>
  <si>
    <t>Donors nepa, t&amp;f fisheries divison.</t>
  </si>
  <si>
    <t>CAIN100-517C</t>
  </si>
  <si>
    <t>Moon Palace Foundation (Jamaica)</t>
  </si>
  <si>
    <t>2Nd floor vmbs building, 53 knutsford boulevard, kingston 5</t>
  </si>
  <si>
    <t>To prevent or relieve poverty and financial hardship among low income people and communities with special emphasis on vulnerable groups such as children, the elderly, and disabled persons.</t>
  </si>
  <si>
    <t>1(876) 974-2200</t>
  </si>
  <si>
    <t>Rrubalcaba@palaceresorts.com</t>
  </si>
  <si>
    <t>Porceeds derived from business operated here in jamaica namely; puerto carbe properties limited and operadora palace resorts (jamaica limited and staff contributions.</t>
  </si>
  <si>
    <t>CAIN100-218C</t>
  </si>
  <si>
    <t>Moorlands Camps</t>
  </si>
  <si>
    <t>Moorlands camps, spur tree p.o., manchester</t>
  </si>
  <si>
    <t>1(876) 294-6991</t>
  </si>
  <si>
    <t>Info@moonlandscamp.com</t>
  </si>
  <si>
    <t>Contributions donations. Activties .</t>
  </si>
  <si>
    <t>CA100-928C</t>
  </si>
  <si>
    <t>More Grace Redemptive Center, Inc</t>
  </si>
  <si>
    <t>40 Giltress street, kingston 10</t>
  </si>
  <si>
    <t>Spread the good news of Christ. Educate, uplift the body of believers. Build others through the word of god.</t>
  </si>
  <si>
    <t>David Lawe.-(american).                                                                                           Michele Lawe.-(american).                                                                Andre' Lawe.-(Secretary)(american).                                                                                                                       Jacqueline Missick.-(american).</t>
  </si>
  <si>
    <t>(718) 693-7074.                                                                       (876) 294-3839</t>
  </si>
  <si>
    <t>info@thecityofgrace.org                                                                                                                drenyc4eva@gmail.com                                                                                                 pmlawe@thecityofgrace.org                                                                                     dolawe@aol.com                                                                                                                    jackeemissick@yahoo.com</t>
  </si>
  <si>
    <t>donations, fundraising, tithes, and offering.</t>
  </si>
  <si>
    <t>CAIN100-1941C</t>
  </si>
  <si>
    <t>Motra Foundation Limited</t>
  </si>
  <si>
    <t>39448 Obsidian court, palmdale ca 93551, u.s.a.</t>
  </si>
  <si>
    <t>To improve the economic and socisl condictions of people in need in jamaica with st.thomas being the targeted parish. To assist with the educational development of less fortunate students in jamaica with st.thomas being the targeted parish.</t>
  </si>
  <si>
    <t>Clevelette Anderson.-(Secretary)(jam/American).                                                                                    Maureen Russell.-(jam/American).                                                                                                                        Rakinne Foote.-(American).</t>
  </si>
  <si>
    <t>(917) 676-8771.</t>
  </si>
  <si>
    <t>Serenitycare97@gmail.com</t>
  </si>
  <si>
    <t>Donations &amp; fundrasing activities. Private foundations. Volunteers. Planned giving programmes. Family foundations.</t>
  </si>
  <si>
    <t>CA100-1041C</t>
  </si>
  <si>
    <t>Mt. Alvernia High School.</t>
  </si>
  <si>
    <t>2 Queen drive, p.o. Box 124, montego bay, st. James.</t>
  </si>
  <si>
    <t>Education.</t>
  </si>
  <si>
    <t xml:space="preserve">Stacey Reynolds.-(jam).                                                                        Paulette Clarke- Robinson.-(jam).                                                            Lileth Turnquest-West.-(jam).                                                                                                                 Dawn Jones.-(jam).                                                                                                          Rev. Carl Clarke.-(jam).                                                     </t>
  </si>
  <si>
    <t xml:space="preserve">(876) 817-4032.                                                                                     (876) 432-4500.                                                                      (876)953-3551.                                                                               (876) 334-4206                                                                                                             (876) 920-8879.                                                                                       (876) 421-4275.                                                            </t>
  </si>
  <si>
    <t>dawnchinejones@yahoo.com                                                                  staceyreynolds@cwjamaica.com                                                                            lillyq@cwjamaica.com                                                                                               rodpmar69@yahoo.com                                                                                   cfcstgc1984@yahoo.com</t>
  </si>
  <si>
    <t>donations, and grants from Mt. Avernia high school past students association, P.T.A,:ETAL</t>
  </si>
  <si>
    <t>CA100-1119C</t>
  </si>
  <si>
    <t>Mount Carmel Calvery Healing Temple Limited</t>
  </si>
  <si>
    <t>66A mountain view avenue, kingston 2.</t>
  </si>
  <si>
    <t>To communicate the Gospel of Jesus Christ both locally and overseas as effectively and efficiently as possible; To help improve the health and social condition of the less fortunate persons throughtout Jamaica through the collection and distribution of food and clothing; To foster community values and recognition of Social responsibility; To give educational support to our youth and children in our community; To build strong families so that children can have a home environment in which they can strive and grow to become productive citizens within our Society.</t>
  </si>
  <si>
    <t>Jonathan Walker.-(jm),                                                                                                                      Natalie Walker.-(secretary)(jam).                                                                    Oswald Green.-(jam).                                                                                                 Lara Hepburn.-(jam).</t>
  </si>
  <si>
    <t>(876) 450-2370.                                               (876) 894-2283.                                                 (876) 871-1522.                                                    (876) 321-7223.</t>
  </si>
  <si>
    <t>natliewhitewalker@gmail.com.com                                                                                                jonathanwalker1011@gmail.com                                                                                                                                               owaldgreen40@gmail.com</t>
  </si>
  <si>
    <t>fundraising and donations.</t>
  </si>
  <si>
    <t>CAIN100-1914C</t>
  </si>
  <si>
    <t>Mount Faith Deliverance Tabernacle .</t>
  </si>
  <si>
    <t>20 Main street, may pen p.o., clarendon.</t>
  </si>
  <si>
    <t>The operation of a christian mission. The liaison and collaboration with other like-minded churches in pursuit of the spreading of the word of christ. To stage events including rallies, crusades and other similar events in jamaica for the purpose of recruiting missionaries for christian mission either in jamaica or internationally.</t>
  </si>
  <si>
    <t>(876) 987-5887</t>
  </si>
  <si>
    <t>Trevonese@yahoo.com</t>
  </si>
  <si>
    <t>Offerings collections.</t>
  </si>
  <si>
    <t>CAIN100-1971C</t>
  </si>
  <si>
    <t>Mount Faith Shabach Outreach Ministries International limited</t>
  </si>
  <si>
    <t>45 3/4 Nelson street, buff bay p.o., portland</t>
  </si>
  <si>
    <t>To give the human and spiritual rather than to the material values of life. To encourage the daily living of the Golden Rule in all human relationships. To promote the adoption and the application of higher social, business, and professional standards. To</t>
  </si>
  <si>
    <t>(876) 285-8517                                                                                                         (876) 362-6184</t>
  </si>
  <si>
    <t>mountfaith07@yahoo.com</t>
  </si>
  <si>
    <t>Tithes, offerings, special contributions/ donations, annual church functions (includes crusade &amp; convention 3 times per year).</t>
  </si>
  <si>
    <t>CA100-1189C</t>
  </si>
  <si>
    <t>Mount Of God Tabernacle.</t>
  </si>
  <si>
    <t>Amity hall, goldengrove p.o., st. Thomas.</t>
  </si>
  <si>
    <t>We are commited to provide education, empowerment and meet the needs of the less fortunate for the glory of god.</t>
  </si>
  <si>
    <t>1(876) 564-1623</t>
  </si>
  <si>
    <t>Delmataylor15@yahoo.com</t>
  </si>
  <si>
    <t>We have concerts, rallies and donation for from head quarters something.</t>
  </si>
  <si>
    <t>CA100-1296C</t>
  </si>
  <si>
    <t>Mount Pleasant Academy Limited.</t>
  </si>
  <si>
    <t>Mount pleasant district, runaway bay p.o., st. Ann.</t>
  </si>
  <si>
    <t>To promote wholesome and health lifestyles among jamaican youth population between ages 6 and 20. To train and equip youth leaders to become effective mentors and role models to their peers. To train youth leaders with academic, technical and sports skills that will prepare them for entrance into the job market, institutions of higher learning and other opportunities.</t>
  </si>
  <si>
    <t>1(876) 795-4180</t>
  </si>
  <si>
    <t>Olympia, clarke@mountpleasantacademy.com</t>
  </si>
  <si>
    <t>CA100NR-84C</t>
  </si>
  <si>
    <t>Mount Salem United Community Club Limited</t>
  </si>
  <si>
    <t>40 Main road, mount salem</t>
  </si>
  <si>
    <t>To empower adults, youths, children and help and help them to develop an individual and to enjoy new challenges through volunteering and social action while making a positive contribution to their community.</t>
  </si>
  <si>
    <t>876-454-5602</t>
  </si>
  <si>
    <t>Milt_zon@juno.com</t>
  </si>
  <si>
    <t>CA100-1356C</t>
  </si>
  <si>
    <t>Mount Valley (Apostolic) Church.</t>
  </si>
  <si>
    <t>Mount valley district, mocho p.o., clarendon.</t>
  </si>
  <si>
    <t>The Promotion of Religion &amp; Charity.</t>
  </si>
  <si>
    <t>Winsome Barnes.-(jam).                                                                                           Lenford Smart.-(jam).                                                                    Robertha McDonald.-(Deceased).</t>
  </si>
  <si>
    <t>1(876) 421-1129.                                                     (876) 424-3513                                                                  (876) 327-9388.                                                              (876) 805-8339.</t>
  </si>
  <si>
    <t>winbarnzy@yahoo.com</t>
  </si>
  <si>
    <t>tithes, offerings, and Donations.</t>
  </si>
  <si>
    <t>CAIN100-741C</t>
  </si>
  <si>
    <t>Mount Zion Apostles Of Christ Outreach Ministry.</t>
  </si>
  <si>
    <t>Nine miles district, claderwood p.o. St ann</t>
  </si>
  <si>
    <t>To providie quality and efficient services in the areas of education, information, social support, spiritual, moral and accommodation to persons who are vulnerable to soceiety despite their social status, race, class, creed, gender and ago. Therefore, ensuring a safe healthy and productive life while unearting the true potential of ones being.</t>
  </si>
  <si>
    <t>1(876) 346-4809</t>
  </si>
  <si>
    <t>Mountzionaom@yahoo.com</t>
  </si>
  <si>
    <t>Offerings, tithes, donations.</t>
  </si>
  <si>
    <t>CA100-1594C</t>
  </si>
  <si>
    <t>Mountain View New Testament Church Of God Academy Limited.</t>
  </si>
  <si>
    <t>81B mountain view avenue, kingston 3.</t>
  </si>
  <si>
    <t xml:space="preserve">Jody Ann Cameron.-(jam).                                                                                                                                            Samantha Bennett.-(jam).                                                                                         Courtney Beason.-(jam).                                                                                                                                   Cazmine Beason.-(jam).                                                                                                                jaunth Waugh.-(Secretary)(jam).                                                                                                                                                                                    </t>
  </si>
  <si>
    <t>1(876) 832-0520</t>
  </si>
  <si>
    <t>Mvntcogacademy@gmail.com                                                                                     jasam_2932@yahoo.com</t>
  </si>
  <si>
    <t>contributions, donations from the church.</t>
  </si>
  <si>
    <t>CAIN100-989C</t>
  </si>
  <si>
    <t>Moved With Compassion Ministry, Inc.</t>
  </si>
  <si>
    <t>20 Walkers crescent, kingston 11</t>
  </si>
  <si>
    <t>1. To reach out to the homeless and less fortunate. 2. To meet their daily needs. 3. To empower them to help themselves.</t>
  </si>
  <si>
    <t>1(876) 568-1207</t>
  </si>
  <si>
    <t>Www.movewithcompassionministry.org</t>
  </si>
  <si>
    <t>CA100NR-120C</t>
  </si>
  <si>
    <t>Moving Church Of God , Incorporated Jamaica Limited</t>
  </si>
  <si>
    <t>Ruflin district, runaway bay</t>
  </si>
  <si>
    <t>To preach and teach the gospelaccording to the old and New Testaments to the peopleof Jamaica</t>
  </si>
  <si>
    <t>876-408-6250</t>
  </si>
  <si>
    <t>Evercamc@yahoo.com</t>
  </si>
  <si>
    <t>CAIN100-1291CNR</t>
  </si>
  <si>
    <t>Mowatt's Construction, Concrete &amp; Equipment Rental Foundation Limited.</t>
  </si>
  <si>
    <t>Lot 3, barbican mosquito cove, sandy bay, lucea p.o., hanover.</t>
  </si>
  <si>
    <t>To improve the health, economic and social condictions of indegent children and elderly persons throughout jamaica through collection and distribution of foods, clothings and money on their behalf and to utilize same and any other means which will further the purpose.</t>
  </si>
  <si>
    <t>1(876) 356-5909                                                                               1(876) 855-0310</t>
  </si>
  <si>
    <t>Mowattcon@hotmail.com</t>
  </si>
  <si>
    <t>CAIN100-105CNR</t>
  </si>
  <si>
    <t>Mr. Alty &amp; Mrs. Della Foundation Limited</t>
  </si>
  <si>
    <t>Burnt ground district, st. James</t>
  </si>
  <si>
    <t>To improve the health, economic and social conditions of indigent children and elderly persons</t>
  </si>
  <si>
    <t>CA100-1205C</t>
  </si>
  <si>
    <t>M R P Community Inc.</t>
  </si>
  <si>
    <t>61 Main street, ewarton, p.o., st. Catherine.</t>
  </si>
  <si>
    <t>To help mount rosser community. To help the mount rosser primary and infant school. To build a community library.</t>
  </si>
  <si>
    <t>Veronica Martin.-(Secretary)(Overseas Resident).                                                                                                         Bonie Martin.-(Overseas Resident).                                                                   Beverley McKinght.-(Oversea Resident).                                                                                      Patricia Austin.-(Overseas Resident).                                                                         Mennett Anieeta Green.-(jam).</t>
  </si>
  <si>
    <t>(876) 926-3423 .                                                   (876) 418-8359.</t>
  </si>
  <si>
    <t>Mountrosserprimaryschool@gmail.com                                                                                              nahele1001@gmail.com                                                                                                                            pat_austin4@yahoo.com                                                                         mennettbeckford10@gmail.com</t>
  </si>
  <si>
    <t>Gofundme, past students, families and friends of bonnie martin.</t>
  </si>
  <si>
    <t>CAIN100-595C</t>
  </si>
  <si>
    <t>Mt.Zion Sanctuary Assemblies Of Jamaica Church Of Seventh Day Limited</t>
  </si>
  <si>
    <t>160 Main street, ocho rios p.o., st.ann</t>
  </si>
  <si>
    <t>To advancement of religion by promoting and preaching the gospel of the kingdom of god and advancing the christian faith according to the principles of the bible.</t>
  </si>
  <si>
    <t>Wilbert cameron. Winston anthony mullings. Loren gauntlet palmer. Dickie anthony lawson. Neville george milton. Alrick belvitt. Milton clarence campbell.</t>
  </si>
  <si>
    <t>(876) 820-0550                                                        (876) 632-7401                                                       (876) 631-1543                                                                   (876) 899-6221                                                                            (876) 995-6120.                                                                      (876) 887-2006                                                                                       (876) 899-6221                                                                           (876) 440-1505                                                                           (876) 442-0597                                                                        (876) 275-6477                                                                     ()876) 365-1049</t>
  </si>
  <si>
    <t>19mountzionassemblies@gmail.com</t>
  </si>
  <si>
    <t>Offering from the members of the church, special contributions in cash and kind from well-wishers of the church as well as some of the members.</t>
  </si>
  <si>
    <t>CAIN100-2000C</t>
  </si>
  <si>
    <t>Museum Of Jamaican Ancestral Heritage (MOJAH) Limited</t>
  </si>
  <si>
    <t>Windy manor, stanmore, malvern p.o., st.elizabeth</t>
  </si>
  <si>
    <t>To create an institutional museum complex in Jamaica extending its outreach to all people, through virtual access and collaboration with peoples and institutions worldwide. To establish and maintain museum galleries, theatre, halls, gardens or other places for the dissemination, encouuragement and development of culture, science, history and subjects connected with the functions of the Association.</t>
  </si>
  <si>
    <t>Virginia burke. Patricia r. Francis. Aloun a. Dnomet-assamba. Nancy m. Burke.</t>
  </si>
  <si>
    <t>(876) 966-5001                                                                          (876) 850-8482                                                                   (876) 357-5833.                                                                                     (876) 293-4436.                                                             (876) 531-9174.                                                               (876) 350-6193.</t>
  </si>
  <si>
    <t>MOJAHbusiness@gmail.com                                                                  virginia.burke@gmail.com                                                                                               patricia.r.francis@gmail.com                                                                                     alounassamba@gmail.com                                                                                   laletadavismattis@gmail.com                                                                                                                                                           inansiart@gmail.com</t>
  </si>
  <si>
    <t xml:space="preserve">Directors grants. Goverment funds. Private donors. </t>
  </si>
  <si>
    <t>CAIN100-152C</t>
  </si>
  <si>
    <t>Mustard Seed Communities</t>
  </si>
  <si>
    <t>1 Mahoe drive, kingston 11</t>
  </si>
  <si>
    <t>To promote the well being of people in need of physical, mental, psychological, moral and spiritual help through the island of Jamaica and in particular to promote and encourage the implementation of programmes and projects for the betterment of the living conditions and developemnt of the people; To establish homes for malnourished, abandoned, physically handicapped and/or mentally retarded children; To aid in the relief of poverty, suffering and distress amongst men, women and children; To provide such disabled perons with tools, implements, machine, materials, books and educationa training whereby they may be able to work for their own benefit and advancement; To establish and carry on colleges, schools, or training centres, where people may receive an education in reading, writing, arithmetic, composition, music, sciences, arta, agriculture, industry, business training, commerce, manufacturing, marketing, plumbimbing, building, drawing, construction, mechanics and all or any other branches of human knowledge, training or endeavour.</t>
  </si>
  <si>
    <t>1(876) 618-1537                                                                                              1(876) 923-6488</t>
  </si>
  <si>
    <t>Mscsec@mustardseed.com</t>
  </si>
  <si>
    <t>Donation</t>
  </si>
  <si>
    <t>approx. 1000 (local / foreign)</t>
  </si>
  <si>
    <t>CAUN100-163C</t>
  </si>
  <si>
    <t>Mustard Seed Missionaries</t>
  </si>
  <si>
    <t>Spreading the Gospel of Jesus Christ, as taught by the Roman Catholic Church among the poorest of the poor; To have real and personal property transferred and vested in it for religious, charitable and educational purposes.</t>
  </si>
  <si>
    <t>The Most Rev. Kenneth D.O. Richards, D.D.-(Archbishop of Kingston).                                                                                          Msgr. Gregory Ramkissoon.                                                                Fr. Gavin Augustine.                                                                            Paul Cooper.                                                                         Robert Fowler,                                                                                     Dr. Richard Gomes.                                                                           Thyra Heaven.                                                                                     Thlia Lyn.                                                                                  Justice Dennis Morrison Q.C.                                                                                                                        Rev. Deacon Derrick Foster.                                                                                                  Daniella R. Gentles-Silvera.                                                                         Howard Mitchell.</t>
  </si>
  <si>
    <t>1(876) 618-1537                                                        1(876) 923-6488</t>
  </si>
  <si>
    <t>Msmissionaries@mustardseed.com                                                                                               Mscsec@mustardseed.com</t>
  </si>
  <si>
    <t>CA100-472C</t>
  </si>
  <si>
    <t>My Lord's House International Limited</t>
  </si>
  <si>
    <t>Lot 88 whitewater meadows, spanish town</t>
  </si>
  <si>
    <t>Rudolph Briscoe.-(jam),                                                                                      Vernon Jones.-(Secretary)(jam).                                                                                                           Carole Briscoe.-(jam).                                                                                                              External Overseas:    Bis. Roylee Johnson.                                                              Apos. Wayne Palmer.                                                                                                          Board of Reference  :                                                              Rev. Dr. Clinton Chrisholm                                                                                         Rev. Dr. Peter Garth.                                                                          Rev. Dr. A. Pamella Johnson.                                                                                    Rev. N.George Miller.                                                                    Elder Stephen Roomes.</t>
  </si>
  <si>
    <t>(876) 281-9634.                                                       (876) 359-0394                                                                          (876) 809-4141</t>
  </si>
  <si>
    <t>info@mylordshouseint.org                                                          rudybriscoe@gmail.com                                                                                          veeessjay@hotmail.com</t>
  </si>
  <si>
    <t>gifts and offerings.</t>
  </si>
  <si>
    <t>CA100NR-20C</t>
  </si>
  <si>
    <t>Myrie's 2017 Foundation.</t>
  </si>
  <si>
    <t>19 Morningside drive, montego bay #2 p.o., st james</t>
  </si>
  <si>
    <t>To Enhance Education for Children of Western Jamaica</t>
  </si>
  <si>
    <t>CA100-556C</t>
  </si>
  <si>
    <t>Nakumbuka Foundation</t>
  </si>
  <si>
    <t>4 Spring way, norbrook, kingston 8</t>
  </si>
  <si>
    <t>Act as a ceremonial reminder of the millions of africans who perished in the african slave trade and the middle passage, particularly those who resisted. Serve to link us to our african past in a more reverend way. Give us a sense of greater historical and cultural depth, thus fostering greater longevity in out planning and deeper contemplation before action. Inculcate greter regard for human life and greater sensitivity to the benefits of family life. Advance the education of african history and traditions among the general public in jamaica and abroad by bringing awareness and creat responsive intiative that would senitize the public about the importance of honouring our ancestors.</t>
  </si>
  <si>
    <t>Yashika Lopez.-(Director/secretary)(jam).                                                                                                  Anika Lopez.-(jam).</t>
  </si>
  <si>
    <t>(876) 969-7614                                                                                Fax: (876) 755-4376</t>
  </si>
  <si>
    <t>Info@nakumbuka.org</t>
  </si>
  <si>
    <t>CA100-1110C</t>
  </si>
  <si>
    <t>Nanny Town Youth Development Fund Limited</t>
  </si>
  <si>
    <t>Moore town district, moore town p.o., portland</t>
  </si>
  <si>
    <t>To develop community programs &amp; intiative to engage the youths by skill work shops for young people to utitlize the natural resources in moore town and take to market. Build a sport complex in moore town ( cricket field, basketball court, and community centre). Train young People in grant proposal writing, resume writing, and interviewing skills (grant proposal submitted from Moore Town).</t>
  </si>
  <si>
    <t>Maxwell Phillips.-(Director/Sectary)(jam).                                                                                       Erva Jean Srevens.-(jam).</t>
  </si>
  <si>
    <t>(876) 472.0750.                                                                       (876) 440-2874.</t>
  </si>
  <si>
    <t>d_emagewear@yahoo.com                                                                             Stevenseunaids.org</t>
  </si>
  <si>
    <t>CA100-520C</t>
  </si>
  <si>
    <t>Nathan Ebanks Foundation</t>
  </si>
  <si>
    <t>6 Montgomery road, Kingston 8.</t>
  </si>
  <si>
    <t>The Nathan Ebanks Foundation works for the inclusion, participation, empowerment and equalization of opportunities for children ages 0-18 years, with disabilities and special educational needs. Programmes and project initiatives promoted by the Foundation are designed to address inclusively, the physical, cognitive, emotional, social, mental and learning disabilities experienced by children as well as providing information, educational resources and parental guidance for dealing with behavioural disorders.﻿</t>
  </si>
  <si>
    <t xml:space="preserve">Christine Staple-ebanks                                                                                         Sasha Hill-Gayle.                                                                                                              Jennifer Staple-Gowdie.                                                                                                              Simone Sobers.                                                                                                       Karaine Holness.                                                                                                 Robert Ebanks.                                                                                                                              Yvonne O. Coke.                                                                                                         Karlene Crossdale-Castro.                                                                               Dr. Kay-Ann Bookall.                                                                                                           Dr. Lisa Vascianne.                               </t>
  </si>
  <si>
    <t>(876) 857-4425.                                 (876) 622-7600                                                                    (876) 631-0595.</t>
  </si>
  <si>
    <t xml:space="preserve">Info@nathanshelpinghandsfoundation.org                                                                                                             nathanebanksfoundation@gmail.com                                                                                                                           info@nefjamaica.org   </t>
  </si>
  <si>
    <t>revenue from trainning, donations, and  sponsorship.</t>
  </si>
  <si>
    <t>CA100-1366C</t>
  </si>
  <si>
    <t>National Association Of Teachers Of English                                                                       (NATE)</t>
  </si>
  <si>
    <t>37 Arnold road, kingston 5, st . Andrew.</t>
  </si>
  <si>
    <t>Improve the quality of the teaching of english (language and literature) english language arts at secondary levels in jamaica. Facilitate professional cooperation among, and development of members and sponsor/support/encourage/promote the scholarship of english teaching/learning.</t>
  </si>
  <si>
    <t>Dorothy E. Noel.-(jam).                                                                                     Junette M. Grandison.-(jam).                                                                    Natesha Lindsay.-(jam).                                                                                          Novelette McLean-Francis.-(jam).                                                                                  Gennette Clacken.-(jam).</t>
  </si>
  <si>
    <t>1(876) 388-7716.                                                            (876) 818-3084.                                                                                           (876) 874-6155.                                                            (876) 405-6894.                                                              (876) 394-5814.                                                       (876) 362-0218.</t>
  </si>
  <si>
    <t>natejamaica@yahoo.com                                                                                                 gen_claken@hotmail.com                                                                                      grandy68@yahoo.com                                                                                 lindsay.natesha2@gmail.com</t>
  </si>
  <si>
    <t xml:space="preserve">Donations, grants. </t>
  </si>
  <si>
    <t>CAIN100-481C</t>
  </si>
  <si>
    <t>National Baking Company Foundation</t>
  </si>
  <si>
    <t>43 Half way tree road, kingston 5</t>
  </si>
  <si>
    <t>National is a socially involved company. We contribute to many charities and assist communities with recreational activities and rebuilding.</t>
  </si>
  <si>
    <t>1(7876) 908-2032                                                                                            Fax: 1(876) 960-1140</t>
  </si>
  <si>
    <t>CA100-1629C</t>
  </si>
  <si>
    <t>National Builders Rock Foundation Limited.</t>
  </si>
  <si>
    <t>38 Gore terrace, kingston 10.</t>
  </si>
  <si>
    <t>To improve the economic and social condictions of the children and elderly persons throughtout the generation of jamaica through the collection and distribution of food, clothing and money, and utilize the same and any other means that will futher the purpose.</t>
  </si>
  <si>
    <t xml:space="preserve">Chadrick Charles Husslin.-(jam).                                                                                                                Maria Carolina Azar.-(jam).                                                         </t>
  </si>
  <si>
    <t>1(876) 379-7116                                                                                 (876) 773-1393.                                                                           (876) 383-3026.</t>
  </si>
  <si>
    <t>Nationbuildersja@gmail.com                                                                                        chadhallel89@hotmail.com                                                                                                         pmbaa@yahoo.com</t>
  </si>
  <si>
    <t>from group members &amp; organizations.</t>
  </si>
  <si>
    <t>CAOS100-1915C</t>
  </si>
  <si>
    <t>National Community Development Organization.</t>
  </si>
  <si>
    <t>Station road, little london, p.o., westmoreland.</t>
  </si>
  <si>
    <t>Assit the underserved, specifically housing, education, educational scholarships, community + economic development, feeding programmes, and medical assistances. Build hope, people and neighborhoods, homes, business, jobs expand the economic opportunity for the citizens national, local + international.</t>
  </si>
  <si>
    <t>757-593-1308</t>
  </si>
  <si>
    <t>Pdessaso@gmail.com</t>
  </si>
  <si>
    <t>Donations. Fundraising events.</t>
  </si>
  <si>
    <t>CAIN100-1313C</t>
  </si>
  <si>
    <t>National Conservation Trust Fund Of Jamaica (Nctfj). Limited.</t>
  </si>
  <si>
    <t>Suit #5, 70 half-way-tree road, kingston 10, st. Andrew (10 - 11 caledonia avenue, kingston 5).</t>
  </si>
  <si>
    <t>To Promote for the benefit of the public the conservation, protection, management, and expansion of the National Protected Areas systems of jamaica by providing a sustainable flow of funds to support, without limitation, enforcement, infrastructure, monitoring needs and other activities that contribute substantially to the conservation, protection and maintence of biodiverity within the National Protected areas systems or any other area of environmental significance of Jamaica.</t>
  </si>
  <si>
    <t>1(876) 754-7540Ext: 2303</t>
  </si>
  <si>
    <t>The.netfj@gmail.com</t>
  </si>
  <si>
    <t>Grant funding</t>
  </si>
  <si>
    <t>CAIN100-237C</t>
  </si>
  <si>
    <t>National Crime Prevention Fund</t>
  </si>
  <si>
    <t>39 Hope road, kingston 10</t>
  </si>
  <si>
    <t>To provide funds for the purpose of making rewards to persons offering information to the security forces to assist in the solution of crimes in Jamaica</t>
  </si>
  <si>
    <t>1(876) 927-3025</t>
  </si>
  <si>
    <t>Jacrimestop@yahoo.com</t>
  </si>
  <si>
    <t>CAIN100-142C</t>
  </si>
  <si>
    <t>National Education Trust Limited</t>
  </si>
  <si>
    <t>37 Arnold road, caenwood centre, allen hall building, kingston 4</t>
  </si>
  <si>
    <t>Manage and administer a National Education Endowment Fund on behalf of the Government of Jamaica; To receive, solicit and accept contributions, donations, grants, gifts devises or bequest of money, assets, property, etc. To manage and maintain school infrastructure</t>
  </si>
  <si>
    <t>(876) 922-1400-9.                                                                                                           (876) 612-5932</t>
  </si>
  <si>
    <t xml:space="preserve">netinfo@moe.gov.jm </t>
  </si>
  <si>
    <t xml:space="preserve">Donations                               </t>
  </si>
  <si>
    <t>CAIN100-1957C</t>
  </si>
  <si>
    <t>National Healthcare Enhancement Foundation Limited</t>
  </si>
  <si>
    <t>10-16 Grenada way, kingston 5</t>
  </si>
  <si>
    <t>The advancement of public health services in jamaica. To promote, protect, preserve, and advance all or any aspects of the health and wellness of the general public locally.</t>
  </si>
  <si>
    <t>Damion Omari Eflong Brown.-(jam).                                                                         Dr. Yonique Caleisha Campbell.-(jam).                                                                                     Karen Julia Alecia Baghaloo.-(jam).                                                                        Dahlia PetaGay Wright.-(jam).                                                                                     Dr. Sanneta Samantha Myrie.-(jam).                                                                               Ms. Alyssa Lauren Chin.-(jam).                                                                                    Demetrie Antonio Adams.-(jam).                                                                                    Bidalyn Lillieth Plummer.-(jam).                                                                                           Kadian Latoya Birch.-(Secretary)(jam).</t>
  </si>
  <si>
    <t>(876) 413-0614.                                                     (876) 317-8744.                                                                                           (876) 469-1545                                                                  (876) 881-7150.</t>
  </si>
  <si>
    <t>courtney.cephas@moh.gov.jm                                                                              birchk@moh.gov.jm                                                                                         damionbrown@gmail.com                                                                                             yonique.campbell1102@uwimona.edu.jm</t>
  </si>
  <si>
    <t>In kind donations, fundraising, sponorships, local dontations, international dontations, sub-vention funding from MOHW.</t>
  </si>
  <si>
    <t>CA100-273C</t>
  </si>
  <si>
    <t>National Integrity Action</t>
  </si>
  <si>
    <t>6A oxford road, kingston 5</t>
  </si>
  <si>
    <t>To combat corruption in Jamaica</t>
  </si>
  <si>
    <t>1(876) 906-4371</t>
  </si>
  <si>
    <t>Info@niajamaica.org</t>
  </si>
  <si>
    <t>CA100-59C</t>
  </si>
  <si>
    <t>National Interschools Brigade Limited</t>
  </si>
  <si>
    <t>Shop 1a, 25 studio one boulevard, cross roads, kingston 5</t>
  </si>
  <si>
    <t>To provide educational, personal development and life skills training to at rick and vulnerrable youths between the ages of 8- 18 years old on the foundation of rrgimental discipline and principles so as to instill the highest level of discipline, values, attitudes, civic and personal pride thus shaping reputable characters of jamaica land we love.</t>
  </si>
  <si>
    <t>Kevin Marsh.-(Secretary)(jam),                                                                                              Andrey Sibley.-(jam).                                                                           Ramon Williamson.-(jam).                                                                                 Mikhail Sanmuda.-(jam).                                                                                       Tanya Richards.-(jam).                                                                            Mickoyon Paisley.-(jam).                                                                Owayne Pennant.-(jam).                                                                        Christina Johnson.-(jam).                                                                          Wendy Ann Green.-(jam).                                                            Andrew Walker.-(jam).</t>
  </si>
  <si>
    <t>1(876) 648-1037.                                                                          (876) 250-7055.                                                                      (876) 367-2783.                                                             (876) 557-7734.                                                    (876) 477-1971.                                                                           (876) 648-1037.</t>
  </si>
  <si>
    <t>Interschoolnib@yahoo.com</t>
  </si>
  <si>
    <t>members contribution, good will contributions, and funding.</t>
  </si>
  <si>
    <t>CAIN100-1583C</t>
  </si>
  <si>
    <t>National Supply Foundation Limited.</t>
  </si>
  <si>
    <t>60 Constant spring road, kingston 10.</t>
  </si>
  <si>
    <t>To provide for the preservation of health and relief of sickness though supplying and/or supplementing the cost of equipment, facilities and service ancillary for providing these purpose.</t>
  </si>
  <si>
    <t>(876) 755-0065.                                                        (876) 931-2255</t>
  </si>
  <si>
    <t>NCHENSEE@NATIONALSUPPLYJM.COM</t>
  </si>
  <si>
    <t>CA100NR-35C</t>
  </si>
  <si>
    <t>National Tackle Football Association Limited</t>
  </si>
  <si>
    <t>Delightful District, junction</t>
  </si>
  <si>
    <t>To introduce american football to academic institutions which will create access to educational and technical opportunities</t>
  </si>
  <si>
    <t>876-967-0664</t>
  </si>
  <si>
    <t>CA100-242C</t>
  </si>
  <si>
    <t>National Youth Orchestra Of Jamaica Limited</t>
  </si>
  <si>
    <t>Teach children, who would otherwise not have the opportunity, how to play classical instruments for performance in an orchestra free of charge to the students; Use classical music education as a means of social intervention - Children are taught to read and write music and to play together in an orchestra. Promote among students confidence, self-esteem, self-awareness, teamwork. Discipline and other values necessary for success</t>
  </si>
  <si>
    <t>561-6252</t>
  </si>
  <si>
    <t>Jamaicayouthoechestra@yahoo.com</t>
  </si>
  <si>
    <t>CA100--1393C</t>
  </si>
  <si>
    <t>Natural Releaf Charities Limited.</t>
  </si>
  <si>
    <t>2946 Mikris drive east, jacksonville, florida 32225 usa.</t>
  </si>
  <si>
    <t>To improve the health, economic and social condictions of indigent children and elderly persons in the parishes of st. James, st. Ann, st. Mary. Community and its environs by distributing of food and clothings and money on their behalf, expanding into wider jamaica thereafter.</t>
  </si>
  <si>
    <t>1(876) 519-9411</t>
  </si>
  <si>
    <t>Naturalreleafcharities@gmail.com</t>
  </si>
  <si>
    <t>CAIN100-158C</t>
  </si>
  <si>
    <t>Nature Preservation Foundation</t>
  </si>
  <si>
    <t>Hope royal botanic gardens, kingston 6</t>
  </si>
  <si>
    <t>To operate and manage the property known as Hope Estate for and on behalf of the Government of Jamaica; To operate and manage Botanical Gardens for the admission of the public; To operate and manage wildlife sanctuary and zoo for admission of the public.</t>
  </si>
  <si>
    <t>1(876) 970-3505                                                                                             1(876) 927-1257                                                                                                     1(876) 977-6047</t>
  </si>
  <si>
    <t>Hoperoyalbotanicgardens@gmail.com</t>
  </si>
  <si>
    <t>Government subvention, grants &amp; donations.</t>
  </si>
  <si>
    <t>CAIN100-350C</t>
  </si>
  <si>
    <t>Ncb Foundation</t>
  </si>
  <si>
    <t>The atrium, 32 trafalgar road, kingston 10</t>
  </si>
  <si>
    <t>To promote any charitable purposes for the benefit of the public of Jamaica and in particular the advancement of education the furtherance of health and the relief of poverty distress and sickness; To promote and encourage a knowledge and appreciation of Jamaica culture in all its aspects and forms for the benefit of the public of Jamaica; To promote and organise co-operation in achieving the above objectives and to that end to bring together and co-operate with representatives of the various statutory authorities and voluntary organizations engaged in the furtherance of the above charitable purposes within the Island of Jamaica.</t>
  </si>
  <si>
    <t>1(876)935-2370                                                                     1(876) 929-9050-89</t>
  </si>
  <si>
    <t>Ncbfoundation@jncb.com</t>
  </si>
  <si>
    <t>NCB Financial Group limited</t>
  </si>
  <si>
    <t>Over 3,212</t>
  </si>
  <si>
    <t>CA100NR-99C</t>
  </si>
  <si>
    <t>Negril Education Environment Trust Limited</t>
  </si>
  <si>
    <t>Travellers beach resort, norman manley boulevard, negril</t>
  </si>
  <si>
    <t>The relief of poverty suffering and distress among the people of the district and in areas of Negril, Westmoreland and to provide training</t>
  </si>
  <si>
    <t>876-849-5895</t>
  </si>
  <si>
    <t>CAIN100NR-118C</t>
  </si>
  <si>
    <t>Negril Pup Rescue Limited</t>
  </si>
  <si>
    <t>Nompariel Road, Negril P.O., Westmoreland</t>
  </si>
  <si>
    <t>To promote the advancement of animal welfare in and around the communities in Negril in the Parish of Westmoreland and other communities in the other parishes across Jamaica so that the public will be so encoreged to show kindmness and compassion to animals in need of assistance , protection and care. To promote the prevention or relief of cruelty and suffering of animals in and around the communities in the parishes across Jamaica so that the public will be so encouranged to be gentle and humane to all animals.</t>
  </si>
  <si>
    <t>876-218-5561</t>
  </si>
  <si>
    <t>negrilpuprescue@gmail.com</t>
  </si>
  <si>
    <t>CAIN100NR-113C</t>
  </si>
  <si>
    <t>Negril Trust Fund Limited</t>
  </si>
  <si>
    <t>Norman manley boulevard, negril p.o.,</t>
  </si>
  <si>
    <t>To enhance good, affordable and proper health care to all the people in and around the communities in Negril and all the other communities in the Parish of Westmoreland so that they will be able to live healthier , productive and stress-free lives.</t>
  </si>
  <si>
    <t>876-277-7865</t>
  </si>
  <si>
    <t>Janmack2005@yahoo.co.uk</t>
  </si>
  <si>
    <t>CA100-1658C</t>
  </si>
  <si>
    <t>Neta Ministries Limited.</t>
  </si>
  <si>
    <t>10 Union square, cross roads, kingston 10.</t>
  </si>
  <si>
    <t>1(876) 847-2273                                                                           1(876) 906-4354</t>
  </si>
  <si>
    <t>Netaministries20@gmail.com</t>
  </si>
  <si>
    <t>CA100-1228C</t>
  </si>
  <si>
    <t>Neurminds International Limited</t>
  </si>
  <si>
    <t>Lot 560 daytona, greather portmore, st. Catherine.</t>
  </si>
  <si>
    <t>To provide assessment services to young people, helping them to find pathways to success golds. To promote the development of chapters, clubs, social, cultural, economic. To promote community reform programmes.</t>
  </si>
  <si>
    <t>1(876) 447-0935</t>
  </si>
  <si>
    <t>Neurmindinternational@gmail.com</t>
  </si>
  <si>
    <t>CAIN100-603C</t>
  </si>
  <si>
    <t>New Apostolic Church Jamaica</t>
  </si>
  <si>
    <t>107 Hagley park road, kingston 11</t>
  </si>
  <si>
    <t>Peaching out to call people in order to teach them the gospel of jesus christ and to baptise them with water and the holy spirit.</t>
  </si>
  <si>
    <t>Rev. Fitroy beckford.-(jam).                                                                                                          Rev. Leonard R. Kolb.-(American).                                                                                                                               Karl Stefan Heinzelmann.-(German).                                                                                jeannette Solatka.-(American).                                                           Rev. Shorn Stephenson.-(Jam).                                                                                                   Rev. Karl E Orlofski.-(American).</t>
  </si>
  <si>
    <t xml:space="preserve">(876) 383-3115                                                                          (876) 973-0730                                                                                             </t>
  </si>
  <si>
    <t>shorn.stephenson@NAC-USA.0rg                                                                                                                                        carmstrong@nsdco.com                                                                                                                              jeannette.solatka@nac-usa.org</t>
  </si>
  <si>
    <t>CA100-429C</t>
  </si>
  <si>
    <t>New Beginning Children Aid Mission / Army Of Christ-Fire &amp; Deliverance Ministry / Harvest Of Life-Food Bank / Beulah Learning Of Education Excellence Limited.</t>
  </si>
  <si>
    <t>Trinityville, trinity p.o., st. Thomas</t>
  </si>
  <si>
    <t>Community outreach: School supplies, road donation, religios activities, basic school; Donate supplies to the school and community families that are in extreme poverty; Donate food, clothing, electronic supplies for empowerment of communities including the educational systems;</t>
  </si>
  <si>
    <t>1(876) 367-6805                                                                                                              407-844-0994</t>
  </si>
  <si>
    <t>Cfmountreach@att.net</t>
  </si>
  <si>
    <t>CAIN100-1985C</t>
  </si>
  <si>
    <t>New Caribbean Foundation</t>
  </si>
  <si>
    <t>1E Braemar avenue, kingston 10</t>
  </si>
  <si>
    <t>To contribute to the prevention andreduction of poverty in jamaica by raising awareness on systemic challenges which stymie the development and growth of the jamaican society and economy through commissioning of research, presenting the findings of the research to the public, and the holding conferences, seminars, town hall meetings, events to discuss the aforesaid findings, and thereafter, aid the implementation of the aforesaid findings to reduces poverty in jamaica.</t>
  </si>
  <si>
    <t>(876) 560-4751</t>
  </si>
  <si>
    <t>newcaribbeanfoundation@gmail.com</t>
  </si>
  <si>
    <t>CAIN100-1870C</t>
  </si>
  <si>
    <t>New Dawn Outreach Ministries International Limited</t>
  </si>
  <si>
    <t>51 Arnold road, kingston 5</t>
  </si>
  <si>
    <t>(876) 496-0436</t>
  </si>
  <si>
    <t>ndomiglobal@gmail.com</t>
  </si>
  <si>
    <t>Offering tithes grift</t>
  </si>
  <si>
    <t>CAIN100NR-1201C</t>
  </si>
  <si>
    <t>New Fortress Energy Foundation Limited</t>
  </si>
  <si>
    <t>Berth # 1 Port of Montego Bay</t>
  </si>
  <si>
    <t>To aim in the advancement of good citizenship and the development of jamaica communities. To aid in the prevention and relief of poverty by facilitating the growth of business in jamaica.</t>
  </si>
  <si>
    <t>(516) 268-7406                                                                                                   +1(441) 296-9954</t>
  </si>
  <si>
    <t>jfinlay@newfortressenergy.com</t>
  </si>
  <si>
    <t>Founding members and affiliates.</t>
  </si>
  <si>
    <t>CAIN100-765C</t>
  </si>
  <si>
    <t>New Foundation Christian Ministries</t>
  </si>
  <si>
    <t>Shop 21 and 22 washington plaza, 26-32 auburn terrace, kingston 19</t>
  </si>
  <si>
    <t>Worship evangelism ministry/missions discipleship</t>
  </si>
  <si>
    <t>1(876) 765-2596</t>
  </si>
  <si>
    <t>Newfcm@gmail.com</t>
  </si>
  <si>
    <t>Tithes, Offerings, and special contribution from partners.</t>
  </si>
  <si>
    <t>CAIN100-811C</t>
  </si>
  <si>
    <t>New Future Foundation Inc, - The Jamaican Chapter Limited ( Formerly: Olof Palme Peace Foundation International - The Jamaican Chapter Limited).</t>
  </si>
  <si>
    <t>Suite 1a, 32 hagley park road, kingston 10</t>
  </si>
  <si>
    <t>To facilitae and provide long-term transitional care and job skills training for battered women and their children, homeless and orphans throughout jamaica through the collection and disbursement of money on their behalf to utilize same and any other means which will further the purpose. To provide medical, dental, mental care transportation for women of domestic violence and their children, homeless and orphans throughtout jamaica by means of building facilitates as well as providing medical and dental vans for Hospital/Health Care through the collection and disbursement of money on their behalf to utilize same and any other means which will further the purpose. The extent of service provided will be directly related to quanity of funding acquired. Doctors, social workers, mental health professionals and dentist will be paid by the organization, volunteer services will be provided, as well as the organization will donate to other institutions or agencies who offer those service.</t>
  </si>
  <si>
    <t>1(876) 936-0803</t>
  </si>
  <si>
    <t>Oppfijamaica@gmail.com</t>
  </si>
  <si>
    <t>CA100-1746C</t>
  </si>
  <si>
    <t>New Generation Church Of Jesus Christ Limited.</t>
  </si>
  <si>
    <t>22 B old hope road, kingston 5.</t>
  </si>
  <si>
    <t>1(876) 846-2568.</t>
  </si>
  <si>
    <t>Newgencoj@gmail.com</t>
  </si>
  <si>
    <t>Directors contribution, thithes, offerings ' monetary donations.</t>
  </si>
  <si>
    <t>CAIN100-198C</t>
  </si>
  <si>
    <t>New Generation Ministries Limited</t>
  </si>
  <si>
    <t>Cranbook estate, llanddovery, st. Ann's bay</t>
  </si>
  <si>
    <t>To bring children to a clear knowledge and conviction about Jesus Christ; To form in them wholesome character; to direct them to have an active and meaningful life at home, school, church and in the Nation; To do and perform educational, religious, recreational and charitable works in every description in and throughout the island of Jamaica</t>
  </si>
  <si>
    <t>1(876)610-6085</t>
  </si>
  <si>
    <t>Newgenerationjm@gmail.com</t>
  </si>
  <si>
    <t>Gifts, donations, grants, teambuilding &amp; camping fee.</t>
  </si>
  <si>
    <t>CA100-530C</t>
  </si>
  <si>
    <t>New Healing And Deliverance Ministry Limited</t>
  </si>
  <si>
    <t>Congrieve park, portmore, st.catherine.</t>
  </si>
  <si>
    <t>To Establish and operate places for religious and evangelotic workshop and conduct religious services and other religious activities. To carry on benevolent and educational pursuits and especially to promote the religious improvements of general community of Jamaica.</t>
  </si>
  <si>
    <t>1(876)412-3302</t>
  </si>
  <si>
    <t>Avalynsamuel@yahoo.com</t>
  </si>
  <si>
    <t>CA100-678C</t>
  </si>
  <si>
    <t>New Life Assembly International Limited</t>
  </si>
  <si>
    <t>36 National heroes circle, kingston 4</t>
  </si>
  <si>
    <t>To promte the advancement of the christian religion; To promote the advancement of good citizenship and community development through religious and educational activities. To estabish or aid in the continuation of programmes geared towards the enhancement of the general welfair of the youths; To estabish, maintain and provided church, schools, and other like institutions exclusively for religious, educational and charitable purposes; To support the relife of poverty by promoting micro and small entrepreneurial ventures among underprivileged, needy, or deserving young persons</t>
  </si>
  <si>
    <t>CAIN100-1892C</t>
  </si>
  <si>
    <t>New Life Christian Outreach Ministries International Limited.</t>
  </si>
  <si>
    <t>Lot 246, 8 west greater portmore, st.catherine.</t>
  </si>
  <si>
    <t>Religious - Spreading Christianity; Education - Operating educational institutions; Outreach - Offering assistance to the poor &amp; marginalised</t>
  </si>
  <si>
    <t>(876) 919-8276</t>
  </si>
  <si>
    <t>Claudette101ideas@gmail.com</t>
  </si>
  <si>
    <t>Dontations. Fundraising. Tithes &amp; offerings.</t>
  </si>
  <si>
    <t>CAIN100-1702C</t>
  </si>
  <si>
    <t>New Life Community Church International (Nlcci) Limited.</t>
  </si>
  <si>
    <t>1A port henderson road, dela vega city, spanish town, st. Catherine.</t>
  </si>
  <si>
    <t>CA100-413C</t>
  </si>
  <si>
    <t>New Life Endeavours</t>
  </si>
  <si>
    <t>Lot 17 twickenham park, spanish town p.o., st. Catherine</t>
  </si>
  <si>
    <t>To empower inner-city youth through skills training and job creation to enhance their personal, family and community development prospects.</t>
  </si>
  <si>
    <t>CAIN100NR-133C</t>
  </si>
  <si>
    <t>New Life Faith Deliverance Ministry Limited</t>
  </si>
  <si>
    <t>Deeside district,wakefield p.o.,</t>
  </si>
  <si>
    <t>To promote and encourage people in and around the parish of Trelawny to serve God</t>
  </si>
  <si>
    <t>876-357-1289</t>
  </si>
  <si>
    <t>Jamestameica@yahoo.com</t>
  </si>
  <si>
    <t>CA100-1567C</t>
  </si>
  <si>
    <t>New Temple Mt. Ephraim Church Of God Limited.</t>
  </si>
  <si>
    <t>Fairy hill, fairy hill district, portland. (Formerly : new temple mt. Ephraim zion church of god limited).</t>
  </si>
  <si>
    <t>1(876) 852-8066</t>
  </si>
  <si>
    <t>Peggy_aiken1972@yahoo.com</t>
  </si>
  <si>
    <t>CAIN100-176C</t>
  </si>
  <si>
    <t>New Testament Church Of God</t>
  </si>
  <si>
    <t>West street, rodons pen, old harbour</t>
  </si>
  <si>
    <t>To share the gospel of Jesus Christ through spiritual, social and other means; To undertake charitable activities; To facilitate education</t>
  </si>
  <si>
    <t>1(876) 927-7767                                                                                                                                1(876) 927-3712                                                                                 1(876) 978-4058</t>
  </si>
  <si>
    <t>Newtestamentbishop@gmail.com</t>
  </si>
  <si>
    <t>Contribution from tithes, donations offerings.</t>
  </si>
  <si>
    <t>CAIN100-468C</t>
  </si>
  <si>
    <t>New Town Independent Baptist Church Limited</t>
  </si>
  <si>
    <t>Dahlia drive, new town phase 1, p.o. Box 56 hayes, clarendon jamaica w.i.</t>
  </si>
  <si>
    <t>To evangelize the communities around the church Attend to the welfare of the communities and our membership. To engage the social and spiritual tendencies of our people.</t>
  </si>
  <si>
    <t>1(876) 391-5018</t>
  </si>
  <si>
    <t>Newtownbaptistchurch@outlook.com</t>
  </si>
  <si>
    <t>CA100-1683C</t>
  </si>
  <si>
    <t>New Vision Children's Home Limited.</t>
  </si>
  <si>
    <t>Christiana p.o., manchester.</t>
  </si>
  <si>
    <t>To promote residental care, accommodation, meals, and other welfare and recreational services and to educate and rehabilitate young persons who by reason of their social and economic circumstances require the facilities of a place of safety.</t>
  </si>
  <si>
    <t>CAIN100-1018C</t>
  </si>
  <si>
    <t>New Vision Deliverance Ministry Church Of God Limited</t>
  </si>
  <si>
    <t>Lot 330 greater portmore, 4 east, 36 place, greater portmore p.o., st. Catherine</t>
  </si>
  <si>
    <t>To both preach &amp; teach the gospel of jesus christ. To win souls for the Kingdom of God. To assist persons within the community on a social level.</t>
  </si>
  <si>
    <t>1(876) 788-0010                                                                   1(876) 367-4481</t>
  </si>
  <si>
    <t>New.vivsion.cog123@gmail.com</t>
  </si>
  <si>
    <t>Tithes, offerings, donations ,&amp; fund raisings.</t>
  </si>
  <si>
    <t>CAIN100-1939C</t>
  </si>
  <si>
    <t>New Vision Of Love Church Of God Limited.</t>
  </si>
  <si>
    <t>Lot 10, bridgeport, portland avenue, bridgeport p.o., st.catherine.</t>
  </si>
  <si>
    <t>(876) 835-2297.</t>
  </si>
  <si>
    <t>Harleancooper@yahoo.com</t>
  </si>
  <si>
    <t>Tithes &amp; offering.</t>
  </si>
  <si>
    <t>CA100-502C</t>
  </si>
  <si>
    <t>Newbirth Overcomers Ministry International Ltd</t>
  </si>
  <si>
    <t>295 Mahde drive, bridgeview, bridgeport, portmore</t>
  </si>
  <si>
    <t>CA100-330C</t>
  </si>
  <si>
    <t>Nilufer Foundation Limited</t>
  </si>
  <si>
    <t>Apt. B3, 11 seaview avenue, kingston 6</t>
  </si>
  <si>
    <t>CAIN100-802C</t>
  </si>
  <si>
    <t>Nisha's Gymnastics &amp; Fitness Center Limited</t>
  </si>
  <si>
    <t>77 Shortwood road, kingston 8.</t>
  </si>
  <si>
    <t>To promote and encourage the development and the growth of the talent and skills and facilities and activities concering all aspecting of Gymnastics and sports aimed at uplifting the social, health and economic wellbeing and awareness of youth of JAMAICA, especially the inner cities. To transports fundamental Gymnastics equipment at community center, have classes periodically 1 to 3 terms in a year, have the underprivileged to learn the the routines and complete at our local meet with a discounted entry fee. This is our object to do</t>
  </si>
  <si>
    <t>1(876) 582-8160                                                                                            1(876) 631-7249</t>
  </si>
  <si>
    <t>Hishida_gymnastics@outlook.com</t>
  </si>
  <si>
    <t>Donations, fee/tuition, competition &amp; grading.</t>
  </si>
  <si>
    <t>CAIN100-635C</t>
  </si>
  <si>
    <t>Nita's Kids Foundation Limited</t>
  </si>
  <si>
    <t>160 Princeton avenue, waltham, ma 02451 usa</t>
  </si>
  <si>
    <t>To promote the education of children and young adults including the disabled, to ensure their attainment of high standards of literacy and advance their opportunities for a better standard of living. To identify and distribte educational supplies to schools and individuals such as but not limited to backpacks, books, pencils, and computers.</t>
  </si>
  <si>
    <t>1(781) 788-0220</t>
  </si>
  <si>
    <t>Nitaskidsfoundationinc@gmail.com</t>
  </si>
  <si>
    <t>CAIN100-1667C</t>
  </si>
  <si>
    <t>No More Shame Foundation.</t>
  </si>
  <si>
    <t>Shop # 13, spring plaza, 15-17 constant spring road, kingston8.</t>
  </si>
  <si>
    <t>To asist with the acquisition of books and computers equipment for school and inner-city youths. To feed the poor and less fortunate at lease twice per week. To help children and young adults with educational funding.</t>
  </si>
  <si>
    <t>Beverley Neil.-(Secretary/director)(Jam).                                                                                           Deboran Francis.-(jam).</t>
  </si>
  <si>
    <t>(876) 410-2742.                                                                     (876) 338-6130.                                                                                  (876) 420-1600.</t>
  </si>
  <si>
    <t>dfjamaica@gmail.com                                                                                     swneil@cwjamaica.com</t>
  </si>
  <si>
    <t>family members,</t>
  </si>
  <si>
    <t>CA100-898C</t>
  </si>
  <si>
    <t>No More Shame Outreach Ministries And Dream Centre International</t>
  </si>
  <si>
    <t>29 Mannings hill road, kingston 8</t>
  </si>
  <si>
    <t>To engage in mobilizing, prepareing and sponsoring missionaries to all Nation of the Earth. To engage in the posting of missionaries to all nations of the earth and providing for the physical and social sustenance of such serving missionaries on mission field through regular subventions which cover the basic needs of such missionaries. To establish schools of ministry, organize ministers conferences, sponsor and organize short bible courses aimed at equipping gospel ministers and missionaries for the work of mission.</t>
  </si>
  <si>
    <t>CAIN100-753C</t>
  </si>
  <si>
    <t>Norman Manley Law School Foundation Limited</t>
  </si>
  <si>
    <t>Mona campus, 8 ring road, kingston 7</t>
  </si>
  <si>
    <t>To promote the advancemrent of legal education and the study of lwa at norman manley law school. To financially contribute to and fund the development of the physical infrasstructure of and the facilities at norman manley law school.</t>
  </si>
  <si>
    <t>Contributions, donations, gifts.</t>
  </si>
  <si>
    <t>CAIN100-285C</t>
  </si>
  <si>
    <t>North Street United Education Development Foundation Limited</t>
  </si>
  <si>
    <t>28 North street, kingston</t>
  </si>
  <si>
    <t>Enchance opportunities for social mobility. Implement networking sysytem with school and church. Enrichment of the educational cum-development experience of students and area youth including increased access to information technology.</t>
  </si>
  <si>
    <t>Donald s. Reynolds paul a miller avril j britton. Eda y. Mckenzie-sibblies. Lillieth b. Chambers. Steven g. Riley. Janet a. Coley. Joeth v. Jones-hall.</t>
  </si>
  <si>
    <t>1(876) 922-6138                                                                        1(876) 919-8168</t>
  </si>
  <si>
    <t>Northstreetunitedchurch@gmail.com</t>
  </si>
  <si>
    <t>CAIN100-1343C</t>
  </si>
  <si>
    <t>Northampton Mountain National Baptist Church Limited.</t>
  </si>
  <si>
    <t>Nothhampton mountain, warminster district, warminster p.a., st. Elizabeth.</t>
  </si>
  <si>
    <t>1(876) 469-6425. 1(876) 596-6619</t>
  </si>
  <si>
    <t>Nmnbchurch@gmail.com</t>
  </si>
  <si>
    <t>CAAP100-90C</t>
  </si>
  <si>
    <t>Northern Caribbean University</t>
  </si>
  <si>
    <t>To provide tertiary education of individuals who ordinarily would not be able to access same; To provide quality Christ-cantered education achieved through academic excellence, social interaction, spiritual &amp; physical development and a strong work ethic, thereby fitting each student for committed professional service to country and to God</t>
  </si>
  <si>
    <t>Everett brown.(jam). Peter kerr.(bah). Rodrick sands.(bah). Cheryl rille.(bah). Audrey brown.(jam). Charles bracken.(usa). Mark garland.(turk &amp; caicos). Anthony curtis.(bah). Meric walker.(jam). Daphne barr.(bah). Carla ann roper.(jam). Desiree rolle-forbes.(bah). Dennis brown.(jam). Witford reid.(usa). Bancroft barwise.(jam). Karl archer.(jam). Dr. Gamaliel florez education.(usa). Dennis samuels.(jam). Leon higgs.(bah). Reinaido dracket.(caymanian). Steve cornwall.(turks&amp;caicos). Adiai biythe.(jam). Eric danny clarke.(bah). Charies braken.(usa). Harold clayton.(usa). Linford a. Pierson,(caymanian). Andrey sewll.(jam). Michael henry."(jam). Glen samuels.(jam). Levi johnson.(jam). Eric nathan.(jam). Clasford woolery.(jam).</t>
  </si>
  <si>
    <t xml:space="preserve">1(876) 963-7200-4                                                                 (876) 963-8552                                                                         (876) 963-7145                                                                    (876) 281-0120                                                                       </t>
  </si>
  <si>
    <t>treasury@ncu.edu.jm                                                                                                                          lincolin.edwards@ncu.edu.jm                                                                                                                                                                                                     president@ncu.edu.jm</t>
  </si>
  <si>
    <t>CA100-417C</t>
  </si>
  <si>
    <t>Northgate Youth And Family Development Foundation</t>
  </si>
  <si>
    <t>1 White river, exchange road, ocho rios,</t>
  </si>
  <si>
    <t>Empowerment of youths towards becoming productive citizens.</t>
  </si>
  <si>
    <t>(876) 974-8616                                                                         (876) 578-5492</t>
  </si>
  <si>
    <t>nydf@northgateglobal.com</t>
  </si>
  <si>
    <t>Donations, fund raising, grants.</t>
  </si>
  <si>
    <t>CAIN100-1559C</t>
  </si>
  <si>
    <t>Notesmaster Foundation Limited.</t>
  </si>
  <si>
    <t>61 Border avenue, kingston 19.</t>
  </si>
  <si>
    <t>To support education in Jamaica the caribbean and around the world. To promote E-learning in Jamaica the caribbean and around the world. To promote Notemaster E-learning platform in Jamaica, the caribbean and the world.</t>
  </si>
  <si>
    <t>1(876) 633-0489</t>
  </si>
  <si>
    <t>Info@notesmaster.com</t>
  </si>
  <si>
    <t>CAIN100-2025C</t>
  </si>
  <si>
    <t>NRJ Foundation Limited</t>
  </si>
  <si>
    <t>2nd floor, 3 ardenne road, kingston 10</t>
  </si>
  <si>
    <t>To advance the edcational welfare of children throughout jamaica by providing educational supplies, equipment, and support to jamaica schools.</t>
  </si>
  <si>
    <t>(876) 926-7545</t>
  </si>
  <si>
    <t>humanresource@monymuskrums.com</t>
  </si>
  <si>
    <t>Donations, and sponsorship.</t>
  </si>
  <si>
    <t>CAIN100-334C</t>
  </si>
  <si>
    <t>Nuttall Memorial Hospital Trust Limited</t>
  </si>
  <si>
    <t>Cross roads, 6 caledonia avenue, kingston 5, jamaica.</t>
  </si>
  <si>
    <t>Memorial Hospital is the leader in private medical care in Jamaica. At our General Ward, accepting patientsfrom any of our physicians with admitting privileges services related to Surgical, Medical, Orthopaedics and Gynaecologicalprocedures.</t>
  </si>
  <si>
    <t>Sterling soares jp. Jacqueline mighty, megan deans, vincent lawrence oj. H.wayne powell od,jp. Vivian crawford. Crafton miller cd,jp. Rev. Judith atkinson-linton. Dr. Carl bruce. Dr. Leslie gabay. Patrick mcintosh. Prof. Terrence forrester. J.jaren bailey dias. Diocese of jamaica and the cayman islands.</t>
  </si>
  <si>
    <t>(876) 926-2139                                                                 fax: (876) 926-4760.</t>
  </si>
  <si>
    <t>Admin@nuttallhospital.org                                                                                                    ceo@nuttallhospital.org</t>
  </si>
  <si>
    <t>Operational income, rental income, fundraising activities, dues.</t>
  </si>
  <si>
    <t>CA100-1379C</t>
  </si>
  <si>
    <t>Oasis Of Love Apostolic Deliverance Ministry Limited.</t>
  </si>
  <si>
    <t>33A martin street, spanish town p.o., st. Catherine.</t>
  </si>
  <si>
    <t>1(876) 531-9907</t>
  </si>
  <si>
    <t>CAIN100-2094C</t>
  </si>
  <si>
    <t>Ocean Of Faith Foundation Limited</t>
  </si>
  <si>
    <t>Prospect landsettlement,port antonio p.o., portland.</t>
  </si>
  <si>
    <t>To advance the education of children in and around Port Antonio portland and other parishes in jamaica. To help with the relief of poverty amongst the children, elderly, homeless individuals and less fortunate within port antonio and other parishes in jamaica.</t>
  </si>
  <si>
    <t xml:space="preserve">Michael rose. (Jam). Wayne thompson,(jam/usa). Herfier thompson.(jam). Donovan thompson.(jam) richard mair.(jam). Ingrid thompson.(jam/usa). </t>
  </si>
  <si>
    <t>(876) 781-8783                                                                                        (876) 581-5955                                                                                                   (876) 851-5722</t>
  </si>
  <si>
    <t>t.opal@yahoo.com                                                                  w.thompson227@gmail.com                                                                                                        powerskilia@yahoo.com                                                                                             shanayo_fr@hotmail.com</t>
  </si>
  <si>
    <t>Self, donations, family members, charity events, church's community, and friends.</t>
  </si>
  <si>
    <t>CAIN100-1988C</t>
  </si>
  <si>
    <t>Old Harbour Communities Church Leaders Fraternal</t>
  </si>
  <si>
    <t>Main street, old harbour p.o., st. catherine.</t>
  </si>
  <si>
    <t>To become a body / an association of church learders which seek to present the gospel in a unified way throughouit the communities of old harbour.</t>
  </si>
  <si>
    <t>(876) 983-9055</t>
  </si>
  <si>
    <t>chinnesemorrison@gmail.com</t>
  </si>
  <si>
    <t>CA100-1321C</t>
  </si>
  <si>
    <t>Old Road Community Association Limited.</t>
  </si>
  <si>
    <t>Old road district, kitson town p.a., saint catherine.</t>
  </si>
  <si>
    <t>To provide training opportunities to young people from disadvantaged community through the provision of workshops in farming, homework centre, after school and holiday clubs.</t>
  </si>
  <si>
    <t>1(876)463-7999</t>
  </si>
  <si>
    <t>Chiston_2000@yahoo.com</t>
  </si>
  <si>
    <t>CAIN100-742C</t>
  </si>
  <si>
    <t>Om Jamaica Limited</t>
  </si>
  <si>
    <t>1(876) 833-1418</t>
  </si>
  <si>
    <t>Omjamaica@gmail.com</t>
  </si>
  <si>
    <t>Donations. Sponsorships. Grants.</t>
  </si>
  <si>
    <t>CA100-383C</t>
  </si>
  <si>
    <t>One Body One God Dance Ministry Limited</t>
  </si>
  <si>
    <t>To minister the gospel through dance; to unify the body of christ through dance.</t>
  </si>
  <si>
    <t>CAIN100-849C</t>
  </si>
  <si>
    <t>One Family Financial Limited</t>
  </si>
  <si>
    <t>Lot 191 5 west nw 5th street, greater portmore, st. Catherine</t>
  </si>
  <si>
    <t>To secure sponsorship money from companies and organizations in jamaica to help high school students, and interested persons, hoping to study, aborad finance their college education. To educate student and persons in jamaica on available foeign colleges opportunities through the distribution of college materials, such as brochures, books, posters and materials of the sort received froom colleges, at no cost to the student or persons in jamaica.</t>
  </si>
  <si>
    <t>Loan from family members.</t>
  </si>
  <si>
    <t>CA100-1373C</t>
  </si>
  <si>
    <t>One Pair Foundation Limited.</t>
  </si>
  <si>
    <t>14 Oak road, longville park, free town p.a., clarendon.</t>
  </si>
  <si>
    <t>To assist in reducing the rate of teenaged pregancy through mentorship and to provide scholarship etc. For teenaged mothers to complete their education and training. To volunteer and encourage others to assist in providing a pair of hands to volunteer at hospitals, schools, churches, homes, and prisons etc.</t>
  </si>
  <si>
    <t>1(876) 783-5752</t>
  </si>
  <si>
    <t>Onepairfoundation@gmail.com</t>
  </si>
  <si>
    <t>CAIN100-1935C</t>
  </si>
  <si>
    <t>One Way Apostolic faith Mission Limited</t>
  </si>
  <si>
    <t>6 Newark auenue, kingston 11, St.andrew</t>
  </si>
  <si>
    <t>(876) 758-1318.                                                                                      (876) 368-1508.</t>
  </si>
  <si>
    <t xml:space="preserve">chadgoldlaw@gmail.com  </t>
  </si>
  <si>
    <t>Member's contribution. Offerings. Fund raising.</t>
  </si>
  <si>
    <t>CA100-1334C</t>
  </si>
  <si>
    <t>Oneness Pentecostal Church (Apostolic).</t>
  </si>
  <si>
    <t>40 Cinnamon crescent, kingston 11.</t>
  </si>
  <si>
    <t>To proclain, preach and propagate the gospel of Jesus chirst . To provide fellowship of the followship of the members and all those who adhere to the chirstian faith as stated in schedule 1.</t>
  </si>
  <si>
    <t>CAIN100-820C</t>
  </si>
  <si>
    <t>Open Air Campaigners</t>
  </si>
  <si>
    <t>9 Woodhaven avenue, kingston 19</t>
  </si>
  <si>
    <t>To carry on the ministry of evangelism through 1.. Preaching the gospel in the opn air . 2. Conducting special evangelistic campaigns. 3. Preparing and training Churches.</t>
  </si>
  <si>
    <t>1(876) 925-2696</t>
  </si>
  <si>
    <t>Oacjamaica@yahoo.com</t>
  </si>
  <si>
    <t>Donations from overseas churches/affiliates.</t>
  </si>
  <si>
    <t>CAIN100-1132C</t>
  </si>
  <si>
    <t>Open Arms Development Centre Limited</t>
  </si>
  <si>
    <t>16 1/2 Windward road, kingston 2.</t>
  </si>
  <si>
    <t>To help to eradicate homelessness in Kingston &amp; Jamaica by: operating drop in centres for food, clothings, and general hygiene; residental &amp; transitional housing for homeless persons. Conduct rehabicition activies such as Academic Training and pactical skills trainibg for homeless person. Operate Social enterprise projects for benefit of the Homeless.</t>
  </si>
  <si>
    <t>1(876) 938-1757</t>
  </si>
  <si>
    <t>Openarmscentre@gmail.com</t>
  </si>
  <si>
    <t>Contributions from local and international funding agencies; donations from public and private sector companies and general funraising actitvities, also operation of social enterprise projects.</t>
  </si>
  <si>
    <t>7. (Plus members of service clubs and organizations).</t>
  </si>
  <si>
    <t>CA100-807C</t>
  </si>
  <si>
    <t>Open Arms Seventh Day Ministries Limited</t>
  </si>
  <si>
    <t>Davis plaza, davis district, st. Catherine</t>
  </si>
  <si>
    <t>To introduce others to the lord, teach them to obey his word, and nurture spiritual growth in all believers and also to encourage persons to develop a deeper relationship with god by establishing a church for worship, preaching, and bible studies in the name of Open Arms Seveth Day Ministries Limited. To promote church attendance and participation that will provide warm and lasting friendship and increase undrestanding of the teaching of Open Arms Seventh Day Ministries Limited principles through bulletin, outreach meeting, fellowship, social media, church members, missionaries, members of the Old Harbour Community and other media.</t>
  </si>
  <si>
    <t>CA100-968C</t>
  </si>
  <si>
    <t>Openface Fellowship Limited</t>
  </si>
  <si>
    <t>Bottom albion district, p.o., box 23, knockpatrick, manchester</t>
  </si>
  <si>
    <t>To promote the preaching of the gospel/ministry through the publication and distribution of books, tracts, multimedia such as DVDs and the internet. To host street meetings as a means of ministering the Word of God to the lost To establish centers for fellowship and worship services in the public and private places such as meeting halls and homes. To relieve the distress of the poor by providing them with food, clothing, shelter, and money, and employment.</t>
  </si>
  <si>
    <t>CA100-951C</t>
  </si>
  <si>
    <t>Operation 256, Curphey Home &amp; The Children's Project Ltd</t>
  </si>
  <si>
    <t>10 West kensigton, greather portmore, st. Catherine</t>
  </si>
  <si>
    <t>To support the retired service men and women of the Curphey Home, the children and elderly citizens of Nairne Castle District, james hill clarendon and its environs and throughout the island of jamaica, through the collection and distribution of food, clothing and educational supplies. To provided relief to persons displaced by natural disasters and who have lost basic amenities</t>
  </si>
  <si>
    <t>CA100-229C</t>
  </si>
  <si>
    <t>Operation Friendship</t>
  </si>
  <si>
    <t>2C east bell road, kingston 11</t>
  </si>
  <si>
    <t>To gain a deeper trust with communities and gaining national recogniton as being dedicated to a charitable objective and social good. To obtain funding that is only open to organization with chartiable status. To obtain the legal benefits afforded to Charities under the charities Act (tax exemptions and lock on assets for only charitable use).</t>
  </si>
  <si>
    <t>809-923-8933</t>
  </si>
  <si>
    <t>CA100-835C</t>
  </si>
  <si>
    <t>Operation Help The People Limited</t>
  </si>
  <si>
    <t>Lot 2, 18 mulberry close, jacks hill</t>
  </si>
  <si>
    <t>The ojects for which Operation Help The People Limited is established are: a. To impove the health, economic and social conditions of persons especially children, adolescence, and young adults throughout jamaica. 2. The association shall have the following powers, inter alia, which shall be exercised solely in the furtherance of the objects of the company as are Charitable. A. To appoint officers and servants as the company may deem fit for carrying out its objects and to define their duties and fix the amount of their emolument or compensation if any. B. To appoint committees and clubs and teams for carrying out the policies of the company and make rules governing their functions and duites.</t>
  </si>
  <si>
    <t>CA100-1273C</t>
  </si>
  <si>
    <t>Operation Moses Limited.</t>
  </si>
  <si>
    <t>Lot 126 coral spring village., falmouth, trelawny.</t>
  </si>
  <si>
    <t>To improve the health, economic, social and spiritual condictions of all indigence, sick and otherwised.</t>
  </si>
  <si>
    <t>1(876) 954-2190</t>
  </si>
  <si>
    <t>CA100-450C</t>
  </si>
  <si>
    <t>Operation Save Jamaica Limited</t>
  </si>
  <si>
    <t>BeliefWe believe that for our nation to be transformed our inner city communities must to be transformed.We believe that the gospel of Jesus Christ has the ability to bring about lasting change in people's lives and have a positive impact on the values of a nation.We believe that the Christian community, including churches and para-chruch organizations, should play a major role in the process of spirtual and social transformation in our nation.We believe that for our nation to be one of peace where good will is shown to all men, our leaders must set an example of integrity and honesty and demonstrate that it is their duty to serve all of our citizens regardless of political affiliation.We believe that it is not only the duty of the politicians and other leaders to bring about change in Jamaica, but every single Jamaican shares that responsibility.</t>
  </si>
  <si>
    <t>1(876) 521-9461                                                                                      1(876) 825-2299</t>
  </si>
  <si>
    <t>Operationsaveja@gmail.com</t>
  </si>
  <si>
    <t>CA100-115C</t>
  </si>
  <si>
    <t>Our Children's Future</t>
  </si>
  <si>
    <t>1 Earl drive, albion # 01</t>
  </si>
  <si>
    <t>To advance educational opportunities for all children in the Parish od St. James and across the other parishes of Jamaica</t>
  </si>
  <si>
    <t>876-872-5406</t>
  </si>
  <si>
    <t>Patrickharrison339@gmail.com</t>
  </si>
  <si>
    <t>CAIN100-707C</t>
  </si>
  <si>
    <t>Our Daily Bread Ministries</t>
  </si>
  <si>
    <t>23 Parkington plaza, kingston 10</t>
  </si>
  <si>
    <t>Is a non-profit organization duly registered, receiving bookets quarterly for free distribution.</t>
  </si>
  <si>
    <t>CA100-958C</t>
  </si>
  <si>
    <t>Our Lady's Rosary Congregation Of The Holy Cross.</t>
  </si>
  <si>
    <t>38 Mannings hill road, kingston 8, st. Andrew</t>
  </si>
  <si>
    <t>To promote and achieve its objects the congregation needs to reach out to people of good will within and ouside of jamaica for material assistance and therefore needs all the benefits available under the Charitable Acts to Matimize its Efforts.</t>
  </si>
  <si>
    <t>1(876) 923-3982</t>
  </si>
  <si>
    <t>CA100-609C</t>
  </si>
  <si>
    <t>Out Of Many One Learning Center, Inc</t>
  </si>
  <si>
    <t>2 Corletts avenue, spanish town, st. Catherine</t>
  </si>
  <si>
    <t>CA100-1080C</t>
  </si>
  <si>
    <t>Out Of Many Smile Jamaica Limited</t>
  </si>
  <si>
    <t>Lot 7 dairy road, discovery bay, discovery bay p.o</t>
  </si>
  <si>
    <t>To improve the health, economic and social conditions of indigent children and elderly throughout Jamaica</t>
  </si>
  <si>
    <t>876-461-3994</t>
  </si>
  <si>
    <t>shannettegordon@gmail.com</t>
  </si>
  <si>
    <t>Contribution from members, fund raising , donations from other organizations</t>
  </si>
  <si>
    <t>CA100-137C</t>
  </si>
  <si>
    <t>Out Of The Blue Foundation Limited</t>
  </si>
  <si>
    <t>Main street, discovery bay</t>
  </si>
  <si>
    <t>Assist in the relief of poverty and distress among and the provision of financial assistance, development and the relief and supplies for individuals in need and the communities in Jamaica suffering damage and loss as a result of fire, earthquake, hurricane flood and other disaster; To improve the health, economic and social conditions of indigent children and elderly persons throughout Jamaica through the collection and distribution of food clothing and money on their behalf and to utilise same and any other means which will further the purpose; To assist with the acquisition of books, computers and educational materials for schools and learning institutions in Jamaica.</t>
  </si>
  <si>
    <t>CA100-226C</t>
  </si>
  <si>
    <t>Outreach Feed My Sheep Ministries Limited</t>
  </si>
  <si>
    <t>41 Bustamante highway, kingston 14</t>
  </si>
  <si>
    <t>To provide cooked meals for the poor and needy on the streets; to provide clothing and other items to the poor and needy; To minister to people Spiritually and Emotionally</t>
  </si>
  <si>
    <t>1(876) 813-6006</t>
  </si>
  <si>
    <t>Brendalinlittle866@gmail.com</t>
  </si>
  <si>
    <t>CAIN100-2034C</t>
  </si>
  <si>
    <t>Overcomers Prayer and Healing Ministry International Limited</t>
  </si>
  <si>
    <t>York castle, york castle p.a., st.ann</t>
  </si>
  <si>
    <t>(876) 584-3740.                                                                                  (876) 839-2784</t>
  </si>
  <si>
    <t>carlaneshadennis@gmail.com</t>
  </si>
  <si>
    <t>Donations fundraising activities personal funds</t>
  </si>
  <si>
    <t>CAIN100-1847C</t>
  </si>
  <si>
    <t>P.I.P International Deliverance Ministry Limited.</t>
  </si>
  <si>
    <t>1603 Duncans road, waterford p.o., portmore, st. Catherine.</t>
  </si>
  <si>
    <t>To provide for the relief of poverty for the indigent and elderly persons throughout jamaica. To advance education at the early childhood level to primary level for the less fortunate in the parish of st. Catherine and it's environs, provide mentorship &amp; empowerment for youths.</t>
  </si>
  <si>
    <t>1(876) 990-2976</t>
  </si>
  <si>
    <t>Pipministry@gmail.com</t>
  </si>
  <si>
    <t>Fundraisers. Selling. Offering/ tithes. Donations.</t>
  </si>
  <si>
    <t>CAIN100-465C</t>
  </si>
  <si>
    <t>Pals Jamaica</t>
  </si>
  <si>
    <t>7 North street, kingston</t>
  </si>
  <si>
    <t>To establish and promote techniques and prodcedures for handling and resolving conflict and differences of all types in jamaica witout resorting to the use of violence (hereinafter called "the said techniques and procedures").</t>
  </si>
  <si>
    <t>(876) 450-6968                                                                           (876) 383-7250                                                                         (876) 999-9511                                                              (876) 819-6105                                                (876) 922-3400-9</t>
  </si>
  <si>
    <t>christopher.barnes@gleanerjm.com                                                                                                                                     palsjamaica@gmail.com</t>
  </si>
  <si>
    <t>Rjrgleaner communication group</t>
  </si>
  <si>
    <t>CA100-500C</t>
  </si>
  <si>
    <t>Pandit Nathan-Sharma Foundation</t>
  </si>
  <si>
    <t>50E deanery road, kingston 3</t>
  </si>
  <si>
    <t>An organization dedicated to lifting human consciousness to greater levels of self awareness, co-creativity and responsibility so as to create a more peaceful, harmonious and progressive world.Guiding Principles - What do we believe?1. We exist in a Source of infinite possibilities2. Our existence is multi-dimensional – physical, mental, emotional, intellectual &amp; spiritual3. We are beings of consciousness co-creating in a field of subtle energy, influencing matter4. Our consciousness expands in an evolving process as we unfold to our full potential5. Our life is fulfilled by living at full potential at all levels of being6. All life is interconnected and each impacts on the other. The well-being of one is important to the well-being of the wholeMission - Why do we exist-our purpose?1. Awaken individuals to higher levels of self awareness, co-creativity and responsibility2. Guide individuals to realize their full potential at all levels of being3. Train and develop leaders4. Create Blue Star Centers globally for self development and community serviceStrategic Areas - Where do we direct our action?Individual Coaching &amp; Group Programs for self developmentSpirituality (Fellowship, Honoring sacred traditions, Inter-faith dialogue)EducationManagement &amp; LeadershipHealing &amp; WellnessCounseling &amp; TherapyEnvironmental AwarenessSocial Awareness (Poverty, Seniors, Youth, Prisons)Communication (Media, Publications, Website)Mutual cooperation with other Groups in areas of similar interest</t>
  </si>
  <si>
    <t>876-928-1517 /  876-302-6421</t>
  </si>
  <si>
    <t>Lylensharma@gmail.com</t>
  </si>
  <si>
    <t>CA100-833C</t>
  </si>
  <si>
    <t>Parade Gardens Community Development Committee Benevolent Society</t>
  </si>
  <si>
    <t>40 Laws street, kingston</t>
  </si>
  <si>
    <t>Voilent free Community that provide employment. Empower youths and good parenting Skill. Encourage economic development and proper social infrasture.</t>
  </si>
  <si>
    <t>CAIN100-1380C</t>
  </si>
  <si>
    <t>Partners Technical Exchange Jamaica Limited.</t>
  </si>
  <si>
    <t>38 Begonia drive, mona heights, kingston 7.</t>
  </si>
  <si>
    <t>Provide technical assistance to agricultural producers, agribusiness, community groups. Collaborate with government and non-government bodies on areas of specialization. Assist teaching institutions in areas of agriculturial specialization.</t>
  </si>
  <si>
    <t>Marsha Johnson.-(jam).                                                                             Donna Walker.-(jam).</t>
  </si>
  <si>
    <t xml:space="preserve">1(876) 584-0543                                                         (876) 314-9464                                                                                             (876) 871-0907                                                            (876) 345-5802              </t>
  </si>
  <si>
    <t>Partnersexchange@yahoo.com                                                                                              donnawalker25@yahoo.com</t>
  </si>
  <si>
    <t>Grants, funding organizations.</t>
  </si>
  <si>
    <t>CAIN100-917C</t>
  </si>
  <si>
    <t>Passion And Purity</t>
  </si>
  <si>
    <t>4 Candlelight crescent, queensborough, kingston 19</t>
  </si>
  <si>
    <t>To Hold confere4nces in Schools, Churches, public platforms using all available media. To print books, produce informational material which may be used to educate the public concerning the Movement/ Company. To promote programmes that teach the necessity of caring and sharing among students, friends meaningfully contributing to their schools, churches, communities and nation thus in order to achieve self-fullment, and to help bring about wholesme social transformation.</t>
  </si>
  <si>
    <t>1(876) 861-6010                                                       1(876) 353-8962</t>
  </si>
  <si>
    <t>Passionandpurityja@yahoo.com</t>
  </si>
  <si>
    <t>CA100-299C</t>
  </si>
  <si>
    <t>Passionist Community Of Jamaica</t>
  </si>
  <si>
    <t>P.o. Box 117, 80 manchester road, mandeville</t>
  </si>
  <si>
    <t>We extend our service by crossing borders and cultures to walk with the poor and suffering in a spirit of accompaniment.We respond with our individual and collective skills to the needs that manifest themselves.We seek this service of accompaniment and response to the crucified of today in union with our Passionist brothers and sisters in their ministries to the suffering in the Third World.We commit ourselves to personal and communal prayer in order that we might more effectively find inspiration, motivation and strength in the Memory of Jesus crucified and lifted up from the earth to draw all the world to Himself.</t>
  </si>
  <si>
    <t>962-2829</t>
  </si>
  <si>
    <t>Passcom@flowja.com</t>
  </si>
  <si>
    <t>CAIN100-2001C</t>
  </si>
  <si>
    <t>Patricia House Foundation Limited</t>
  </si>
  <si>
    <t>Banbury, Linstead p.o., st. Catherine</t>
  </si>
  <si>
    <t>To contribute to the advancement of health by providing holistic care, treatment, and recovery services as well as opportunities for social reintegraTION FOR ADOLESCENTS, YOUTH ADULTS AND FAMILIES STRUGGLING WITH PROBLEMATIC DRUG-USE</t>
  </si>
  <si>
    <t>(876) 564-7739</t>
  </si>
  <si>
    <t>MTUCKER@NCDA.ORG.JM</t>
  </si>
  <si>
    <t>Richmond fellowship jamaica limited</t>
  </si>
  <si>
    <t>CAIN100-1967C</t>
  </si>
  <si>
    <t>Paul &amp; Dana Jesus Communities Ministries Limited</t>
  </si>
  <si>
    <t>Boone hall district, stonyhill, stonyhill p.o., st.andrew.</t>
  </si>
  <si>
    <t>To preach the gospel of jesus christ to bring about an improvement toward the spiritual well being of the people in the various communities within the country of jamaica to impact the lives of the people.</t>
  </si>
  <si>
    <t>(876) 414-2942</t>
  </si>
  <si>
    <t>PDJCMinistry@gmail.com</t>
  </si>
  <si>
    <t>Donations. Personal funds.</t>
  </si>
  <si>
    <t>CA100-1685C</t>
  </si>
  <si>
    <t>Pcn-Kids, Inc.</t>
  </si>
  <si>
    <t>22 Ward avenue, mandeville p.o., manchester.</t>
  </si>
  <si>
    <t>Providing gifted financially challenged kids the opportunity for a sustained education. Teach one. Help one, through education.</t>
  </si>
  <si>
    <t>CAIN100-1637C</t>
  </si>
  <si>
    <t>Pdm Pentecostal Deliverance Ministry.</t>
  </si>
  <si>
    <t>Plowden district, cross keys p.o., manchester.</t>
  </si>
  <si>
    <t>1(876) 316-3446.                                                                      (876) 327-2498</t>
  </si>
  <si>
    <t>pentecostaldeliveranceministry2020@gmail.com</t>
  </si>
  <si>
    <t>Tithes, offerings, donations, and gift.</t>
  </si>
  <si>
    <t>CA100-1084C</t>
  </si>
  <si>
    <t>Pencil 4 Kids Jamaica Limited</t>
  </si>
  <si>
    <t>Galloway logwood district, whithorn p. A., westmoreland</t>
  </si>
  <si>
    <t>To provide school supplies to rural area schools which are in need. To provide construction material and kitchensupplies to rural area schools wich are in need.</t>
  </si>
  <si>
    <t>(876) 593-8283                                                               (876) 471-7529</t>
  </si>
  <si>
    <t>blackaleciasherly@gmail.com                                                                              krmlaw876@gmail.com                                                                                                                         randy@bbrfitness.com</t>
  </si>
  <si>
    <t>Fundraising, contributions from members, and donations.</t>
  </si>
  <si>
    <t>CAIN100-1885C</t>
  </si>
  <si>
    <t>Pentecostal Church Of God International Movement Central Village Limited.</t>
  </si>
  <si>
    <t>Main street, cenral village, spanish town p.o., st. Catherine.</t>
  </si>
  <si>
    <t>(876) 433-1824</t>
  </si>
  <si>
    <t>Rohan4christ@yahoo.com</t>
  </si>
  <si>
    <t>CA100-1333C</t>
  </si>
  <si>
    <t>Pentecostal Gospel Showers Limited.</t>
  </si>
  <si>
    <t>33 Trelawny avenue, riverton meadows, kingston 11.</t>
  </si>
  <si>
    <t>(876) 765-2316</t>
  </si>
  <si>
    <t>CAIN100-529C</t>
  </si>
  <si>
    <t>Pentecostal Prayer Praise &amp; Power Ministries Limited</t>
  </si>
  <si>
    <t>72 Balcombe drive, kingston 11</t>
  </si>
  <si>
    <t>To foster homes and Foregin mission work and support church. To improve the health, economic and social conditions of indigent children. To Assist with the acquisition of books, computers, educational materials and sports gears</t>
  </si>
  <si>
    <t>1(876) 758-8029                                                                                        1(876) 875-4196</t>
  </si>
  <si>
    <t>Ppppministries@gmail.com</t>
  </si>
  <si>
    <t>Donations &amp; gifts</t>
  </si>
  <si>
    <t>CAIN100-933C</t>
  </si>
  <si>
    <t>Pentecostal Tabernacle</t>
  </si>
  <si>
    <t>66-72 Wildman street, kingston</t>
  </si>
  <si>
    <t>To Teach and preach the gospel of christ to people and cather to the total man. ( Physically, Spiritually, and Emotionally ).</t>
  </si>
  <si>
    <t xml:space="preserve">Leroy S. Laing.(pastor),-(jam).                                                                                                Claudia Kay Grant.-(jam).                                                                                                        Lorna Grace Senior.-(jam).                                                                                                             Vashti Petrolin Deloris Wilson.-(jam).                                                                                                 Sylvanous Augustus Fray.-(jam)                                                                                Herland Lyscient Graham.-(jam).                                                                                                                                                                                           Desreen Annmarie Marquis.-(jam).                                                                                             Sherdon Daniel Forbes.-(jam).                                                                                                       Lawrence Egerton Nalty.-(jam).                                                                                                           Harold Augustus Wright.-(jam).                                                                                                              Vicent Alexander Wright.-(jam).                                                                                             Shawn Sylverter Allen.-(jam).                                                                                                                                   Stephen Alexander Richards.-(jam).                                                                                                                                      Hugh Sean McCalla.-(jam).                                                                                                                       Angella Maria Ennever.-(jam).                                                                      </t>
  </si>
  <si>
    <t>(876) 922-6978.                                                                   (876) 922-8036.                                                                 (876) 922-4351.</t>
  </si>
  <si>
    <t>pentabao@cwjamaica.com                                                                                 pentabproperty@cwjamaica.com</t>
  </si>
  <si>
    <t>Tithes, offerings, grants</t>
  </si>
  <si>
    <t>1085.-(1100 less 15 board members).</t>
  </si>
  <si>
    <t>CAIN100-1779C</t>
  </si>
  <si>
    <t>People Of Praise, (Jamaica) Limited.</t>
  </si>
  <si>
    <t>10 Birdsucker mews, kingston 8.</t>
  </si>
  <si>
    <t>To advance the christian religion. To relieve those in poverity. To promote religious harmony and diversity.</t>
  </si>
  <si>
    <t>(876) 927-7538</t>
  </si>
  <si>
    <t>Popkingstonja@gmail.com</t>
  </si>
  <si>
    <t>CAIN100-1512C</t>
  </si>
  <si>
    <t>Perpetual Prayer Warrior Evangelism Ministry Limited.</t>
  </si>
  <si>
    <t>Cassava piece road, kingston 8.</t>
  </si>
  <si>
    <t>1(876) 416-1894</t>
  </si>
  <si>
    <t>ppwministry05@gmail.com</t>
  </si>
  <si>
    <t>CA100-1222C</t>
  </si>
  <si>
    <t>Personal And Community Empowerment Builder (Pceb). Ja Limited.</t>
  </si>
  <si>
    <t>P.o., box 60, half-way-tree p.o., kingston 10.</t>
  </si>
  <si>
    <t>To promote and acquire provisions and equipment for needy schools, hospitals, homes for the elderly and other projects in need of charitable assistance. To print or publish any newspaper, periodical, books, or leaflets that promote a healthy, civic minded and desirable lifestyle. To assist indigent persons in abysmal situation.</t>
  </si>
  <si>
    <t>1(876) 830-9948</t>
  </si>
  <si>
    <t>Pcebjam@gmail.com</t>
  </si>
  <si>
    <t>CA100-307C</t>
  </si>
  <si>
    <t>Peter Stewart Scholarship Fund Limited</t>
  </si>
  <si>
    <t>1C norbrook road, kingston 8</t>
  </si>
  <si>
    <t>To promote educational and vocational training of Jamaica student with special emphasis on students at the secondary level education; To provide such financial assistance as may be requires by way of awarding scholarships, exhibitions, bursaries or maintenance and travel allowances or otherwise to further the education and training of students at any educational establishment approved by the Company; To provide books, clothing, equipment and instruments and other items as may be required for the advancement of education and training</t>
  </si>
  <si>
    <t>CAIN100-1521C</t>
  </si>
  <si>
    <t>Philharmonic Orchestra Of Jamaica (Est. 2013).</t>
  </si>
  <si>
    <t>9 Allside close, kingston 9.</t>
  </si>
  <si>
    <t>Providing quality and wholesome musical entertainment, education and edification to the general public.</t>
  </si>
  <si>
    <t>Donations and concerts.</t>
  </si>
  <si>
    <t>CAIN100-167CNR</t>
  </si>
  <si>
    <t>Phoenix Dialysis Support Services Charity Limited</t>
  </si>
  <si>
    <t>Bickersteth District, mountpelier p.o., st.james</t>
  </si>
  <si>
    <t>CA100NR-117C</t>
  </si>
  <si>
    <t>Phoenix Foundation World Mission T/A Annex Global</t>
  </si>
  <si>
    <t>Grange hill district, grange hill p.o</t>
  </si>
  <si>
    <t>Phoenix Foundation World Mission T/A Annex Global Outreach will assist the community with basic and fundamental needs for its youth and elderly popultaions</t>
  </si>
  <si>
    <t>876-390-7479/1-914-806-8770</t>
  </si>
  <si>
    <t>Info@phoenixfoundationwm.org</t>
  </si>
  <si>
    <t>CA100-1435C</t>
  </si>
  <si>
    <t>Pilgrim's Evangelistic Ministries.</t>
  </si>
  <si>
    <t>2 Denver crecent, kingston 20.</t>
  </si>
  <si>
    <t>To proclaim the gospel and holy truth of the amighty god, and lord savior jesus christ and the holy spirit to the people of jamaica and foreign lands by radio, television recording, printed word and personal evangelism.</t>
  </si>
  <si>
    <t>1(876) 771-7761</t>
  </si>
  <si>
    <t>CAIN100-1159C</t>
  </si>
  <si>
    <t>Pilgrims Union International Church Of God Limited.</t>
  </si>
  <si>
    <t>3A somerset avenue, kingston, franklyn town p.o., st. Andrew.</t>
  </si>
  <si>
    <t>(876) 759-5942</t>
  </si>
  <si>
    <t>SRICHARDSLAWOFFICE@GMAIL.COM</t>
  </si>
  <si>
    <t>Tithes and ofering</t>
  </si>
  <si>
    <t>CA100-1736C</t>
  </si>
  <si>
    <t>Pinnock's Oasis Limited.</t>
  </si>
  <si>
    <t>Pusey districy, point hill, point hill p.o., st. Catherine.</t>
  </si>
  <si>
    <t>To further develop the intellectual and mental cappcity and the natural curiosity of children with in the age-group of kindergarden to fifth snade.</t>
  </si>
  <si>
    <t>1(876) 804-3700</t>
  </si>
  <si>
    <t>Pinnocksoasis@gmail.com</t>
  </si>
  <si>
    <t>CAIN100-1186C</t>
  </si>
  <si>
    <t>Pollyanna Project Limited.</t>
  </si>
  <si>
    <t>Cumberland, 573 east carlston place, gregory park p.o., st. Catherine.</t>
  </si>
  <si>
    <t>The aim of the association is to facilitate and promote positive Christ-like development. To provide educational materials and supplies for students in different communites across Jamaica. To Serv the needs of the poor, less fortunate and needy in different communities across Jamaica.</t>
  </si>
  <si>
    <t>velana melissa creary.-(jam/usa).                                                                  Donna marie stewart.-(jam/usa).                                                             Carl anthony stewart.-(jam/usa).                                                                                              dawnette althea stewart.-(jam).                                                       darnell patricia moore.-(jam).</t>
  </si>
  <si>
    <t>1(876) 388-7716                                                                                (876) 863-8815                                                                     (876) 368-9340                                                               (876) 368-9340.</t>
  </si>
  <si>
    <t>Marfac2kill@gmail.com                                                                                        ppollyanna538@gmail.com                                                                              moredarnellpat@yahoo.com</t>
  </si>
  <si>
    <t>kinda, donations.</t>
  </si>
  <si>
    <t>CA100-44C</t>
  </si>
  <si>
    <t>Population Services Jamaica</t>
  </si>
  <si>
    <t>65 East street, kingston</t>
  </si>
  <si>
    <t>The advancement of health through promotion of better sexual and reproductive health among the public; Advance health through the encouragement of the prevention and diagnosis of sexually transmitted diseases including but no limited to HIV/AIDS</t>
  </si>
  <si>
    <t>Tele: (876) 602-8300,                                                                                            fax: (876) 622-0992</t>
  </si>
  <si>
    <t>CA100-1394C</t>
  </si>
  <si>
    <t>Port Antonio, Renal Unit Committee Limited.</t>
  </si>
  <si>
    <t>C/o 1 smatt road, port antonio, portland.</t>
  </si>
  <si>
    <t>To provide chartiable service to the community of port antonio and its environs. To expand our scope of founding for the establishment and operation of a renal unit for Port antonio.</t>
  </si>
  <si>
    <t>1(876) 993-2644</t>
  </si>
  <si>
    <t>CA100-1249C</t>
  </si>
  <si>
    <t>Port Morant Life Mission Foundation Limited.</t>
  </si>
  <si>
    <t>Cotton tree, port morant p.o., st thomas.</t>
  </si>
  <si>
    <t>To assist with the acquisition of books, computers, educational materials, sporting gears, and equipments for schools ans learning institutions in jamaica.</t>
  </si>
  <si>
    <t>(876) 375-4712</t>
  </si>
  <si>
    <t>Donations, personal income.</t>
  </si>
  <si>
    <t>CA100-1465C</t>
  </si>
  <si>
    <t>Porter's Mountain Alumni Limited.</t>
  </si>
  <si>
    <t>Porter's mountain district, porter's mountain p.a., westmoreland.</t>
  </si>
  <si>
    <t>Improve, advance, promote broad-based awareness of students of the Porter's Mountain Primary school and enrich their academic, cultural and physical development to make higher education and meaningful career choices.</t>
  </si>
  <si>
    <t>1(876) 918-1333                                                                           1(876) 354-7067</t>
  </si>
  <si>
    <t>Portersmountain2019@gmail.com</t>
  </si>
  <si>
    <t>CAIN100-1281C</t>
  </si>
  <si>
    <t>Portland Art &amp; Vocational Education Centre Limited.</t>
  </si>
  <si>
    <t>2 West street, port antonio, portland.</t>
  </si>
  <si>
    <t>To Equip and transform at risk youth in jamaica to more fully realize their god given potential, by providing pertinent vocational skills designed to transform youths into self ufficient adults.</t>
  </si>
  <si>
    <t>1(876) 993-3607</t>
  </si>
  <si>
    <t>Audra@pavecentre.org</t>
  </si>
  <si>
    <t>Donations and fund raising.</t>
  </si>
  <si>
    <t>CAIN100-1065C</t>
  </si>
  <si>
    <t>Portland Charity Fund Limited</t>
  </si>
  <si>
    <t>St. Georges sport complex, st. Georges avenue, buff bay, portland</t>
  </si>
  <si>
    <t>To provide welfair assistance to deserving persons living in the parish of Portland (stipen for School, Food, Allowance, Medical ). To undertake Community development projects.</t>
  </si>
  <si>
    <t>1 (876) 429-5517</t>
  </si>
  <si>
    <t>Cherylcgordon@yahoo.com</t>
  </si>
  <si>
    <t>CA100-29C</t>
  </si>
  <si>
    <t>Portland Infirmary.</t>
  </si>
  <si>
    <t>East harbour road, port antonio, portland.</t>
  </si>
  <si>
    <t>V- VEST ACT (WITHIN PARLIAMENT)</t>
  </si>
  <si>
    <t>To provide residential care, accomodation, meals and other welfare services for persons in the parish of PORTLAND to the indigent, elderly and the physically challenged; To provide endow, furnish abd fit out with all necessay furniture, instr</t>
  </si>
  <si>
    <t>(876) 993-2765. Fax: (876) 993-3188</t>
  </si>
  <si>
    <t>Ceoadmin@portlandmc.gov.jm                                                                                                   portlandpc1@yahoo.com</t>
  </si>
  <si>
    <t>Government of jamaica. Object 21 - salaries, Object 22- travelling, object 24 - utilities and object 25 -other goods and services. (Total budget: $ 500,000,000.00).</t>
  </si>
  <si>
    <t>CA100-1215C</t>
  </si>
  <si>
    <t>Portland Rehabilitation Management Limited.</t>
  </si>
  <si>
    <t>38 West street, port antonio p.o., portland.</t>
  </si>
  <si>
    <t>Provide food, Shelter, Medcine, and Rehabilitation services to the homeless of Portland, Jamaica. Rehabilitation Clients (Homeless) to better health and less dependence with the goal of returning them to their families or communities. Provide an Environment that encourages better self-care and healthier Lifestyles, and learning Co-operative Social Skills.</t>
  </si>
  <si>
    <t>1(876) 993-2587                                                                               Fax: 1(876) 993-2117</t>
  </si>
  <si>
    <t>CAIN100-1560C</t>
  </si>
  <si>
    <t>Portmore Islamic Centre Limited.</t>
  </si>
  <si>
    <t>52 West trade way, portmore, bridgeport p.o., st.catherine.</t>
  </si>
  <si>
    <t>Facilitate religious services for uslims on a dialy basis to include to include congregational worship on fridays and daily counselling and other activities related of religious institutions.</t>
  </si>
  <si>
    <t>1(876) 493-9878</t>
  </si>
  <si>
    <t>CAIN100-12C</t>
  </si>
  <si>
    <t>Portmore Lane Covenant Community Church</t>
  </si>
  <si>
    <t>Lot 16 portmore avenue, p.o. Box, bridgeport p.o., portmore</t>
  </si>
  <si>
    <t>(876)939-4119                                                                                                     (876) 939-5337</t>
  </si>
  <si>
    <t>Plccc16@gmail.com</t>
  </si>
  <si>
    <t>Tithes. Offerings</t>
  </si>
  <si>
    <t>CA100-1558C</t>
  </si>
  <si>
    <t>Portmore Outreach Ministries International Limited.</t>
  </si>
  <si>
    <t>1(876) 829-1525                                                   1(876) 988-7638</t>
  </si>
  <si>
    <t>CAIN100-1449C</t>
  </si>
  <si>
    <t>Pothulia &amp; Parchment Inc Limited.</t>
  </si>
  <si>
    <t>Provide health &amp; wellness support to needy population. Promote support for the needy for basic healthcare for free. Provide home calls to needy at no cost.</t>
  </si>
  <si>
    <t>Viswanadham Pothula.-(American).                                                                                               Sandra Pothula.-(jam).</t>
  </si>
  <si>
    <t>1(876) 558-3343</t>
  </si>
  <si>
    <t>Vishpothula@yahoo.com                                                                                                                       jmpstar.pothula@gmail.com</t>
  </si>
  <si>
    <t>Private funds procured from pothula and parchment family only. No external solicitation will be made.</t>
  </si>
  <si>
    <t>CA100-936C</t>
  </si>
  <si>
    <t>Power Of Faith Refuge Centre Limited</t>
  </si>
  <si>
    <t>Heathfield district, rose hall p. O. St. Elizabeth</t>
  </si>
  <si>
    <t>To foster and foregin mission work, and to sopprt theological institutions. To improve the health, economic and social conditions of indigent children and elderly persons throughout the community and jamaica at large, through the collection and distribution of food, clothes and money on their behalf and to utilize same and any other means which will further the purpose. To solicit, accept, and use contribution of funds and other property for the support of the objectives stated above.</t>
  </si>
  <si>
    <t>1(876) 831-1115                                                                              1(876) 426-5781</t>
  </si>
  <si>
    <t>Johnson.sharon1967@gmail.com</t>
  </si>
  <si>
    <t>CAIN100-1918C</t>
  </si>
  <si>
    <t>Powered By A Dream Foundation Limited.</t>
  </si>
  <si>
    <t>Palm sda church, palm district, treadways p.a., st.catherine.</t>
  </si>
  <si>
    <t>To advance the education for the young people of the palm treadways, redwood, york street, chesterfield, mount diablo, old harbour, tom's river and all surrounding communities by providing scholarships, grants and educational maternals.</t>
  </si>
  <si>
    <t>(876) 474-1090</t>
  </si>
  <si>
    <t>Caroldon_morgan@yahoo.com</t>
  </si>
  <si>
    <t>Sponsor. Contributions from church and fundraising ventures.</t>
  </si>
  <si>
    <t>CA100-441C</t>
  </si>
  <si>
    <t>Powerline International Outreach Ministries Limited</t>
  </si>
  <si>
    <t>28 Retirement cresent, kingston 5</t>
  </si>
  <si>
    <t>To improve the health, economic and social conditions of indigent children and elderly person throughout Jamaica through the collection and distribution of food, clothing and money on their behalf and utilise same abd any other means which will further the purpose; To asit with the acquistition of books, cuputers, educational material sporting gears and equipment for schools and learning institutions in Jamaica; To care for the sick and visit and encourage the peole in the homes and generally to relogious and charitabe works in and throughout the island of Jamaica.</t>
  </si>
  <si>
    <t>1(876) 853-3501</t>
  </si>
  <si>
    <t>Powerlineministrieschurch@gmail.com</t>
  </si>
  <si>
    <t>CAIN100-1710C</t>
  </si>
  <si>
    <t>Practical Empowerment Ministry Limited.</t>
  </si>
  <si>
    <t>Glasgow district, rose hill, rose hill p.a., manchester.</t>
  </si>
  <si>
    <t>(876) 634-5354.</t>
  </si>
  <si>
    <t>Pemministry@yahoo.com</t>
  </si>
  <si>
    <t>Personal contributions from directors.</t>
  </si>
  <si>
    <t>CA100-646C</t>
  </si>
  <si>
    <t>Praise Academy Of Dance Limited .</t>
  </si>
  <si>
    <t>1 A oliver road, kingston 8, st. Andew</t>
  </si>
  <si>
    <t>To establish and carry on school of dance. To train students to attain proficiency in dance technique and to facilitate and guide the spiritual development of students; To conduct dance workshops for children and adults: To conduct training of persons for outreach ministry activities. To carry out fundrasining activities to assist in the carrying out of the objects. To purphase or otherwise acquire equipment and materials in the pursuit of the aims of the Company.</t>
  </si>
  <si>
    <t>CA100-1244C</t>
  </si>
  <si>
    <t>Praise Ministries International Fcc Association Of Churches Limited.</t>
  </si>
  <si>
    <t>Friendsship, p.o.box 9, moneague, st.ann</t>
  </si>
  <si>
    <t>To spread the word of God using methods of teaching and preaching the written word as found in the Holy Bible; maintain doctrine principles and upload the supreme and exclusive sufficiency and authority of the holy Scriptures.</t>
  </si>
  <si>
    <t>1(876) 410-6798</t>
  </si>
  <si>
    <t>Princemorr2000@yahoo.com</t>
  </si>
  <si>
    <t>CAIN100-2122C</t>
  </si>
  <si>
    <t>Prayer Transforming Ministries International Limited.</t>
  </si>
  <si>
    <t>Macca tree district, browns hall, st.catherine</t>
  </si>
  <si>
    <t>The purpose of the organization is to glorify God by conducting religious services and teaching and training people in the truth of GOD'S WORD, the bible calling people to repentance from sin and to faith in the Kingdom of God.</t>
  </si>
  <si>
    <t>(876) 903-1930                                                                   (876) 8960518</t>
  </si>
  <si>
    <t>palmermarcia58@gmail.com                                                                                                                                 prayerandwordtransformed@gmail.com</t>
  </si>
  <si>
    <t>Tithes, and offerings</t>
  </si>
  <si>
    <t>CAIN100-1695C</t>
  </si>
  <si>
    <t>Predestined Limited.</t>
  </si>
  <si>
    <t>865 St. Thomas drive, albion estate, yallahs p.o., st .thomas.</t>
  </si>
  <si>
    <t>To establish, acquire and manage house of refuge for women and young girls through local and foreign missions; to work with the residents towards restoration and trandformation through and social tranformation and empowerment programmes, release transformed women into the society to positively impact the world.</t>
  </si>
  <si>
    <t>1(876) 314-2490.</t>
  </si>
  <si>
    <t>Femeventsmarketing@gmail.com</t>
  </si>
  <si>
    <t>CAIN100-1787C</t>
  </si>
  <si>
    <t>Pree Literature Limited.</t>
  </si>
  <si>
    <t>29 University close, kingston 7.</t>
  </si>
  <si>
    <t>To enhance and promote the knowledge and awareness of caribbean literature and / or art throughout jamaica and the rest of the world via the publication of periodicals available to the public;</t>
  </si>
  <si>
    <t>(876) 822-2119. (876) 855-6676.</t>
  </si>
  <si>
    <t>Preeliteditors@gmail.com</t>
  </si>
  <si>
    <t>Grants.</t>
  </si>
  <si>
    <t>CA100-221C</t>
  </si>
  <si>
    <t>Pride In Action Limited</t>
  </si>
  <si>
    <t>12 West road, mona, kingston.</t>
  </si>
  <si>
    <t>To promote the empowerment and social inclusion for the public benefit of marginalised youth.</t>
  </si>
  <si>
    <t>Indefenceofquality@gmail.com</t>
  </si>
  <si>
    <t>CAIN100-1355C</t>
  </si>
  <si>
    <t>Priesthood Of Thunder Restoration Ministries International Limited.</t>
  </si>
  <si>
    <t>13 Capri road, brideport p.o., portmore, st.catherine.</t>
  </si>
  <si>
    <t>To improve the health, Economic, and Social Conditions of indigent children and elderly persons throughout Jamaica. Through the collection and distribution of food, clothing, and money on their behalf to utilize same and any other .</t>
  </si>
  <si>
    <t>1(876) 583-8213</t>
  </si>
  <si>
    <t>Suzette.harold@gmail.com</t>
  </si>
  <si>
    <t>Personal funds and tithes and offerings.</t>
  </si>
  <si>
    <t>CAIN100-938C</t>
  </si>
  <si>
    <t>Princesses And Ladies Inc. Limited.</t>
  </si>
  <si>
    <t>16 Bailey road, kingston 7, st. Andrew</t>
  </si>
  <si>
    <t>Mentor young girls how to become responisble and respectable young ladies. Mentor young girls and to empower women to succed in their endeavors and maintain a healthy balance in their physical, mental and spiritual lives. Introduce our young girls to different culture and economic background. Help our young girls understand the value of education, its road to success and provide tools they will need for such sucess. Address the issues our young girls face daily and find effective solutions. Help women reach their full potentials, in their personal and professional lives as well as their spiritual development, producing success in the enterpreneurship, in the competitive corporate arena, the demands and rewards and rewards of motherhood, in creating and maintaining healthy marriages and meaningful relationships.</t>
  </si>
  <si>
    <t>1(876) 422-2527</t>
  </si>
  <si>
    <t>Info@princessessandladies.org</t>
  </si>
  <si>
    <t>Donations. Membership fee.</t>
  </si>
  <si>
    <t>CAIN100-1048C</t>
  </si>
  <si>
    <t>Priory School Trust Society .</t>
  </si>
  <si>
    <t>To provide a property for school or schools lecture classes and examination room or rooms, office or offices and all necessities and conveniences to students, teachers, lectures, clerks and officers leased or otherwise by the Society, and to afford the facilities for study research, cultivation, teaching and performance of tasks and duites allotted to them respectively.</t>
  </si>
  <si>
    <t>1(876) 920-5843                                                        1(876) 926-4764                                                              Fax: 1(876) 926-7583</t>
  </si>
  <si>
    <t>Pstrust@cwjamaica.com</t>
  </si>
  <si>
    <t>CAIN100-317C</t>
  </si>
  <si>
    <t>Progressive Grocers Of Jamaica Foundation Limited</t>
  </si>
  <si>
    <t>137 Old hope road, kingston 6</t>
  </si>
  <si>
    <t>Advance good citizenship through providing assistance to community development and welfare.; Alleviate financial hardship with goods and/or services that are unavailable due to lack of means; Advance education and promote healthy lifestyles.</t>
  </si>
  <si>
    <t>1(876) 984-2014</t>
  </si>
  <si>
    <t>ANNAPATR59@GMAIL.COM</t>
  </si>
  <si>
    <t xml:space="preserve">Out of director's pocket. Donations,                                   </t>
  </si>
  <si>
    <t>CA100-1431C</t>
  </si>
  <si>
    <t>Project Ice Ja Limited.</t>
  </si>
  <si>
    <t>24 Dumbarton avenue, kingston 10.</t>
  </si>
  <si>
    <t>To empower youth and adult in jamaica, through workshops and seminars. To improve economic and social conditions of youth and adult through the collection &amp; distribution of food items, clothing &amp; educational items.</t>
  </si>
  <si>
    <t>CAIN100-871C</t>
  </si>
  <si>
    <t>Project Pink 7 Foundation Limited</t>
  </si>
  <si>
    <t>Sandy bay, calabash bay, st. Elizabeth</t>
  </si>
  <si>
    <t>To help improve the health, education level and social condition of jamaicans. To educate parents, individuals and the community of their responsibilities to the nation's children. To advance the capacity of community members through educational opportunity/ programmes with the relevant stakeholders. To help reduce illiteracy rate among the nations children starting with the community of sandy park. To help reduce hunger among the nation's children and adult population. To encourage better relationship between parents and children. To provide a place of safety and refuge for the less fortunate especially battered women and other society distinct themselves from. To hold Annual treats for children and distribute items in keeping with the season (toys, books, games, bag pack etc).</t>
  </si>
  <si>
    <t>1(876) 807-9978</t>
  </si>
  <si>
    <t>Project_link@hotmail.com</t>
  </si>
  <si>
    <t>CA100-72C</t>
  </si>
  <si>
    <t>Projects Abroad Jamaica</t>
  </si>
  <si>
    <t>6 North race course road, mandeville</t>
  </si>
  <si>
    <t>To facilitate and assist volunteers from overseas to provide services in the social, educational, environmental, agricultural and health sectors in Jamaica; To improve the physical, social, health, environmental, agricultural and material conditions of persons in Jamaica.</t>
  </si>
  <si>
    <t>CA100-948C</t>
  </si>
  <si>
    <t>Prophetic House Of Faith Restoration Ministries Limited</t>
  </si>
  <si>
    <t>1 Holt close, kingston 11</t>
  </si>
  <si>
    <t>To communicate the gospel of jesus christ by mean of the spoken word and any other means. To promote religious association by believers in the gospel of jesus christ, in accordance with the teaching of the bible. To pursue religious and social activities with a view to relieving poverty and distress among the aged members of the society.</t>
  </si>
  <si>
    <t>CA100-950C</t>
  </si>
  <si>
    <t>Prospect College Limited</t>
  </si>
  <si>
    <t>Prospect estates, ocho rios, rte 3, ocho rios p.o., st. Ann</t>
  </si>
  <si>
    <t>The advancement of education by the operation of an all-male secondary school for the admission of students with underpriviled backgrounds on the basis of full scholarships, which shall include the provision of instruction, guidance, accommodation, uniforms and books.</t>
  </si>
  <si>
    <t>(876) 922-6310                                                                    (876) 994-1467</t>
  </si>
  <si>
    <t>matthew@greenaap.bm</t>
  </si>
  <si>
    <t>CAIN100-1755C</t>
  </si>
  <si>
    <t>Prospect Outreach Foundation Limited.</t>
  </si>
  <si>
    <t>124 Old hope road, unit 2, kingston 6.</t>
  </si>
  <si>
    <t>To improve the health, economic and social condictions of indigent children and elderly persons throughout jamaica through the collection and distribution of food clothing, medical supplies and equipment and money on their behalf and to utilize same and any means which will further the purpose..</t>
  </si>
  <si>
    <t>Marjorie May McCreavy.-(jam).                                                                                  Morissa Avianne McCreavy-Roberts.-(jam).</t>
  </si>
  <si>
    <t>(876) 276-2310.                                                                                             (876) 436-6707</t>
  </si>
  <si>
    <t>marjorie.mccreavy@gmail.com                                                                              morissa.mccreavy@yahoo.com</t>
  </si>
  <si>
    <t>donations / personal finance.</t>
  </si>
  <si>
    <t>CAIN100NR-162C</t>
  </si>
  <si>
    <t>Providence Apostolic Church Limited</t>
  </si>
  <si>
    <t>Seaview Heights, Montego Bay #1 P.O., St. James</t>
  </si>
  <si>
    <t>To promote Jesus Christ as the one and only redeemer and healer of all lives to the people in and around the parish of St. James and across the other parishes of Jamaica so that in serving Jesus they will gain everlasting happiness and deliverance from the evil, death and destruction that have descended upon the earth. To promote Christianity to the people and around the parish of St. James and across the other parishes of Jamaica as the religion that will bring them everlasting peace, eternity, love and joy.</t>
  </si>
  <si>
    <t>876-770-1268</t>
  </si>
  <si>
    <t>lorna_pusey@yahoo.com</t>
  </si>
  <si>
    <t>CAIN100-862C</t>
  </si>
  <si>
    <t>Pure In Heart Ministries International</t>
  </si>
  <si>
    <t>To establish and operate places of religious worship and to conduct religious services for the awakening of a spiritual revival, henceforth, developing and implementing programs such as cell groups, community evangelism and visitation to aid individual growth, both spiritually and naturally. To train, ordain and grant credentals to suitably qualified person as Ministers, elders, deacons, evangelists, missionaries and other relevant offices, To operate missions for the advancement of education, for spiritual enhancement and charitable purposes.</t>
  </si>
  <si>
    <t>1(876) 529-8596</t>
  </si>
  <si>
    <t>Pureinheartministriesintl@gmail.com</t>
  </si>
  <si>
    <t>CA100-1238C</t>
  </si>
  <si>
    <t>Purity Restoration Ministries Limited.</t>
  </si>
  <si>
    <t>753, 3 East, 32 way, greater portmore p.o., st . Catherine.</t>
  </si>
  <si>
    <t>Winning souls for Christ. Feed &amp; Care for the elderly, children, and less fortunate. Reaching out to the community,..... Spritiually, physically, and emotionally.</t>
  </si>
  <si>
    <t>1(876) 582-8163</t>
  </si>
  <si>
    <t>CA100-1117C</t>
  </si>
  <si>
    <t>Purple Slush Foundation Limited.</t>
  </si>
  <si>
    <t>21 Flamingo road, gregory park p.o., st. Catherine.</t>
  </si>
  <si>
    <t>To soliicit, accept and disperse books, school bags, educational materals, computers, tablets, and other equipments for needy students at selected learning institutions in Jamaica.</t>
  </si>
  <si>
    <t>1(876) 443-5100</t>
  </si>
  <si>
    <t>Talisataylorrent@gmail.com</t>
  </si>
  <si>
    <t>Self funded &amp; funraisers.</t>
  </si>
  <si>
    <t>CA100-1322C</t>
  </si>
  <si>
    <t>Purpose Driven Woman Limited.</t>
  </si>
  <si>
    <t>19 Vermont avenue, havendale, kingston 19.</t>
  </si>
  <si>
    <t>To foster homes that will act as restorative centres for young women who have been battered, and abused. To improve economic, social, emotional and spiritual wellbeing of these young women throughout jamaica through the provivision of a varied currculum that includes the creative arts, career development and counselling.</t>
  </si>
  <si>
    <t>1(876) 812-9213.</t>
  </si>
  <si>
    <t>CA100-1628C</t>
  </si>
  <si>
    <t>Pursued International Foundation.</t>
  </si>
  <si>
    <t>7 Houston avenue, allerdyce, kingston 8.</t>
  </si>
  <si>
    <t>To provide reintegration services for women, who have been trafficked and those at rick of trafficking. Connect at-rick women and commercial sex workers with a network of mentors,</t>
  </si>
  <si>
    <t>(876) 355-0149</t>
  </si>
  <si>
    <t>pursued.international@gmail.com</t>
  </si>
  <si>
    <t>CAIN100-184C</t>
  </si>
  <si>
    <t>Quilt Performing Arts Company Limited</t>
  </si>
  <si>
    <t>60 St. John's way, may pen, clarendon</t>
  </si>
  <si>
    <t>Providing an avenue for the holistic development and training of young actors, singers, dancers and writers within the Jamaican community; Community outreach and mentorship programmes; Facilitate workshops and training sessions to expand on the talent and creative imagination of the nation's young artiste</t>
  </si>
  <si>
    <t>1(876) 391-9388</t>
  </si>
  <si>
    <t>Quiltstage@gmail.com</t>
  </si>
  <si>
    <t>Donation, contribution, fund raising activties , and sponsorship.</t>
  </si>
  <si>
    <t>CA100-1661C</t>
  </si>
  <si>
    <t>Random Acts Of Kindness.</t>
  </si>
  <si>
    <t>48 Gordon boulevard, ensom citry, spanish town, st. Catherine.</t>
  </si>
  <si>
    <t>To offer welfare assistance to retired and serving police officers.</t>
  </si>
  <si>
    <t>1(876) 501-1432</t>
  </si>
  <si>
    <t>Assak123@yahoo.com</t>
  </si>
  <si>
    <t>CAIN100-2046C</t>
  </si>
  <si>
    <t>Rapha International Grace Ministries Limited</t>
  </si>
  <si>
    <t>259 Moorlands Estate, Mandeville p.o.,manchester</t>
  </si>
  <si>
    <t>(876) 381-7559</t>
  </si>
  <si>
    <t>oneilsmith1975@gmail.com</t>
  </si>
  <si>
    <t>Offerings tithes fundraising donations.</t>
  </si>
  <si>
    <t>CA100NR-131C</t>
  </si>
  <si>
    <t>Raymond &amp; Friends Changing Lives Limited</t>
  </si>
  <si>
    <t>Seaview drive, hopewell p.o.</t>
  </si>
  <si>
    <t>To provide skill training and support for underprivileged youth through education age 16-30 ny partnering HeartTrust NTA</t>
  </si>
  <si>
    <t>876-513-4570</t>
  </si>
  <si>
    <t>Morganraymond301@gmail.com</t>
  </si>
  <si>
    <t>CAIN100-1535C</t>
  </si>
  <si>
    <t>Reach, Inspire, Ignite Limited.</t>
  </si>
  <si>
    <t>Unit # 7, 1-3 aggrey court, 1-3 aggrey drive, kingston 10.</t>
  </si>
  <si>
    <t>1(876) 412-9407                                                                                                1(876) 455-9481</t>
  </si>
  <si>
    <t>Beignitedja@gmail.com</t>
  </si>
  <si>
    <t>From our salaries</t>
  </si>
  <si>
    <t>CA100-1131C</t>
  </si>
  <si>
    <t>Reason To Read Limited</t>
  </si>
  <si>
    <t>21 A old stony hill road, kingston 8.</t>
  </si>
  <si>
    <t>To encourage children and adults across jamaica to read on a regular basis. To encourage parents across jamaica to encourage their children to read on a regular basis. To assist with the acquisition of books and reading material to donate to learning institutions and state homes located across Jamaica.</t>
  </si>
  <si>
    <t>CA100NR-119C</t>
  </si>
  <si>
    <t>Recycle With Elegance Limited</t>
  </si>
  <si>
    <t>38 Bonita crescent, whitehall h.s,negril p.o</t>
  </si>
  <si>
    <t>To educate the public and advocate on recycling methods to promote sustainable improvements to the environment.</t>
  </si>
  <si>
    <t>876-890-9107</t>
  </si>
  <si>
    <t>Recyclewithelegance@gmail.com</t>
  </si>
  <si>
    <t>CAIN100-888C</t>
  </si>
  <si>
    <t>Recycling Partners Of Jamaica Limited</t>
  </si>
  <si>
    <t>79 Harbour street, kingston</t>
  </si>
  <si>
    <t>The Company is committed to the advancement of environment protection and improvement for and on behalf of the jamaican people by reducing, inter alia, plastic pollution in jamaica; The Company for the purpose of the prevention and relief of poverty will make every effort to identify, employ and purchase plastics and other recyclable materials from at-risk individuals, including but not limited to, recycling collectors registered by the housing opportunity, prosperity, employment programme unit ( or such other names as it may from time to time be known as) of the Ministry for Economic Growth and job Creation, the former jamaican Emergency Employment Programme unit of the Ministry of Transport, Work, and Housing, and or other organizations operated and organized for similar charitable purposes; and The Company for the purpose of good citizenship and community development will identify communities and establish redemption centres (Satelliite depots) across the island.</t>
  </si>
  <si>
    <t>(876) 948-7381</t>
  </si>
  <si>
    <t xml:space="preserve">recyclingpartnersltd@gmail.com                                                                                                                             debbie-ann.gordon@dalegal.com                                                                                           </t>
  </si>
  <si>
    <t>In accordance with a memorandum of understanding, financial contributions from the government of jamaica.</t>
  </si>
  <si>
    <t>CA100NR-19C</t>
  </si>
  <si>
    <t>Red Ground Children's Ministry Inc.</t>
  </si>
  <si>
    <t>Hide away lane, red ground district, negril p.o.</t>
  </si>
  <si>
    <t>Show and provide humanitarian aid to Children in Ja.</t>
  </si>
  <si>
    <t>CA100-1142C</t>
  </si>
  <si>
    <t>Reddington Farmers' Association Benevolent.</t>
  </si>
  <si>
    <t>Juno pen district, enfield, st. Mary.</t>
  </si>
  <si>
    <t>Facilitate the provision of amenities to include water supply to the community of Reddington over the long term, with the assistance of Government and other relevant stakeholders. Facilitate skills training and educational activities such as Environmental Awareness for The Reddington Community.</t>
  </si>
  <si>
    <t>Reddingtonfarmersgroup@gmail.com</t>
  </si>
  <si>
    <t>CA100-677C</t>
  </si>
  <si>
    <t>Redeemed Light And Life Church Of God Limited</t>
  </si>
  <si>
    <t>Charles town, st. Ann's bay p.o., st. Ann</t>
  </si>
  <si>
    <t>To assist members of the church and the community.</t>
  </si>
  <si>
    <t>(876)818-4022</t>
  </si>
  <si>
    <t>Wisdomsprinter@gmail.com</t>
  </si>
  <si>
    <t>CA100-1453C</t>
  </si>
  <si>
    <t>Redeeming Faith Built On The Rock Church Of God International.</t>
  </si>
  <si>
    <t>Lot 24a, grove farm, bushy park p.o., st. Catherine.</t>
  </si>
  <si>
    <t>CAIN100-1386C</t>
  </si>
  <si>
    <t>Redemptoris Mater Seminary Of Kingston.</t>
  </si>
  <si>
    <t>75A molynes road, kington 10</t>
  </si>
  <si>
    <t>To form young and adult men from different nations to the prebyterate in accordance with the norms of the Catholic Church. To take possession of the buildings and property assigned by the Roman Catholic Archbishop of Kingston as the perpetual seat of the Seminary and to provide for their running costs. To provide for the education and living expenses of the candidates to the prebyterate.</t>
  </si>
  <si>
    <t>Anthony Meton.-(italian).                                                                                      Alma Capozucca.-(italian).                                                                                Charles Neil Bell.-(united kingdom).                                                                                   Francesco Maria Merini.-(italian).</t>
  </si>
  <si>
    <t>(876) 420-9030                                                                                                  (876) 987-6567                                                                                        1(876) 927-9915                                                                                1(876) 619-1234/5</t>
  </si>
  <si>
    <t>redemptorismaterjamaica@gmail.com                                                                                                 merinifrancescomaria@libero.it                                                                                                     equipeantilleinglesi@gmail.com                                                                                           anthonymeton@gmail.com                                                                      charlybell@davide.it</t>
  </si>
  <si>
    <t>Roman catholic archbishop of kingston, benefactors of the faithful who follow the neo-catechumenal way, private citizens and institutions.</t>
  </si>
  <si>
    <t>CAOS100-2068C</t>
  </si>
  <si>
    <t>Reevolve International Relief Foundation (RIRF)</t>
  </si>
  <si>
    <t>23 Almond drive, hillview gardens, yallahs p.o., st.thomas.</t>
  </si>
  <si>
    <t>To provide wholistic health to members of the society through outreach,education, and benevolent giving.</t>
  </si>
  <si>
    <t xml:space="preserve">(876) 787-0400                                     </t>
  </si>
  <si>
    <t>lenoyprendy@yahoo.com</t>
  </si>
  <si>
    <t>Fundraising, and donors.</t>
  </si>
  <si>
    <t>CA100-1164C</t>
  </si>
  <si>
    <t>Refuge For The Hurt Deliverance Ministry Limited.</t>
  </si>
  <si>
    <t>Braeton boulevard, braeton phase 3, ferdie neita park, st. Catherine.</t>
  </si>
  <si>
    <t>To promote such other charitable purposes which the directors regard as beneficial and advantageous to the contribution to the advancement and promotion of christianity.</t>
  </si>
  <si>
    <t>1(876) 858-5923</t>
  </si>
  <si>
    <t>Refugeforthehurt@gmail.com</t>
  </si>
  <si>
    <t>CA100NR-58C</t>
  </si>
  <si>
    <t>Regeve Cares Foundation Limited</t>
  </si>
  <si>
    <t>Bridgewater boulevard , discovery</t>
  </si>
  <si>
    <t>To raise funds by way of donations, gifts, voluntarycontributions, grants, fundraisers, other foundations</t>
  </si>
  <si>
    <t>876-878-4300</t>
  </si>
  <si>
    <t>Hdaleywhite@gmail.com</t>
  </si>
  <si>
    <t>CAIN100-1096C</t>
  </si>
  <si>
    <t>Reggae Marathon Limited</t>
  </si>
  <si>
    <t>87 - 89 Tower street, kingston</t>
  </si>
  <si>
    <t>To promote the advantcement of health and the advancement of amateur sport by encouraging the development of long distance runining and walking in jamaica; and To promote such other charitable purpose which the directors regards as beneficial and advantageous to the advancement of good health among jamaicans by encouraging persons that would otherwise engage in an unhealthly sedentary lifestyle to instead adopt an active physical lifestyle approved by health professional that benefits themselves and their community.</t>
  </si>
  <si>
    <t>1(876) 967-4903                                                                                                                                      Fax: 1 (876) 922-0155</t>
  </si>
  <si>
    <t>Racedirector@reggaemarathon.com</t>
  </si>
  <si>
    <t>Donations and proceeds from processed events held.</t>
  </si>
  <si>
    <t>CAIN100-1561C</t>
  </si>
  <si>
    <t>Rehoboth Born Again Apostolic Ministries Limited.</t>
  </si>
  <si>
    <t>54 Waltham park road, kingston 11.</t>
  </si>
  <si>
    <t>1(876) 872-9865</t>
  </si>
  <si>
    <t>Rehoboth.b@yahoo.com</t>
  </si>
  <si>
    <t>Congregation members, and Personal funds.</t>
  </si>
  <si>
    <t>CAIN100-630C</t>
  </si>
  <si>
    <t>Rehoboth International Link Foundation Limited</t>
  </si>
  <si>
    <t>10 William crescent, kingston 11</t>
  </si>
  <si>
    <t>To foster homes, and foreign mission work, and to support theological institution and the disemination and creation of various publications. To improve the health, economic and social conditions of indigent children and elderly persons throughout jamaica through the collection and distribution of food, clothing and money on their behalf and to utilize same and other means which will further the purpose. To assist with acquistion of books, computers, educational materials, sporting gears and equipments for schools, and learning institutions in jamaica.</t>
  </si>
  <si>
    <t>1(860) 833-8138</t>
  </si>
  <si>
    <t>Donations &amp; fundrasing activities.</t>
  </si>
  <si>
    <t>CAIN100-1126C</t>
  </si>
  <si>
    <t>Reid's Family &amp; Friends Community Foundation Limited.</t>
  </si>
  <si>
    <t>Mt.moriah district, mt. Moriah p.a., st. Ann.</t>
  </si>
  <si>
    <t>To provide support to the elderly in the near by communities and at hospitals. To provide support to children with school supplies &amp; grants via back to school treat (annually) within community. To provide assistnce to community church and other members of the community.</t>
  </si>
  <si>
    <t>(876) 352-3748.</t>
  </si>
  <si>
    <t>Aldenetaylor84@hotmail.com</t>
  </si>
  <si>
    <t>Local donations. Overseas donatations raffles.(fundraising activities).</t>
  </si>
  <si>
    <t>CA100-402C</t>
  </si>
  <si>
    <t>Remnant Covenant Assembly Limited</t>
  </si>
  <si>
    <t>Lot 1, battersea road, mandeville p.o., manchester</t>
  </si>
  <si>
    <t>T conduct a church locally and extra-locally exclusively for religious purposes, under the direction of the lord jesus christ and under the leadership of the holy spirit in accordance with the provisions as set forth in the holy bible.</t>
  </si>
  <si>
    <t>CA100-1468C</t>
  </si>
  <si>
    <t>Remnant Restoration &amp; Deliverance Ministries International Limited.</t>
  </si>
  <si>
    <t>234 3 West, greater portmore p.o., st. Catherine.</t>
  </si>
  <si>
    <t>To foster local and foreign mission work, and to support theological institutions on the dissemination and creation of various religious publications.</t>
  </si>
  <si>
    <t>1(876) 447-7844</t>
  </si>
  <si>
    <t>Tithes, offerings, gifts, and donations</t>
  </si>
  <si>
    <t>CA100-1693C</t>
  </si>
  <si>
    <t>Restoration Fellowship Missions</t>
  </si>
  <si>
    <t>114 Cedar place plaza, cedar manior commercial, gregory park p.o., st. Catherine.</t>
  </si>
  <si>
    <t>1(876) 873-1412</t>
  </si>
  <si>
    <t>CA100-501C</t>
  </si>
  <si>
    <t>Restoration Of Life Mission In Christ</t>
  </si>
  <si>
    <t>37 Washington drive, windsor heights, st. Ann p.o., jwi</t>
  </si>
  <si>
    <t>A group reaching out with love to the needy</t>
  </si>
  <si>
    <t>876-528-1348</t>
  </si>
  <si>
    <t>rescuetc@yahoo.com                                                                                      rescuetc@bellsouth.net</t>
  </si>
  <si>
    <t>CA100-1174C</t>
  </si>
  <si>
    <t>Restored Holiness Church Of God Inc. (T/A Suttons Outreach Ministries.)</t>
  </si>
  <si>
    <t>75 Buckland ave, may pen p.o., clarendon, jamaica.</t>
  </si>
  <si>
    <t>(973)923-7900</t>
  </si>
  <si>
    <t>Restoredholinesschurchsutton@yahoo.com</t>
  </si>
  <si>
    <t>CA100-918C</t>
  </si>
  <si>
    <t>Restoring Faith Outreach Ministries Limited</t>
  </si>
  <si>
    <t>Lincoln district, manchester</t>
  </si>
  <si>
    <t>To proclaim the christian gospel throughut the work, entreating people to accept jesus as their saviuor and to change their lifestyle to one that pleases God. To represent Chirst in the world and influence society with the ideals of God. To serve as a community of worship and fellowshi[p.</t>
  </si>
  <si>
    <t>CAIN100-1458C</t>
  </si>
  <si>
    <t>Restoring Human Independence Corporation Ltd</t>
  </si>
  <si>
    <t>Chocolate hole, junction p.o., st. Elizabeth.</t>
  </si>
  <si>
    <t>To render assistance to senior citizens and train caretakers for the elderly. To assist families in acquiring equipments to ease the suffering or dis comfort of love ones with mobility issues. To provide transportation to centre and to medical appointment.</t>
  </si>
  <si>
    <t>Richard Hall.-(jam).                                                                         Lisa Hall.-(american).</t>
  </si>
  <si>
    <t>404-974-8264                                                                               678-517-9984</t>
  </si>
  <si>
    <t>lisclayton77@hotmail.com                                                                                                          rahall.hall@gmail.com                                                                                                                      restoring.human.indepenence@gmail.com</t>
  </si>
  <si>
    <t>Grants, donation, solicitations.</t>
  </si>
  <si>
    <t>CAIN100-1727C</t>
  </si>
  <si>
    <t>Restoring The Broken Ministries Limited.</t>
  </si>
  <si>
    <t>71 Parkway plaza, golden acres, spanish town p.o., st.catherine.</t>
  </si>
  <si>
    <t>Trudy-ann Davis.-(jam).                                                                                                Kassayassingh Lawrence.-(jam).</t>
  </si>
  <si>
    <t>1(876) 778-0982.                                                                                        1(876) 667-0850.                                                                             1(876) 397-8713.                                                                                            (876) 361-9156                                                                                    (876) 597-7419</t>
  </si>
  <si>
    <t>Restoringthebroken@outlook.com                                                                                                                         kassayalawrence@yahoo.com                                                                                                                                tndavis01@gmail.com</t>
  </si>
  <si>
    <t>donations and fundraising</t>
  </si>
  <si>
    <t>CAIN100-1722C</t>
  </si>
  <si>
    <t>Resurrected Garvey Ministries Limited.</t>
  </si>
  <si>
    <t>25 Woodlawn avenue, kingston 20.</t>
  </si>
  <si>
    <t>1(876) 504-7179.</t>
  </si>
  <si>
    <t>Resurrectedgministries@gmail.com</t>
  </si>
  <si>
    <t>Corporate donations. Indiviual donations.</t>
  </si>
  <si>
    <t>CA100-1012C</t>
  </si>
  <si>
    <t>Retirement Community Development Committee Benevolent Society</t>
  </si>
  <si>
    <t>Granville,p.o.box 38, St. james.</t>
  </si>
  <si>
    <t>Provide representation for citizens within the community on matters of common interest: plan, coordinate, implement, monitor, and control development activities within the commnuity.</t>
  </si>
  <si>
    <t>(876) 530-8338</t>
  </si>
  <si>
    <t>mariehowell690@gmail.com</t>
  </si>
  <si>
    <t>Dues, grants, and donations.</t>
  </si>
  <si>
    <t>CA100-1310C</t>
  </si>
  <si>
    <t>Retreat Cove Citizen Association.</t>
  </si>
  <si>
    <t>15 Alex park way, lyssons p.o., st. Thomas.</t>
  </si>
  <si>
    <t>To foster homes and foreign mission work and to support theological institution and the dissemination and creation of various publication; To improve health; economic and social condition of indigent children and elderly persons throughout Jamaica through</t>
  </si>
  <si>
    <t>CAIN100-1816C</t>
  </si>
  <si>
    <t>Revup Caribbean Limited.</t>
  </si>
  <si>
    <t>7 Harbour street, kingston.</t>
  </si>
  <si>
    <t>To promote the education of people in jamaica with limited access to professional and educational opportunities who are desirous od starting and maintaing sustainable micro business and ventures as a means of poverty alleviation, by providing business training and exposure,</t>
  </si>
  <si>
    <t>(876) 819-3311.</t>
  </si>
  <si>
    <t>Firstangelsjamaica@gmail.com</t>
  </si>
  <si>
    <t>Development bank of jamaica. Inter-american development bank. National commercial bank jamaica limited. Participants contributions.</t>
  </si>
  <si>
    <t>CA100NR-85C</t>
  </si>
  <si>
    <t>Rhyne Park Christian Church Limited</t>
  </si>
  <si>
    <t>Lot 19 commercial centre, rhyne park village, rose hall</t>
  </si>
  <si>
    <t>To operate as a Church Ministry</t>
  </si>
  <si>
    <t>CAUN100-2C</t>
  </si>
  <si>
    <t>Richard And Diana Stewart Foundation</t>
  </si>
  <si>
    <t>49 1/2 South camp road, kingston 4.</t>
  </si>
  <si>
    <t>To nurture and empower the less fortunate in the Society by promoting programmes, free of cost in the area of a) Academic Education b) Medical Hospital/Health Care c) Programmes for Trade Training in Carpentry, House Building and allied skills. D) Programmes for the provision of Sports Facilities and sports training for the youth in particular.</t>
  </si>
  <si>
    <t>1(876) 928-5041</t>
  </si>
  <si>
    <t>Jwilliams@steawartautosales.com</t>
  </si>
  <si>
    <t>Donations. Fundraising. Contributions.</t>
  </si>
  <si>
    <t>CA100-1260C</t>
  </si>
  <si>
    <t>Righteous Blessing Ministry Limited.</t>
  </si>
  <si>
    <t>Vineyard town, 3 friendship park crescent, kingston 3, st. Andew.</t>
  </si>
  <si>
    <t>1(876) 872-00889</t>
  </si>
  <si>
    <t>Trithj@yahoo.com</t>
  </si>
  <si>
    <t>CAIN100-116C</t>
  </si>
  <si>
    <t>Rise Life Management Services</t>
  </si>
  <si>
    <t>57 East street</t>
  </si>
  <si>
    <t>To educate the public of the characteristics of the disease of drug and/or alcohol addiction with a view towards the prompt diagnosis and treatment of that disease; To conduct scientific research or studies to advance medical knowledge and skill with the intention of improving the treatment of persons suffering from the drug and/or alcohol addiction; To establish and operate for the public benefit such facilities or clinics as may be requires from time to time for the care, treatment, counseling and rehabilitation of all persons addicted to drugs and /or alcohol.</t>
  </si>
  <si>
    <t>1(876) 967-3777-8</t>
  </si>
  <si>
    <t>Rise@cwjamaica.com</t>
  </si>
  <si>
    <t>Chase fund. Supreme ventures digicel foundation betting gaming &amp; lotteries commission / bglc. Global funds/moh. Pioj fhi360</t>
  </si>
  <si>
    <t>CAIN100-1851C</t>
  </si>
  <si>
    <t>Rise Up Nation Outreach Foundation Limited</t>
  </si>
  <si>
    <t>Bullet tree district, old harbour, st. Catherine</t>
  </si>
  <si>
    <t>Food prepartion for the needy and mentally challenged. Providing furniture, housing, home improvement. Financial help. Assisting with school material supplies .</t>
  </si>
  <si>
    <t>(876) 825-2385</t>
  </si>
  <si>
    <t>Reneelamant95@gmail.com</t>
  </si>
  <si>
    <t>Personal fund, donations, and fund raising.</t>
  </si>
  <si>
    <t>CAIN100-1768C</t>
  </si>
  <si>
    <t>Rise With Hope Ministries (Ja) Limited.</t>
  </si>
  <si>
    <t>37 Hardwood drive, washington gardens, kingston 20.</t>
  </si>
  <si>
    <t>CAIN100-606C</t>
  </si>
  <si>
    <t>Rita Marley Foundation (Jamaica) Limited</t>
  </si>
  <si>
    <t>56 Hope road, kingston 6</t>
  </si>
  <si>
    <t>To relieve financial hardship, sickness and poor health amongst the elderly, youth and vulnerable women in poor or rural communities in jamaica.</t>
  </si>
  <si>
    <t>1(876) 630-1588                                                          Fax: 1(876) 630-1592</t>
  </si>
  <si>
    <t>Marleyfoundation@cwjamaica.com                                                                                                       rosemary@ritamarleyfoundation.org                                                                                             legal@bobmarleymuseum.com</t>
  </si>
  <si>
    <t>Donations, grants, and contributions from benefactors.</t>
  </si>
  <si>
    <t>CAIN100-397CNR</t>
  </si>
  <si>
    <t>Robin's Nest Children's Home</t>
  </si>
  <si>
    <t>Salter's hill, john's hall p.o.</t>
  </si>
  <si>
    <t>To care for children in need of care and protection</t>
  </si>
  <si>
    <t>876-870-0982</t>
  </si>
  <si>
    <t> christopherhewitt993@gmail.com</t>
  </si>
  <si>
    <t>CAIN100NR-116C</t>
  </si>
  <si>
    <t>Rock Of Virtue Limited</t>
  </si>
  <si>
    <t>Braco, Duncans P.O., Trelawny</t>
  </si>
  <si>
    <t>To promote the relief of poverty amoung all the poor and destitute adults, elderlies, children and unattatched youths throughout the communities in the parish of Trelawny and other communities in other parishes in Jamiaca through free and easy access to the basic necesseties in lifee such as food, clothes and education that are essential for an adequate standard of living. To promote good health and the savving of lives of all the less fortunate and destitute people in and around the parish of Trelawny and across all the other parishes in Jamaica through health health outreach actions that will guarantee access to proper and basic health care and treatments.</t>
  </si>
  <si>
    <t>876-815-1286</t>
  </si>
  <si>
    <t>laurjohn65@gmail.com</t>
  </si>
  <si>
    <t>CA100-1401C</t>
  </si>
  <si>
    <t>Rock River Upliftment Foundation Company Limited.</t>
  </si>
  <si>
    <t>Rock river, bunka tree p.a., st. Mary</t>
  </si>
  <si>
    <t>To improve health, economic and social conditions of indegent, children, and elderly persons throughout Jamaica. To assist with the acqusition of books, computers, educational materials, sporting gears and equipment for school and learning institutions in Jamaica. Provide Housing for indigent Children.</t>
  </si>
  <si>
    <t>1(876) 783-6890</t>
  </si>
  <si>
    <t>Rockriverupliftmentfoundation@gmail.com</t>
  </si>
  <si>
    <t>CA100-129C</t>
  </si>
  <si>
    <t>Rockhouse Foundation Jamaica</t>
  </si>
  <si>
    <t>94 One love drive, negril, westmoreland</t>
  </si>
  <si>
    <t>Coordinate, facilitate and expand the acquisition and distribution of overseas and local resources to Ja Public School in most need.</t>
  </si>
  <si>
    <t>CAIN100-85C</t>
  </si>
  <si>
    <t>Roman Catholic Archbishop Of Kingston</t>
  </si>
  <si>
    <t>21 Hopefield avenue, p.o.box 43, kingston 6, jamaica.</t>
  </si>
  <si>
    <t>1(876) 978-6567                                                                       1(876) 927-9915                                                                         1(876) 619-1234/5</t>
  </si>
  <si>
    <t>Chancery@kingstonarchdiocese.org</t>
  </si>
  <si>
    <t>Donation.(local&amp; overseas). Members dues.</t>
  </si>
  <si>
    <t>Annunciation basic school (branch of the roman catholic bishop of mandeville) #000-804-916-016. Catholic school of technology (branch of the roman catholic bishop of mandeville) # 000-804-916-028. Holy cross holy cross basic school (branch of the roman catholic bishop of mandeville) # 000-804-916-017. (Branch of the roman catholic bishop of mandeville) # 000-804-916-008. Holy spirit catholic church (branch of the roman catholic bishop of mandeville) # 000-804-916-027. Holy spirit foundation limited (branch of the roman catholic bishop of mandeville) # 000-804-916-029. Lady of dunsinane (branch of the roman catholic bishop of mandeville) # 000-804-916-10. Lady of hope (branch of the roman catholic bishop of mandeville) # 000-804-916-005. Lady of the annunciation (branch of the roman catholic bishop of mandeville) #000-804-916-002. Lady of the assumption (branch of the roman catholic bishop of mandeville) #000-804-916-004. Our lady of hope basic school (branch of the roman catholic bishop of mandeville) # 000-804-916-018. Sacred heart (branch of the roman catholic bishop of mandeville) # 000-804-916-006. St. Anthony basic school (branch of the roman catholic bishop of mandeville) # 000-804-916-019 st. Croix (branch of the roman catholic bishop of mandeville) # 000-804-916-013. St. Gabriel (branch of the roman catholic bishop of mandeville) # 000-804-916-012. St. John fisher (branch of the roman catholic bishop of mandeville) # 000-804-916-011. St. Joseph (branch of the roman catholic bishop of mandeville) # 000-804-916-009. St. Joseph basic school (branch of the roman catholic bishop of mandeville) # 000-804-619-021. St. Margaret basic school (branch of the roman catholic bishop of mandeville) #000-804-916-022. St. Margaret mary (branch of the roman catholic bishop of mandeville) # 000-804-916-001. St. Paul of the cross (branch of the roman catholic bishop of mandeville) # 000-804-916-007. St. Robert bellarmine (branch of the roman catholic bishop of mandeville) # 000-804-916-003. St. Theresa (branch of the roman catholic bishop of mandeville) # 000-804-916-015. St. Vincent strambi (branch of the roman catholic bishop of mandeville) # 000-804-916-014. St. Vincent strambi catholic high school # 000-804-916-031.</t>
  </si>
  <si>
    <t>CA100-251C</t>
  </si>
  <si>
    <t>Roman Catholic Bishop Of Mandeville (Branch Of The Roman Catholic Bishop Of Mandeville)</t>
  </si>
  <si>
    <t>20 Perth Road, mandeville, manchester</t>
  </si>
  <si>
    <t>1(876) 962-1269</t>
  </si>
  <si>
    <t>Diosofmville@gmail.com</t>
  </si>
  <si>
    <t>CA100-767C</t>
  </si>
  <si>
    <t>Romans 12 Bible Studies And Prayer Ministry (International) Limited</t>
  </si>
  <si>
    <t>28 Cowper drive, kingston 20, st. Andrew.</t>
  </si>
  <si>
    <t>To reach out out to the poor and needy among us in rebuilding homes, rehabilitate lives, house visits, donating food, clothes and medical supplies. To share the good news of salvation, reaching the lost at any cost through pratical Christians outreach activities, empowering individuals through teaching the word of God. To be involve in the outreach ministry such visiting correctional institution, hospital visits, boy homes, girls homes and street ministry feeding the homeless and poor among us.</t>
  </si>
  <si>
    <t>1(876) 864-9711</t>
  </si>
  <si>
    <t>Romans12biblestudy@gmail.com</t>
  </si>
  <si>
    <t>CA100-1037C</t>
  </si>
  <si>
    <t>Room To Grow Limited</t>
  </si>
  <si>
    <t>6 Central road, kingston 10.</t>
  </si>
  <si>
    <t>To promote and encourage the advancement of education among needy and disadvantaged children and young adults. To promote community development by supporting educatonal institutions and development programmes that cater to children and young person from lower socio-economic backgrounds. To promote the advancement of human rights and conflict resolution. To promote such other charitable educational causes which the Directors regard as beneficial and advantageous to the people of jamaica.</t>
  </si>
  <si>
    <t>1(876) 906-5356</t>
  </si>
  <si>
    <t>Maculay@cwjamaica.com</t>
  </si>
  <si>
    <t>CA100NR-69C</t>
  </si>
  <si>
    <t>Rosalee M.Brown Kindred Sisters Foundation</t>
  </si>
  <si>
    <t>47 Church street montego bay</t>
  </si>
  <si>
    <t>To supplement educational needs</t>
  </si>
  <si>
    <t>876-489-8017</t>
  </si>
  <si>
    <t>Inhealthja@gmail.com</t>
  </si>
  <si>
    <t>CA100-1030C</t>
  </si>
  <si>
    <t>Rose Town Foundation For The Bult Environment Limited.</t>
  </si>
  <si>
    <t>26 Moore street, kingston 13.</t>
  </si>
  <si>
    <t>To lead and manage project to revitalize and regenerate Rose Town and improve the circumstances of persons who are in conditions of needs, hardship, or distress. To improve physical infrasturcture for the benefit of the community of Rose Town. To promote the advancement of education and learning within the Community.</t>
  </si>
  <si>
    <t>1(876) 758-6880</t>
  </si>
  <si>
    <t>Info.rosetownfbe@gmail.com</t>
  </si>
  <si>
    <t>Donations and Grants.</t>
  </si>
  <si>
    <t>CAIN100-1173C</t>
  </si>
  <si>
    <t>Rose Vision Of Hope Domestic Violence Shelter For Women Limited.</t>
  </si>
  <si>
    <t>Fort, leith hall, morant bay p.o., st. Thomas.</t>
  </si>
  <si>
    <t>To lead, advocate, educate, collaborate and to prevent domestic violence and sexual abuse in jamaica.</t>
  </si>
  <si>
    <t>1(876) 543-8075                                                                      1(876) 301-5709</t>
  </si>
  <si>
    <t>Siarchat@yahoo.com</t>
  </si>
  <si>
    <t>Personal / ministry of education. (Employer).</t>
  </si>
  <si>
    <t>CAIN100-1034C</t>
  </si>
  <si>
    <t>Rosetta's Gift Foundation Company Limited</t>
  </si>
  <si>
    <t>1 Moreton park avenue, kingston 10, st. Andrew</t>
  </si>
  <si>
    <t>To assist in acquiring of educational material, books, equipment and computer for schools and other learning institution in jamaica. To improve the health and economic and social conditions of indigent children and elderly people throughtout jamaica. The collection and distribution of food, toiletries, cosmetics, clothing, electronics, appliances, tents, chairs, tables, paints, buliding materials, bounce houses, utensils, pot, pans and water slides on the their behalf and to utilize any other means which will help to further this cause. To liaise, collaborate with and work with local and international organizations or institutions having similar or compatible interest described in the set objects above.</t>
  </si>
  <si>
    <t>1(876) 331-7319</t>
  </si>
  <si>
    <t>Contributions, donatations, etc.</t>
  </si>
  <si>
    <t>CAIN100-1304C</t>
  </si>
  <si>
    <t>Ross Amazing Home Care Limited.</t>
  </si>
  <si>
    <t>84 Salkey avenue, kingston 20.</t>
  </si>
  <si>
    <t>To provide Hospital/Health Care services to the elderly and other members of community requiring Hospital/Health Care.</t>
  </si>
  <si>
    <t>1(876) 631-0560</t>
  </si>
  <si>
    <t>Rossamazinghomecare@gmail.com</t>
  </si>
  <si>
    <t>Subscribes contributions.</t>
  </si>
  <si>
    <t>CA100-141C</t>
  </si>
  <si>
    <t>Rotary Club Of Kingston</t>
  </si>
  <si>
    <t>81 Knutsford boulevard, kingston 5</t>
  </si>
  <si>
    <t>To exercise all types of works of charity, including more specifically, but without limiting the generality of the preceding, help to the poor, to orphan, to young people, the sick and disabled and unprivileged members of society; To develop chartable programmes aimed at the physical, emotional and moral upliftment and well-being of individuals; To relieve poverty, suffering and distress among people; To provide unselfish charitable services to members of society.</t>
  </si>
  <si>
    <t>1(876) 929-4789</t>
  </si>
  <si>
    <t>Kingstonrotary@cwjamaica.com</t>
  </si>
  <si>
    <t>Donations and club members fees</t>
  </si>
  <si>
    <t>CAIN100-1021C</t>
  </si>
  <si>
    <t>Rotary Club Of Manor Park Limited.</t>
  </si>
  <si>
    <t>8 Oliver road, kingston 8, constant spring p.o., st. Andrew.</t>
  </si>
  <si>
    <t>To exercise all types of works of charity, including more specifically, but without limiting the generality of the preceding, help to the poor, to orphan, to young people, the sick and disabled and unprivileged members of society; To develop chartable pro</t>
  </si>
  <si>
    <t>1(876) 925-2501                                                                            1(876) 905-5008</t>
  </si>
  <si>
    <t>Yvonne.godfrey@jm.ey.com</t>
  </si>
  <si>
    <t>Donations and funds from charity evemts.</t>
  </si>
  <si>
    <t>CAIN100-355C</t>
  </si>
  <si>
    <t>Rotary Club Of Saint Andrew North Education Foundation</t>
  </si>
  <si>
    <t>C/o institute of chartered accountants of jamaica, 8 ruthven road, kingston 10</t>
  </si>
  <si>
    <t>To assist and educate persons in school, Teachers Training Colleges and Tertiary Institutions through the award of donations and/or scholarship to further their education; To assist in the development and promotion of and to support organizations which are established to provide an academic education or skill training in any trade; To undertake and transact all kinds of agency and all kinds of business relating to the gathering and distribution of knowledge and of information of every sort and kind which an individual may legally undertake or transact.</t>
  </si>
  <si>
    <t>Golf tournament from time to time. Intermittent contributions from rotary club of st. Andrew north. Earings from investments.</t>
  </si>
  <si>
    <t>CA100-323C</t>
  </si>
  <si>
    <t>Rotary Club Of St. Andrew Limited</t>
  </si>
  <si>
    <t>40 - 42 Sandhurst crescent, kingston 6</t>
  </si>
  <si>
    <t>To exercise all types of works of charity; To develop charitable programmes to uplift individuals; To relieve poverty, suffering and distress among people.</t>
  </si>
  <si>
    <t>CA100-947C</t>
  </si>
  <si>
    <t>Royell Foundation, Inc</t>
  </si>
  <si>
    <t>58 Royal avenue, ainsley lodge, old harbour, st. Catherine</t>
  </si>
  <si>
    <t>Coordinating, financing and advancing the educational and other charitable activities of the Royell Foundation Inc. Providing Spiritual, emotional, financial assistance to students and families.</t>
  </si>
  <si>
    <t>1(876) 482-5212</t>
  </si>
  <si>
    <t>Lroye@hotmail.com</t>
  </si>
  <si>
    <t>CA100-1072C</t>
  </si>
  <si>
    <t>Rsvp Foundation</t>
  </si>
  <si>
    <t>427 Belle air, runaway bay p.o., st. Ann.</t>
  </si>
  <si>
    <t>To provide support to community development projects. To improve the quality of life for persons by assisting with specific issues including but not limited to education, sanition, mecdicine and health care, youth enterpreeurship, sustainable livelihoods and issues affecting children, the elderly and persons living with disabilities. To provide support to individuals and communities in the event of an emergency or natural disaster.</t>
  </si>
  <si>
    <t>1(876) 406-0839</t>
  </si>
  <si>
    <t>CA100-730C</t>
  </si>
  <si>
    <t>Ruach Stream Of The Living Water Ministries.</t>
  </si>
  <si>
    <t>30 Augusta drive, independence city, gregory park p.o. St. Catherine.</t>
  </si>
  <si>
    <t>To establish churches and conduct revival meeting, camps, various crusades, children rallies and to organize Christian concerts and increase mission service in Jamaica at large and outside, for the spread and promotion of the Word of God.</t>
  </si>
  <si>
    <t>CAIN100-1744C</t>
  </si>
  <si>
    <t>Rual Retreat Multipurpose Community Center Limited.</t>
  </si>
  <si>
    <t>Rural retreat, claremont , st.ann.</t>
  </si>
  <si>
    <t>To promote and implement programmes which seeks to beautify the phycal structure in designated communities within and around the community of rural retreat.</t>
  </si>
  <si>
    <t>(876) 836-2252.</t>
  </si>
  <si>
    <t>Rrmc@gmail.com</t>
  </si>
  <si>
    <t>Members. Grants.</t>
  </si>
  <si>
    <t>CAIN100-1210C</t>
  </si>
  <si>
    <t>Rugby League Jamaica Limited.</t>
  </si>
  <si>
    <t>Lot 27, 36 raphael drive, el prado verde, spanish town, spanish town p.o., st. Catherine.</t>
  </si>
  <si>
    <t>To foster, develop, extend and govern the sport throughtout Jamaica.</t>
  </si>
  <si>
    <t>1(876) 460-9901</t>
  </si>
  <si>
    <t>Jamaicarugbyleague@gmail.com</t>
  </si>
  <si>
    <t>Sports development foundation, corporate jamaica , jamaica rugby league, and international federation.</t>
  </si>
  <si>
    <t>CAOS100-715C</t>
  </si>
  <si>
    <t>Rujohn Foundation, Inc.</t>
  </si>
  <si>
    <t>15 Swansea avenue, kingston 8.</t>
  </si>
  <si>
    <t>Charitable Schoolarships Asistance School Supplies and Donations.</t>
  </si>
  <si>
    <t>1(876) 362-4291</t>
  </si>
  <si>
    <t>Moqhris@gmail.com</t>
  </si>
  <si>
    <t>CAIN100-1098C</t>
  </si>
  <si>
    <t>Running Events Jamaica Foundation Limited.</t>
  </si>
  <si>
    <t>To promote health programmes geared towards improving the health, fitness, and wellbeing of people from all socio- econmic background in jamaica. To provide for children of economically disadvantaged backgrounds an opportunity to enagege in postive activities through social interactions with persons of similar status, in order to relieve the stress of poverty among them and to develop positive social and emotional skills.</t>
  </si>
  <si>
    <t>1(876) 967-4903                                              Fax: 1(876) 922-0155</t>
  </si>
  <si>
    <t>Runningeventsja@gmail.com</t>
  </si>
  <si>
    <t>Donations, fundraising, sponsorship.</t>
  </si>
  <si>
    <t>CA100-587C</t>
  </si>
  <si>
    <t>S &amp; L Sharing Hand's Limited</t>
  </si>
  <si>
    <t>Georgia district, morant bay p.o., st. Thomas</t>
  </si>
  <si>
    <t>Improve the Standards of living of children and the elderly in the district of Georgia and other surrounding communities in the Parish of St. Thomas. To advance the educational abilities of children in the targetted communites so that they will increase numeracy and literacy skills and be better men and women help aid and assist children and the elderly persons throughout the district and adjoining communities.</t>
  </si>
  <si>
    <t>Eunice.deacon@yahoo.com</t>
  </si>
  <si>
    <t>CA100-952C</t>
  </si>
  <si>
    <t>S.E.F Foundation Limited</t>
  </si>
  <si>
    <t>Islington, friendship district, islington p o, st. Mary</t>
  </si>
  <si>
    <t>To provide services in rual communities to enhance educational growth and development. Increase Literacy in the Community. Foster indepence and intellect thus empowering life of communities</t>
  </si>
  <si>
    <t>1(876) 585-5494</t>
  </si>
  <si>
    <t>Seffoundationjm@gmail.com</t>
  </si>
  <si>
    <t>CAIN100-640C</t>
  </si>
  <si>
    <t>Sagicor Foundation Jamaica</t>
  </si>
  <si>
    <t>28-48 Barbados avenue, kingston 5</t>
  </si>
  <si>
    <t>The vision of Sagicor Group Jamaica is to be a great company committed to improving the lives of people in the communities in which we operate. As an extension of this vision, The Sagicor Foundation has been established and is the object realisation of the core values of the company. The Foundation exists to further establish Sagicor Group Jamaica as a socially responsible brand by:Allowing greater access to education for our nation’s youthHelping to create a healthy Jamaica by giving practical and tangible donations to the health sectorInvesting in youth sports for the better good of JamaicaWe hope to join other individuals and institutions in seeking to fill the gap which extends to the empowering of communities and respond to the needs and urgencies of the socio-economic landscape in which we operate.Sagicor’s commitment to volunteerism pulls at the heart of every team member who have themselves fostered a culture of giving of their time, energy and skills. We see this kind of giving through the Adopt-A-School initiative in which every branch of Sagicor Life selects a school yearly and throughout the year develops the infrastructure and social environment of the institution. This team of volunteers will now become “the arms extended” of the Sagicor Foundation.The Foundation, as mandated by its Board of Directors, will deepen the roots of Sagicor in the areas of Health, Education, Sports and, by extension, Community Building.</t>
  </si>
  <si>
    <t xml:space="preserve">Dr. the Hon.Raby D.Williams.(jam).                                                             Stephen B. Facey.(jam).                                                     Christopher W. Zacca,C.D.,J.P.(jam).                                                                                  Mark M.A. Chisholm,J.P.(jam).                                                                                                            Marjorie M. Fyffe-Campbell.(jam).                                                                                                    Janice Ann Maureen Grant-Taffe.(jam).                                                                                 </t>
  </si>
  <si>
    <t>1(876) 929-8920-9                                                                             (876) 936-7057                                                  (876) 944-8433                                                                                                       (876) 929-4510                                                                 (876)382-3144                                                                            (876) 936-7114                                                                   (876) 755-1710</t>
  </si>
  <si>
    <t xml:space="preserve">janice_granttaffe@sagicor.com                                                                          rdanny_williams@sagicor.com                                                                                                                                                     christopher_zacca@sagicor.com                                                               </t>
  </si>
  <si>
    <t>All entities with the sagior group.</t>
  </si>
  <si>
    <t>app,-350</t>
  </si>
  <si>
    <t>CA100NR-77C</t>
  </si>
  <si>
    <t>Salt Spring Community Outreach Programme For Empowerment International Limited</t>
  </si>
  <si>
    <t>Birdhill,salt spring po</t>
  </si>
  <si>
    <t>Improve Socio-Economy of children and elderly</t>
  </si>
  <si>
    <t>876-419-7825</t>
  </si>
  <si>
    <t>Rochellecawley@gmail.com</t>
  </si>
  <si>
    <t>CA100-1659C</t>
  </si>
  <si>
    <t>Salvation Outreach Ministry Limited.</t>
  </si>
  <si>
    <t>Wire fence district, wire fence p.a., trelawny.</t>
  </si>
  <si>
    <t>1(876) 866-0432</t>
  </si>
  <si>
    <t>CAIN100-1412C</t>
  </si>
  <si>
    <t>Sanaa Studios Limited.</t>
  </si>
  <si>
    <t>25 Barbican road, kingston 6, st. Andrew.</t>
  </si>
  <si>
    <t>To promote arts creativity to the general public by establishing and maintaining a school for the Arts that will provide affordable studio, work space for artist and craftspeople on terms appropriate to their means.</t>
  </si>
  <si>
    <t>Donna Ventura.-(jam).                                                                          Frank Ventura.-(canadian).                                                                                Lois Sherwood.-(jam).</t>
  </si>
  <si>
    <t>1(876) 977-4792                                                                                             (876) 382-4303                                                        1(876) 822-7528                                                        (876) 920-2004                                                         (876) 929-1153</t>
  </si>
  <si>
    <t>Info@sanaastudios.com                                                                                                          sanaastudiosv@gmail.com</t>
  </si>
  <si>
    <t>Income from personal loan</t>
  </si>
  <si>
    <t>CAIN100-283C</t>
  </si>
  <si>
    <t>Sandals Foundation</t>
  </si>
  <si>
    <t>3 Haughton avenue, kingston 10</t>
  </si>
  <si>
    <t>To facilitate charitable and philanthropic programs for the relief of poverty among the people of Jamaica so as to reduce suffering and distress; To encourage and promote educational and training programs in order to engender opportunities for economic groth and develop deeper levels of self esteem for members of the cummunities in Jamaica and other Sandals locations; To facilitate the undertaking of community projects that will stregthen community members psychologically and to enhance the physical beauty of the Community.</t>
  </si>
  <si>
    <t>1(876) 929-6173                                                                       1(876) 929-5956</t>
  </si>
  <si>
    <t>Foundation@grp.sandals.com</t>
  </si>
  <si>
    <t>CA100-726C</t>
  </si>
  <si>
    <t>Sanmerna Foundation Limited</t>
  </si>
  <si>
    <t>2A ashenheim road, kingston 11</t>
  </si>
  <si>
    <t>provide an avenue for disadvantaged youth and adults to develop their technical and intellectual skills through initiatives focused on opporttunities for continued /further studies / training.</t>
  </si>
  <si>
    <t xml:space="preserve">Robert White.- (jam).                                                                                                                                          Mark White.-(jam)                                                                                                 Stephen Josephs.-(jam)                                                                                               </t>
  </si>
  <si>
    <t>(876) 791-2634                                                       (876) 791-2612                                                       (876) 337-3579</t>
  </si>
  <si>
    <t>sanmernafoundationltd@gmail.com                                                                                                                                                    hapylovesad@yahoo,com                                                                     wmark21@hotmail.com                                                                                                           stephenjosephs2003@yahoo.com</t>
  </si>
  <si>
    <t>donation/grants/sanmerna paper product limited.</t>
  </si>
  <si>
    <t>CA100-284C</t>
  </si>
  <si>
    <t>Santa Charity Limited</t>
  </si>
  <si>
    <t>C/o constant spring golf club, 152 - 158 constant spring road, kingston 8</t>
  </si>
  <si>
    <t>To relieve poverty in the Constant Spring community of st.Andrew in particular and the wider inner city communities of kingston via other institutions, such as food for the poor, lawes street trade training center among others. To advance education among the disadvantaged people in the communities outlined above. To support and give assistance to community projects in and around the constant spring and wider communities of kingston and St. Andrew.</t>
  </si>
  <si>
    <t>Nigel Barrington Davy.-(jam).                                                                                         Ian Garbutt.-(jam).                                                                                                   Neville Anthony Gooden.-(jam).</t>
  </si>
  <si>
    <t>1(876) 924-1610                                                                   1(876) 755-2066                                                              (876) 383-5147                                                               (876) 382-7439                                                                                               (876) 361-3543</t>
  </si>
  <si>
    <t>Csgs@cwjamaica.com                                                                        tgoody46@hotmail.com</t>
  </si>
  <si>
    <t>corporation and individual donations, and fund raising events (primarily golf and sports related).</t>
  </si>
  <si>
    <t>CAIN100-1945C</t>
  </si>
  <si>
    <t>Santokie Foundation Limited</t>
  </si>
  <si>
    <t>2 Glen almond drive, kingston 8</t>
  </si>
  <si>
    <t>To support healthcare organization in jamaica. To improve the health and economic and social condition of indigent children and elderly people throughtout jamaica.</t>
  </si>
  <si>
    <t>(876) 552-4244</t>
  </si>
  <si>
    <t>santokieba@jncb.com</t>
  </si>
  <si>
    <t>Fundraising activities. Expected funding from family, friends &amp; companies.</t>
  </si>
  <si>
    <t>CA100-35C</t>
  </si>
  <si>
    <t>Savanna-La-Mar Infirmary</t>
  </si>
  <si>
    <t>96 Great george street, savanna-la-mar</t>
  </si>
  <si>
    <t>V    - Vest Act (within Parliament)</t>
  </si>
  <si>
    <t>Persons who are unable to take care of themselves and have no form of assistance are eligible for admission to the infirmary. These persons are considered wards of the state. They are provided with shelter, medical care, clothing, etc</t>
  </si>
  <si>
    <t xml:space="preserve">the mayor of savanna-la-mar.                                                                                                         Deputy mayor                                                                                                                         councilors                                                                                                                    secretary manager                                                                                                                                                                         director of adminstration                                                                                                              inspector of poor                                                                                                                            matron infirmary.                                                                                                                                                           </t>
  </si>
  <si>
    <t>Tel:(876) 955-2655/2798fax:(876) 955-2797</t>
  </si>
  <si>
    <t>Secretary_manager@yahoo.com</t>
  </si>
  <si>
    <t>government funding</t>
  </si>
  <si>
    <t>CA100-200C</t>
  </si>
  <si>
    <t>Save Life Outreach Jamaica</t>
  </si>
  <si>
    <t>5 Cumberland avenue, kingston 16</t>
  </si>
  <si>
    <t>To operate as a charitable organization that partners with other charitable organizations and international agencies to provide educational items for children going back to school; To hold Annual Christmas Treat for children and distribute items in keeping with the season; To provide recreational activities for children to enhance growth and development.</t>
  </si>
  <si>
    <t>michael anderson.-(jam/canadian).                                                                                                                    Richard robinson.-(jam).                                                                             Christine Andreson.-(jam).                                                                                    Beverley Anderson.-(jam).                                                                                         Eulalee Findley.-(jam).</t>
  </si>
  <si>
    <t>(876) 391-9337                                                                         (647) 209-9763                                                               (876) 368-7095                                                          (876) 988-1648                                                                                                                   (876) 898-5899                                                                    (876) 479-4016</t>
  </si>
  <si>
    <t>happyeyes759@hotmail.com</t>
  </si>
  <si>
    <t>donations, fundraising.</t>
  </si>
  <si>
    <t>CAIN100-1145C</t>
  </si>
  <si>
    <t>Save Our Boys And Girls Foundation Limited.</t>
  </si>
  <si>
    <t>9 Great house boulevard, kingston 6.</t>
  </si>
  <si>
    <t>The program will be a cohesive and systematic one which involves exposure to education, spirituality, community service and volunteerism, character/personality development, grooming and deportment, national and civic pride, mentorship.</t>
  </si>
  <si>
    <t>1(876) 564-7274</t>
  </si>
  <si>
    <t>Fundraising events and individual donations.</t>
  </si>
  <si>
    <t>CAIN100-1526C</t>
  </si>
  <si>
    <t>Save Our Children Ministry.</t>
  </si>
  <si>
    <t>6 Hibiscus drive, knockpatrick district, mandeville p.o., manchester.</t>
  </si>
  <si>
    <t>To pormote the value and visibility of the spiritual and physical needs of the children in our society at both national and international level through education, advocacy and empowerment.</t>
  </si>
  <si>
    <t>(876) 478-9486</t>
  </si>
  <si>
    <t>ACIR50@YAHOO.COM</t>
  </si>
  <si>
    <t>Contributions, dontations from indiviuals and company.</t>
  </si>
  <si>
    <t>CA100-1236C</t>
  </si>
  <si>
    <t>Say One Foundation Limited.</t>
  </si>
  <si>
    <t>Old breaton, cressa lane, greater portmore, p.o., st. Catherine.</t>
  </si>
  <si>
    <t>To improve the life style of the youth and senior citizens throughout the community of Old Braeton through the collection and distribution of resources including : Food, Clothing, and Money on their behalf to utilise the same and any other means which will further this purpose.</t>
  </si>
  <si>
    <t>Sayonefoundation@yahoo.com</t>
  </si>
  <si>
    <t>Individuals . Eundraising.</t>
  </si>
  <si>
    <t>Note: file cant be found at the time of renewal januray 29, 2021.</t>
  </si>
  <si>
    <t>CAIN100-1056C</t>
  </si>
  <si>
    <t>School Of The Ambassadors Ministries.</t>
  </si>
  <si>
    <t>Snow hill, port antonio p.o., portland.</t>
  </si>
  <si>
    <t>This Association is formed exclusively: 1. The Promotion of Religion. 2. The Participation of Public worship Service discipleship. 3. Evangelism: sharing the good news of Jesus Christ . 4. Ministry/ Mission: Feeding Programmes, Meeting needs of the Community both Spiritual &amp; Physical.</t>
  </si>
  <si>
    <t>Jennifermcmurrine@yahoo.com</t>
  </si>
  <si>
    <t>Offerings, and gifts from members of the church body.</t>
  </si>
  <si>
    <t>CAIN100-516C</t>
  </si>
  <si>
    <t>Science Of The Soul</t>
  </si>
  <si>
    <t>Soni's plaza, 1st floor, ocho rios p.o., st. Ann</t>
  </si>
  <si>
    <t>(876) 399-7714                                  Fax:(876)  974-9264</t>
  </si>
  <si>
    <t>Rdaswani@gmail.com                                                                                           motianim@yahoo.com</t>
  </si>
  <si>
    <t>From member contributions and donations noted.</t>
  </si>
  <si>
    <t>CAIN100-1622C</t>
  </si>
  <si>
    <t>Scm Scholarship Fund Foundation Limited.</t>
  </si>
  <si>
    <t>Apt. 8B oakland court, 129-133 constant spring road, kingston 8.</t>
  </si>
  <si>
    <t>To assist academically gifted students of manchester high school who have demonstrate financial needs and are involved in extracurricular activities that have a meaningful impact on the society.</t>
  </si>
  <si>
    <t>Dr.Lincoln Russell Robinson,-(jam).                                                                                Sheryll ann-Marie Lewis.-(jam),                                                                                             Charles Orlando Patterson.-(jam).                                                                          Nicola Elizabeth Trought.-(jam).                                                                                         Cornwall Hugh Campbell.-(jam).</t>
  </si>
  <si>
    <t>1(876) 371-2634                                                                  (876) 815-3191                                                                   (876) 371-2634                                                                       (876) 802-6107                                                                     (876) 484-0432                                                                     (876) 580-6279                                                                       (876) 403-8853</t>
  </si>
  <si>
    <t>Seanmorganscholarship@gmail.com                                                                                                            sherroti@yahoo.com                                                                                              Lncln_robinson@yahoo.com                                                                                                         charock01@yahoo.com                                                                                                            netrought@yahoo.com                                                                                                          cornwallcampbell@hotmail.com</t>
  </si>
  <si>
    <t>Contributions &amp; donations</t>
  </si>
  <si>
    <t>CAIN100NR-158C</t>
  </si>
  <si>
    <t>Score High Foundation Limited</t>
  </si>
  <si>
    <t>Cave district, cave p.o.,</t>
  </si>
  <si>
    <t>To promote the relief of poverty for all poor people in the Cave District and all the other districts in the parish of Westmoreland so that they will have a better standard of living</t>
  </si>
  <si>
    <t>CAIN100-570C</t>
  </si>
  <si>
    <t>Scotiabank Jamaica Foundation</t>
  </si>
  <si>
    <t>Corner of duke &amp; port royal streets, kingston CSO</t>
  </si>
  <si>
    <t>The principal objectives of the Scotiabank Jamaica Foundation are to assist in alleviating poverty, deprivation and distress among economically and socially disadvantaged individuals, and their dependents, and to undertake research into these problems and methods of addressing them. The Foundation makes major ongoing contributions to the Heath and Education sectors and to community projects.</t>
  </si>
  <si>
    <t>Phone: (876) 922-1000-9fax: (876) 922-6548</t>
  </si>
  <si>
    <t>Scotiafoundation@scotiabank.com</t>
  </si>
  <si>
    <t>CA100-1647C</t>
  </si>
  <si>
    <t>Scott's Hall Maroon Indigenous Cultural Group Limited.</t>
  </si>
  <si>
    <t>To promote the maroon cultural throughout the communities through the hoilding of activities, festivals, seminars, and other means which will enhance the purpose.</t>
  </si>
  <si>
    <t>1(876)884-3219</t>
  </si>
  <si>
    <t>Maroonindigenousculturalgroup@gmail.com</t>
  </si>
  <si>
    <t>CAIN100-2114C</t>
  </si>
  <si>
    <t>Seafield Past Students Association</t>
  </si>
  <si>
    <t>Seafield district, guy's hill p.o., st.catherine</t>
  </si>
  <si>
    <t xml:space="preserve"> To benefit students of the seafield infant and primary school in st. Mary by providing school fees to offer breakfast , lunch and back to school supplies to students of both schools.</t>
  </si>
  <si>
    <t xml:space="preserve">(876) 374-9816                                                                     (876) 450-1718                                                                                   (876) 839-7377                                                                                                      (876) 374-9816                                                      </t>
  </si>
  <si>
    <t>seafieldpsa@gmail.com</t>
  </si>
  <si>
    <t>CAIN100-1247C</t>
  </si>
  <si>
    <t>Seaglass Ministries Jamaica Limited.</t>
  </si>
  <si>
    <t>Botany bay district, white horses p.o., st.thomas.</t>
  </si>
  <si>
    <t>To facilitate training and continued education to improve employment opportunities and economic conditions of young adults in jamaica.</t>
  </si>
  <si>
    <t>1(876) 835-3907</t>
  </si>
  <si>
    <t>Seaglassjam@gmail.com</t>
  </si>
  <si>
    <t>Solicitation of donations, foreign, and domestic.</t>
  </si>
  <si>
    <t>CAIN100-461C</t>
  </si>
  <si>
    <t>Seaside Deliverance Ministry Ltd</t>
  </si>
  <si>
    <t>6 Glenmore road, kingston 16, st. Andrew</t>
  </si>
  <si>
    <t>CA100-749C</t>
  </si>
  <si>
    <t>Second Chance Foundation Limited</t>
  </si>
  <si>
    <t>13 Norbrook road, kingston 8, st andrew</t>
  </si>
  <si>
    <t>To support the relief of poverty by providing former inmates with assistance with seeking legitmate career enhancement activites and by encouraging their entrepreneurship skils; To support the relief of poverty by providing guidance and support to children and families living in or facing financial hardship; To promote the advancement of education by supporting programmes that provide mentoring and skills trainning for inmates, former inmates, juvenile delinquents and adults that have not formally completed a secondary-level academic programme.</t>
  </si>
  <si>
    <t>Siccaturie Alcock.-(Recording Artisit)(jam).                                                                                           Terefe Mason.-(jam/united kingdom).                                                                                             Robert Hibbert,-(jam)</t>
  </si>
  <si>
    <t>(876) 922-1500</t>
  </si>
  <si>
    <t>iyahcureproduction@gmail,com                                                                                                           frastwinz@gmail.com                                                                                                execsol1@hotmail.com</t>
  </si>
  <si>
    <t>donations and funding from Siccaturie Alcock.</t>
  </si>
  <si>
    <t>CAIN100-1421C</t>
  </si>
  <si>
    <t>See Better Learn Better Inc. Limited.</t>
  </si>
  <si>
    <t>6 Balmoral avenue, kingston 10, st. Andrew.</t>
  </si>
  <si>
    <t>To provide comprehensive and sustainble vision care for the purpose of improving literacy, learning, and the future of Jamaican School children. To connect professionals, resources and exisiting non-profit organizations who will help See Better.Learn Better Inc. Limited create sustainable, transformative programs and generate resources and partnerships to assist marginalized communities of Jamaica.</t>
  </si>
  <si>
    <t>Gray Robinson.-(american).                                                                                                         Anika Robinson.-(jam).                                                                                     Caitlin Toney.-(american).                                                                             Marjie Sandlow,-(american).                                                                                 Scott Glickson.-(american).</t>
  </si>
  <si>
    <t>1(876) 383-5767                                                                               (876) 388-6299</t>
  </si>
  <si>
    <t>Briana@cornerstonejamaica.org                                                                                                          anika@cornerstonejamaica.org</t>
  </si>
  <si>
    <t>CAIN100-1878C</t>
  </si>
  <si>
    <t>Seeds Of Paradise Limited.</t>
  </si>
  <si>
    <t>Swift river p.o., chelsea district, portland.</t>
  </si>
  <si>
    <t>To contribute to the advancement of education, by exposing jamaicans, through training workshops, to the ways in which they can use organic agriculture and technological solutions to provide for their families and improve the jamaican economy all while providing high-quality food and nutrition to their communities.</t>
  </si>
  <si>
    <t>Gia A. Bess.-(american).                                                                          Todd Hobson.-(american).                                                                                                                  Clara Pink.-(american).</t>
  </si>
  <si>
    <t>(876) 387-3583                                                                                          . 786-305-1043.</t>
  </si>
  <si>
    <t>Seedsofparadisejamaica@gmail.com</t>
  </si>
  <si>
    <t>Self funding.</t>
  </si>
  <si>
    <t>CAIN100-1006C</t>
  </si>
  <si>
    <t>Seekers Knowing Yahweh House Limited</t>
  </si>
  <si>
    <t>Lot 1 red hills road, kingston 19</t>
  </si>
  <si>
    <t>To organise and establlish a local church by the direction of the Lord jesus Christ. And under the leadership of the holy spirit in accordance with all the commandments and provisions as set forth in the holy bible.</t>
  </si>
  <si>
    <t>Steven Williams.-(jam)                                                                              Maleika Williams.-(jam)                                                                                       kerri-ann Mitchell.-(jam).                                                                                      Andrew Morris.-(jam).                                                                                 Priyanka Jobson._(jam).</t>
  </si>
  <si>
    <t xml:space="preserve">1(876) 771-6069                                                             (876) 853-6906                                                               (876) 459-4352                                                              (876) 571-4610                                                       (876) 381-5006                                  (876) 429-2655                                                                         </t>
  </si>
  <si>
    <t>Skyhouseinfo@gmail.com                                                                                                        skywhy1@gmail.com                                                                                                        maleika.williams07@gmail.com                                                                                                              kerriann.mitchell@gmail.com                                                                                                    drewmori17@gmail.com                                                                                                   priyankajobson@gmail.com</t>
  </si>
  <si>
    <t>Tithes, offerings, contributions, donations, and sponsorships.</t>
  </si>
  <si>
    <t>CAIN100-1376C</t>
  </si>
  <si>
    <t>Selwin Thomas Kidz Charity Limited.</t>
  </si>
  <si>
    <t>Orange river, crooked river disrtrict, crooked river p.o., clarendon.</t>
  </si>
  <si>
    <t>To improve the health, economic and social conditionss indigent children and elderly persons throughout jamaica through the collection and distribution of food charity and money on their, utilize same and any other means which the organization's purpose will further. To assist the acquisition of books, computers, educational material, sporting gears, and equipment for school and learning institution in jamaica.</t>
  </si>
  <si>
    <t>Stephanie Allen.-(jam/united kingdom).                                                                         Enid M. Stewart.-(jam).</t>
  </si>
  <si>
    <t>1(876) 384-6695                                                                                                                     +44 7972 643324</t>
  </si>
  <si>
    <t>enidstewart45@gmail.com                                                                   stephanieallenaug@gmail.com</t>
  </si>
  <si>
    <t>Members. Church people. Family fund. And fundraising.</t>
  </si>
  <si>
    <t>CAIN100NR-344C</t>
  </si>
  <si>
    <t>Send The Light Ministries (Jamaica) Limited</t>
  </si>
  <si>
    <t>245 Windsor avenue, coral gardens</t>
  </si>
  <si>
    <t>To provide bible teachings etc.</t>
  </si>
  <si>
    <t>Rev.Joseph D. Bell.-(american).                                                                                               Phillp E. Gordon.-(jam).                                                                                                         Susan H. Bell.-(american)</t>
  </si>
  <si>
    <t>876-953-8596</t>
  </si>
  <si>
    <t>Pburnett04@gmail.com</t>
  </si>
  <si>
    <t>CAIN100-63C</t>
  </si>
  <si>
    <t>Seprod Foundation Limited</t>
  </si>
  <si>
    <t>3 Felix fox boulevard, kingston</t>
  </si>
  <si>
    <t>To promote and encourage the advancement of education among poor and inner city children and young persons; Top support the relief of poverty face by inner-city children and young persons; To promote education initiatives to benefit the youth; To promote the advancement of good citizenship and community development by identifying charitable and educational causes which Seprod Ltd may make contributions and to facilitate Seprod Ltd. Making such contributions</t>
  </si>
  <si>
    <t>Melanie Subratie.-(jam).                                                                                  Byron Thompson.-(jam).                                                                               Maxim Rochester.-(jam).                                                                                                    Richard Pandohie.-(jam).                                                                                  Patrick Scott.-(jam).                                                                                           Damion Dodd.-(jam).</t>
  </si>
  <si>
    <t>Tele : (876) 922-1220                                                                                          1(876)   948-3102                                                                                                                            fax: (876) 922-6948                                                                                  1(876) 922-7344</t>
  </si>
  <si>
    <t>Corporate@seprod.com                                                                                                                     ddodd@seprod.com                                                                                                                   rpandohie@seprod.com</t>
  </si>
  <si>
    <t>Donations from seprod limited and other corporate and individual donors.</t>
  </si>
  <si>
    <t>CA100NR-62C</t>
  </si>
  <si>
    <t>Servant's Heart Jamaica Inc (T/A Eden Deaf Mission)</t>
  </si>
  <si>
    <t>Box 289 fairview shopping centre mo-bay</t>
  </si>
  <si>
    <t>Seeking to meet the needs of the deaf in Ja.</t>
  </si>
  <si>
    <t>876-351-0774</t>
  </si>
  <si>
    <t>Servantsheartjamaica@yahoo.com</t>
  </si>
  <si>
    <t>CA100-616C</t>
  </si>
  <si>
    <t>Serving Arms Jamaica (Saj) Limited</t>
  </si>
  <si>
    <t>Shop no. 5, 19 Grants pen road, kingston 8</t>
  </si>
  <si>
    <t>to improve the health and social conditions of chronically ailing persons throughout jamaica through the provding of emotional, spiritual, psychological and physical/financial comfort to these indiviuals; showing the love and kindness of God.</t>
  </si>
  <si>
    <t xml:space="preserve">Dr.Triston Henry.-(jam).                                                                                                                               Latoya Mile.-(jam)                                                                                                Kemar Letman.-(jam).                                                                                                           Patricea Blair.-(jam).                                                                                                          Janesha Bryce-Rainford.(jam)                                                                                                 Ruel Rainford.-(jam).                    </t>
  </si>
  <si>
    <t>(876) 416-1939                                                                           (876) 840-1160                                                                         (876) 543-4608                                                                (876) 393-5922</t>
  </si>
  <si>
    <t>bryceyc@hotmail.com                                                                                                lmilesjpc@gmail.com                                                                                          enedek@hotmail.com</t>
  </si>
  <si>
    <t>grants, sponsorship, membership ,and fundraising.</t>
  </si>
  <si>
    <t>CAIN100-1703C</t>
  </si>
  <si>
    <t>Set Apart Women Driven To Purpose Limited.</t>
  </si>
  <si>
    <t>Banbury district, linstead p.po., st. Catherine.</t>
  </si>
  <si>
    <t>We are a group with the aim to increase awearness of the spriritual and religious aspect of life to children and other individuals within the environment of jamaica.</t>
  </si>
  <si>
    <t>Nadine Mighty.-(jam).                                                                                  Emma Brown.-(jam).                                                                                Karan Mighty-Byfield.-(jam).                                                                                                             Jacqueline Beckford.-(jam).                                                                                    Andrea Clarke-Barrett.-(jam).                                                                                                         Dian Dunbar-Watson.-(jam).                                                                                                       Tamisha Hudson.-(jam).                                                                                    Shequan Ebanks.-(jam).</t>
  </si>
  <si>
    <t>(876) 447-6405.                                                                  (876) 501-6920.                                                                         (876) 893-2959                                                                        (876) 463-8872                                                                                   (876) 362-4314                                                                                                (876) 793-7356.                                                                             (876) 395-6928                                                                                            (876) 909-1244                                                                                   (876) 543-9416</t>
  </si>
  <si>
    <t>Womendriventopurpose@gmail.com                                                                                                                                                   andreabarrett@gmail.com                                                                                    walsondian789@gmail.com</t>
  </si>
  <si>
    <t>Director's personal contributions. Donations</t>
  </si>
  <si>
    <t>CAIN100-792C</t>
  </si>
  <si>
    <t>Seventh Day Church Of God International Ministries Ltd</t>
  </si>
  <si>
    <t>98 St. John's road, spanish town, st. Catherine.</t>
  </si>
  <si>
    <t>To promote the gospel of christ by the outreach work of relief and development assistance to the needy in jamaica. To receive gift, money or property for the purpose of carrying out the objectives of the company. To enagage and obtain financial support of missionaries, ministers, medical mission etc that that is necessary for the work of the company's church, school, missions, colleges, nursing homes or cause as the company may decide.</t>
  </si>
  <si>
    <t>Selvyn Sewell.-(jam)                                                                        Canute Sewell.-(jam).                                                                                          Winston Reid.-(jam).                                                                                         Chrisana S. Lawrence.-(jam).                                                                     Claudia Mills-Dillon.-(jam).</t>
  </si>
  <si>
    <t>1(876) 649-0373                                                                 (876) 370-1269                                                                                                      (876) 331-6110                                                                                                                 (876) 448-2611                                                                    (876) 374-8616                                              (876) 425-5638                                                                              (876) 864-8247</t>
  </si>
  <si>
    <t>International.ministries@yahoo.com                                                                                   kenease@gmail.com                                                                                                                  drselvynsewell@gmail.com                                                                                                                    chrisanalawrence@yahoo.com</t>
  </si>
  <si>
    <t>Donations from local and international donors, fund raising and income from investments soley for the charitable organization.</t>
  </si>
  <si>
    <t>CAIN100-1814C</t>
  </si>
  <si>
    <t>Seventh Day Church Of God Outreach Ministries Inc, T/A 7th Day Cogom.</t>
  </si>
  <si>
    <t>Pleasant hill, sandy river district, kellits p.o., clarendon.</t>
  </si>
  <si>
    <t xml:space="preserve">Paulette D. Hayles.-(American).                                                                                                                                 Daniel Hayle.-(American).                                                                                                          Sonia B. Swanson.-(american).                                                                                                                                                 Levi A. Hayles.-(jam).                                                            </t>
  </si>
  <si>
    <t>1(876) 421-2221.</t>
  </si>
  <si>
    <t xml:space="preserve">Outreachministries431@gmail.com                                                                                                   </t>
  </si>
  <si>
    <t>Tithes. Offerting. Donations.</t>
  </si>
  <si>
    <t>CAIN100-1457C</t>
  </si>
  <si>
    <t>Seventh Day Maranatha Reform Movement Church Limited.</t>
  </si>
  <si>
    <t>Shop # 26, angel's plaza, spanish town p.o., st. Catherine.</t>
  </si>
  <si>
    <t>Veron Asvern Rankine.-(American).                                                                                                      Anrtta Rebecca Rankine.-(American).                                                                                        Andrew Charles Bell.-(Jam).</t>
  </si>
  <si>
    <t>1(876) 305-2490.                                                   (876) 793-4886                                                                     (876) 362-6027                                                                        (876) 793-4886</t>
  </si>
  <si>
    <t>Vtruth7@yahoo.com                                                                                                          vrankine55@gmail.com</t>
  </si>
  <si>
    <t>CAIN100-1756C</t>
  </si>
  <si>
    <t>Shadeen Anglin Ministries International Limited.</t>
  </si>
  <si>
    <t>14 Kings avenue, kingston 10.</t>
  </si>
  <si>
    <t>Shadeen Anglin.-(jam).                                                                                              Lydia Harris.-(jam).                                                                                                      Aldeen M. Campbell.-(jam).</t>
  </si>
  <si>
    <t>(876) 802-1934                                                                                                      (876) 806-6297                                                                                   (876) 815-6336</t>
  </si>
  <si>
    <t>Shadeenanglin@gmail.com</t>
  </si>
  <si>
    <t>Fundraising activities, donations from persons locally and abroad</t>
  </si>
  <si>
    <t>CAIN100-1531C</t>
  </si>
  <si>
    <t>Shaggy Make A Difference Foundation Limited.</t>
  </si>
  <si>
    <t>1 Plymouth avenue, kingston 6.</t>
  </si>
  <si>
    <t>Engage in activities for the relife of poverty, etc in the island of jamaica. Provide assistance the needy in areas including medical, health, education.</t>
  </si>
  <si>
    <t>orville burrell.-(recording Artirst)(jam).                                                                                                  Rebecca p. burrell.-(jam).</t>
  </si>
  <si>
    <t>(876) 322-2645</t>
  </si>
  <si>
    <t>shaggyandfriends@gmail.com                                                                                                       rebeccalburrell@gmail.com</t>
  </si>
  <si>
    <t>Fundraising, corporate / indiviual donations.</t>
  </si>
  <si>
    <t>CAIN100-1873C</t>
  </si>
  <si>
    <t>Shak's Hope Foundation Limited</t>
  </si>
  <si>
    <t>42 Ellesmere Drive, Kingston 19, st.andrew</t>
  </si>
  <si>
    <t>To educate about SICKLE CELL by bring awareness and helping to improve their quality of life. To improve health, economic and social conditions, support the SICKLE CELL Unit.</t>
  </si>
  <si>
    <t>(876) 550-1409                                                                                 (876) 851-4189</t>
  </si>
  <si>
    <t>shakshope@gmail.com</t>
  </si>
  <si>
    <t>Self public at large american express company smile amazon.</t>
  </si>
  <si>
    <t>CA100-1734C</t>
  </si>
  <si>
    <t>Shanika Sutton Prophetic Ministries Limited.</t>
  </si>
  <si>
    <t>12A charlton road, apt.31, constant spring p.o., kingston 8.</t>
  </si>
  <si>
    <t>Shanika Sutton.-(jam).                                                                                                       Kevron Sutton.-(jam).                                                                                                  Najwa Simpson.-(jam).</t>
  </si>
  <si>
    <t>(876) 215-6690                                                                     (876) 514-2031                                                                                                                  (876) 329-3519</t>
  </si>
  <si>
    <t>Shanikasuttonpm@gmail.com                                                                                                  najwakayesimpsompson@gmail.com                                                                                           kevron20@gmail.com</t>
  </si>
  <si>
    <t>membership fees, tithes, and offerings.</t>
  </si>
  <si>
    <t>CAIN100-1896C</t>
  </si>
  <si>
    <t>Shared Resources Foundation Limited.</t>
  </si>
  <si>
    <t>Lot 9, fairway subdivision, spur tree, p.o.box 1435. Manchester.</t>
  </si>
  <si>
    <t>To asist in the advancement of educational opportunities for persons especically young people ages 15 - 35 years old in and around jamaica. To incorporate the use of the word of god through religious training activities as a means of edifying participants in educational programs and bringing them closer to god.</t>
  </si>
  <si>
    <t>Paul Channer.-(jam).                                                                           Richard Bowes.-(jam).                                                                               Albert Newton.-(jam).                                                                         Mavis Channer.-(Secretary).</t>
  </si>
  <si>
    <t>(876) 773-0237.                                        (876) 964-6756.                                           (876) 852-4451.                                                      ((876) 839-9689.                                                                                     (876) 474-1157.                                                         (876) 817-3843.                                                                            (876) 433-4872.</t>
  </si>
  <si>
    <t xml:space="preserve">Srfoundationltd@yahoo.com                                                                             runhope1@hotmail.com                                                                                                                                    bowes_r@yahoo.com                                                                                                                        salbertnewton1968@gmail.com                                                                mayrechann@yahoo.com                                                                                                                            </t>
  </si>
  <si>
    <t>Directors contributions. Solicited funds from community.</t>
  </si>
  <si>
    <t>CA100-183C</t>
  </si>
  <si>
    <t>Shekinah Intercessors Outreach Ministries Limited</t>
  </si>
  <si>
    <t>42 Oncidium court, eltham park phase 3, spanish town, st. Catherine</t>
  </si>
  <si>
    <t>The promotion of Christian belief and values; Establishment of Outreach and Self help initiative through Artisan to the vulnerable; To express the love of God in practical ways to those in need</t>
  </si>
  <si>
    <t xml:space="preserve">Angella Wray-Thompson.-(jam).                                                                                                        Glenford Thompson.-(jam).                                                                                 David Foreman.-(jam)                                                                                                                         Neleta Brooks.-(jam).                                                                                      Sharon byfield-Stewart.-(jam).                                                                                  </t>
  </si>
  <si>
    <t>(876) 375-3829                                                                                              (876) 631-9801                                                                                                                (876) 419-5109                                                                           (876) 858-0428                                                                               (876) 468-1178</t>
  </si>
  <si>
    <t>shekinah_iomi@yahoo.com                                                                                              angellabless@gmail.com                                                                                  angellabless7@yahoo.com</t>
  </si>
  <si>
    <t>members contribution in the form of offerings, tithes, and other gifts.</t>
  </si>
  <si>
    <t>CA100-280C</t>
  </si>
  <si>
    <t>Shelly Ann Fraser Pryce Pocket Rocket Foundation</t>
  </si>
  <si>
    <t>6Th floor, 28-48 babados avenue, kingston 5</t>
  </si>
  <si>
    <t>To promote the education of jamaican youths with special emphasis on high school student athetes. To promote poverty alleviation primarily by assisting inner-city youths to develop careers in the field of sports and in particular, the area of athletics. To promote and preserve jamaica's sports heritage to maintain and advance jamaica's world-wide prominence in the field of sports with speacial emphasis on athletics. To promote healthy lifestyles and provide financial and other support, inspiration and motivation for jamaican youth and in particular for children in jamaica's children's homes and places of safety.</t>
  </si>
  <si>
    <t>1(876) 929-5755</t>
  </si>
  <si>
    <t>Info@pocketrocketfoundation.com</t>
  </si>
  <si>
    <t>CAIN100-796C</t>
  </si>
  <si>
    <t>Shepherd House International Limited                                                                                                                                             (Formerly: First Love Church Limited).</t>
  </si>
  <si>
    <t>5 Portmore avenue, greater portmore p o st catherine</t>
  </si>
  <si>
    <t>The objects for which the association is established are such of the following as are exclusively for charitable, religious and educational purpose: To provide a ministry of the word of god and spread the gospel of jesus christ through the planting of churches, the organization of para-church ministries and institutions in order to reach any person irrespective of race, color and nationality. To propagate the gospel of jesus christ to all parts of the world through any means that is appropriate, so long as it is contrary to the laws of the land.</t>
  </si>
  <si>
    <t>David O.Gyedu.-(Ghanaian/jam).                                                                               Mark Annor.-(Ghanaian).                                                               Adeline Gyedu.-(Ghanaian/jam).</t>
  </si>
  <si>
    <t>1(876) 460-3092                                                                            1(876) 469-1092</t>
  </si>
  <si>
    <t>Anakazo@yahoo.com                                                                                                         aeyedu@gmail.com                                                                                                                                                 dgyedu@icloud.com</t>
  </si>
  <si>
    <t>Church members offerings and fund raising events.</t>
  </si>
  <si>
    <t>CAIN100-1989C</t>
  </si>
  <si>
    <t>Sheriel International Ministry Of Hope Inc. Limited</t>
  </si>
  <si>
    <t>Bodles Crescent, Free Town P.A.,St.catherine</t>
  </si>
  <si>
    <t>To advance the educational development of needy students in the FREE TOWN DISTRICT and its adjoining districts in the parish of CLARENDON by providing educational materials such as: books, school supplies, computers , and other educational materals.</t>
  </si>
  <si>
    <t>(876) 623-5254</t>
  </si>
  <si>
    <t>siministry@gmail.com</t>
  </si>
  <si>
    <t>CA100-972C</t>
  </si>
  <si>
    <t>Shiloh Apostolic Church Limited</t>
  </si>
  <si>
    <t>138 1/2 Church street, kingston</t>
  </si>
  <si>
    <t>Benjamin Brown.-(jam).                                                                                                   Hyacinth Brown.-(jam).</t>
  </si>
  <si>
    <t>(876) 365-6423                                                                            (876) 373-6099                                                                        (876) 988-9025</t>
  </si>
  <si>
    <t>bishopbbrown@gmail.com</t>
  </si>
  <si>
    <t>CAIN100-1927C</t>
  </si>
  <si>
    <t>Shining Hope Foundation Jamaica Limited.</t>
  </si>
  <si>
    <t>17 Blythwood drive, beverly hills, kingston 6.</t>
  </si>
  <si>
    <t>To offer teenage mothers to rebuild their future by: 1. Identifying psychosocial issues that warrant psychotherapy and provide the appropriate services. 2. Assisting with the re-enrolment in academic institution through financial support. 3. Providing career counselling and life skill education. Life skill education includes: developing soft skill such as, proper communication, interpersonal relationships, etiquette etc.</t>
  </si>
  <si>
    <t>Melonia May Waugh.-(jam).                                                                     Eugenie Brown-Myrie.-(jam).                                                                             Tiffany Augustine.-(jam).</t>
  </si>
  <si>
    <t xml:space="preserve">(876) 822-4635                                                                (876) 429-5301                                                                                (876) 482-2166                                                                              (876) 570-4679 </t>
  </si>
  <si>
    <t>Shininghopefoundationjn@gmail.com                                                                                                                     tiffanyaugustine@hotmail.com                                                                                                                            eugenie_myrie@yahoo.com                                                                                                                                            river_58@hotmail.com</t>
  </si>
  <si>
    <t>Donations. Sponsorship. Grants.</t>
  </si>
  <si>
    <t>CAIN100-1862C</t>
  </si>
  <si>
    <t>Shortwood Teacher's College Batch Of 1975 Limited.</t>
  </si>
  <si>
    <t>8 Timer path, kingston 19.</t>
  </si>
  <si>
    <t>To provide financial assistance to help needy students to pursue a four -year degree in teacher education. To improve the learning environment of the college and provide financial contributions towards the acquistion and refunbishing of educational resources for students.</t>
  </si>
  <si>
    <t>(876) 906-2415</t>
  </si>
  <si>
    <t>Stcbatch1975@gmail.com</t>
  </si>
  <si>
    <t>Donations. Fundraising activaties. Personal funds.</t>
  </si>
  <si>
    <t>CA100NR-111C</t>
  </si>
  <si>
    <t>Showers Of Blessings Deliverance Ministries International Limited</t>
  </si>
  <si>
    <t>Lot 25 enfiled district</t>
  </si>
  <si>
    <t>To establish and operate for religious and evangelistic worship and conductof religious activities and services</t>
  </si>
  <si>
    <t>876-409-2768</t>
  </si>
  <si>
    <t>Barbara.hallwilliams@gmail.com</t>
  </si>
  <si>
    <t>CA100-598C</t>
  </si>
  <si>
    <t>Sickle Cell Trust Limited</t>
  </si>
  <si>
    <t>14 Milverton crescent, kingston 6</t>
  </si>
  <si>
    <t>CAAP100-262C</t>
  </si>
  <si>
    <t>Sisters Of Mercy Of Jamaica</t>
  </si>
  <si>
    <t>Education of the young; Visitation of the sick in their homes and in institutions; The care of orphans and underprivileged children in homes</t>
  </si>
  <si>
    <t>1(876) 928-1344                                                                                         1(876) 928-8013</t>
  </si>
  <si>
    <t>Somja_bo@hotmail.com</t>
  </si>
  <si>
    <t>Donation, sisters' salaries, sisters' pensions, interest on investments.</t>
  </si>
  <si>
    <t>CAIN100-914C</t>
  </si>
  <si>
    <t>Sizzla Youth Foundation</t>
  </si>
  <si>
    <t>40 August town road, kingston 7, st. Andrew</t>
  </si>
  <si>
    <t>To promote community development in the August Town community by supporting educational institution. To provide development programmes that cater to children and young persons from lower socio-economic background. To provide recreational and educational opportunities to improve the quality of life for the youths of the community. To facilitate programmes and intitiatives which seek to focus the attention of the community at large on social programmes with a view to create a sense of individual and community responsibiliity and participation in remedying the problems of the community.</t>
  </si>
  <si>
    <t>Miguel Collins.(jam)(recording artist).                                                                                           Aston Collins.(jam).                                                                  Homer Harris.(jam).                                                                                                                                        Khrista-Gae Sangster,(secretary)(jam).</t>
  </si>
  <si>
    <t>1(876) 336-1271                                                                                       1(876) 451-1690</t>
  </si>
  <si>
    <t>Sizzlayouthfoundation1@gmail.com</t>
  </si>
  <si>
    <t>CAIN100-1776C</t>
  </si>
  <si>
    <t>Sligoville First Free Village Development Association Limited.</t>
  </si>
  <si>
    <t>To assist with the alleviation of poverty for residents in sligoville and adjoining district. To also establish programs to improve the infrastructure within the community. To promote unification of community members so as to assist in the reduction of crime among young people.</t>
  </si>
  <si>
    <t>(876) 346-5144</t>
  </si>
  <si>
    <t>Firstfreevillage876@gmail.com</t>
  </si>
  <si>
    <t>Donations, contributions, and salary.</t>
  </si>
  <si>
    <t>CA100-706C</t>
  </si>
  <si>
    <t>Smart Lots Of Love Children Foundation Limited</t>
  </si>
  <si>
    <t>Liston place, race course, harry watch p.o., manchester</t>
  </si>
  <si>
    <t>Mentoring and traing of young people especially in manchester. To feed and cloth the hungry and the needy by way of distribution of food items and clothing on a quarterly basis. To provide counseling to children on a quarterly basis.</t>
  </si>
  <si>
    <t>Richard McDonald.-(jam).                                                                          Claudette Levy.-(jam).                                                                                              Beryl Myke.-(american).                                                                                                 Emelia Hamilton.-(jam).</t>
  </si>
  <si>
    <t>(876)831-1652                                                                                                (876) 872-4541                                                                  (876) 401-5441</t>
  </si>
  <si>
    <t>cmblackwood@gmail.com                                                                                                                 berylmyke@gmail.com</t>
  </si>
  <si>
    <t>CAIN100-1986C</t>
  </si>
  <si>
    <t>Social Transformation and Renewal Foundation Limited (S.T.A.R Foundation)</t>
  </si>
  <si>
    <t>To facilitate, promote and coordinate sustainable community development programs and project for the benefit of the residents across various communities in Jamaica.</t>
  </si>
  <si>
    <t>(876) 927-6957</t>
  </si>
  <si>
    <t>INFO@PROJECTSTARJA.COM</t>
  </si>
  <si>
    <t>Cororate Donors JSE Listings multilelerals Groud funding</t>
  </si>
  <si>
    <t>CAIN100-1997C</t>
  </si>
  <si>
    <t>Society For Education And Technology Foundation Limited</t>
  </si>
  <si>
    <t>15 Belvedere crescent, p.o.box 41, red hills, st. andrew</t>
  </si>
  <si>
    <t>To advance the educational opportunities for children with learning difficulties (including but not restricted to DYSLEXIA) by transforming their learning experience thus preparing them for educational success.</t>
  </si>
  <si>
    <t>(876) 352-7858</t>
  </si>
  <si>
    <t>info@setfoundation.com</t>
  </si>
  <si>
    <t>Private individuals, companies, sponsorships.</t>
  </si>
  <si>
    <t>CA100NR-6C</t>
  </si>
  <si>
    <t>Sod Children Workshop Abasheba Spiritual Deliverance</t>
  </si>
  <si>
    <t>1 Rennie road, new buckfield, ocho rios</t>
  </si>
  <si>
    <t>To provide persons of economically disadvantage backgrounds the opportunity to engage in positive activities.</t>
  </si>
  <si>
    <t>CA100NR-51C</t>
  </si>
  <si>
    <t>Somerton International Bible Way Apostolic</t>
  </si>
  <si>
    <t>Somerton district</t>
  </si>
  <si>
    <t>To promote the Gospel of Jesus Christ throughout the community of Somerton and other communities in the parish of St.James and other parishes of Jamaica</t>
  </si>
  <si>
    <t>876-826-7066</t>
  </si>
  <si>
    <t>Ruby.crawford01@gmail.com</t>
  </si>
  <si>
    <t>CA100-953C</t>
  </si>
  <si>
    <t>Sonny Bradshaw Foundation Limited</t>
  </si>
  <si>
    <t>22 East king's house road, kingston 6.</t>
  </si>
  <si>
    <t>The Association is formed to promote the Development of Music and provide educational opportunities for talented musicians. It is also formed to preserve the work and the musical legacy of the Late Sonny Bradshaw.</t>
  </si>
  <si>
    <t xml:space="preserve">Myrna Hague Bradshaw Phd.-(jam).                                                                                                                 Marjorie Whylie.-(jam).                                                                                                      Michael Whyte.-(jam).                                                      </t>
  </si>
  <si>
    <t>(876) 927-3544</t>
  </si>
  <si>
    <t>ochioriosjazz@yahoo.com</t>
  </si>
  <si>
    <t>fund-raising activities such as performances by the jamaica big band and the presentation of the jamaica international ocho rios jazz festival.</t>
  </si>
  <si>
    <t>CAIN100-766C</t>
  </si>
  <si>
    <t>Soroptimist International Of Jamaica (Kingston)</t>
  </si>
  <si>
    <t>4 Rosa place, kingston 6</t>
  </si>
  <si>
    <t>To foster and promote social and econmic development for the lives of women and girls in kingston and the jamaican society. To support the advancement of education for females in jamaica. To encourage goodwill confidence fellowship and Co-operation amongst females in Jamaica.</t>
  </si>
  <si>
    <t>Sonia Black.-(jam)                                                                               Vinnese Diad.-(jam)                                                                            Doris Bloomfield.-(jam)                                                                                         Ellen Campbell-Grizzle.-(jam).                                                                             Maxine Wedderburn.-(jam).                                                               Denise Henry.-(jam).</t>
  </si>
  <si>
    <t>1(876) 831-2678                                                                            (876) 822-1432</t>
  </si>
  <si>
    <t>dnhfavoured@gmail.com                                                                                               sonia.black@uwimona.edu.jm</t>
  </si>
  <si>
    <t>Membership dues, and charitable donations from fundraising.</t>
  </si>
  <si>
    <t>CAIN100NR-255C</t>
  </si>
  <si>
    <t>Sos Children's Village Of Jamaica Foundation</t>
  </si>
  <si>
    <t>26 Peter pan avenue, brandon hill p.o. Box 654, #2 p.o. Box montego bay</t>
  </si>
  <si>
    <t xml:space="preserve">We work for children who are orphaned, abandoned or whose famillies are unable to care for them, we give these children the opportunity to build lasting relationships within a family. Our family approach in the SOS Children's Villiage is based on four principles: 1. Each child needs a mother. 2. Grow up most naturally with brothers and sisters. 3. In their own. 4. Within a supportive village environment. </t>
  </si>
  <si>
    <t>876-979-5850.                                                                                                (876) 952-6215                                                                                                                  cel: (876) 569-5788                                                                                                                     fax: (876) 979-5855.</t>
  </si>
  <si>
    <t>information@sos-jamaica.org</t>
  </si>
  <si>
    <t>Sos kinderdorf international 65%, G.O.J &amp; local donors 35%</t>
  </si>
  <si>
    <t>CA100NR-93C</t>
  </si>
  <si>
    <t>Soul Mission Outreach Ministries Limited</t>
  </si>
  <si>
    <t>Shop #3 lot 2 huntley, main street</t>
  </si>
  <si>
    <t>To spread the gospel of the kingdom of our lordand saviour Jesus Christ through Saint Ann and other Parishes of Jamaica.</t>
  </si>
  <si>
    <t>876-390-7452</t>
  </si>
  <si>
    <t>Daviddcclarke@gmail.com</t>
  </si>
  <si>
    <t>CA100-915C</t>
  </si>
  <si>
    <t>Soul Seekers International Limited</t>
  </si>
  <si>
    <t>7B caledonia avenue, p.o. Box 1280, mandeville</t>
  </si>
  <si>
    <t>To establish and maintain a place for the worship of the one true god, to expound the word of god, to exhort the lord jesus christ, to honour the holy ghost, to spread the word of god according to the teaching and practice of the apostles, to convert souls to the lord jesus christ, to promte biblical christianity in jamaica and elsewhere by all legal and practical means, but especially by missionary and evangelistic work. To train and educate young men and women academically and in all subjects whatsover that may be included in an commercial, technical, scientific, classical or academic education, or may be conductive to knowledge and / or skill in any trade, vocation or calling.</t>
  </si>
  <si>
    <t>Eunice Ingram,(elaine).(jam/usa).                                                        Isiah Thomas.(jam),                                                                         Marjorie Beckford.(jam),                                                            Dawn Thomas.(jam).                                                                     Mavis Allen.("jam)                                                                          Alila Golding.(jam).                                                                            Eukent Higgins.(jam).</t>
  </si>
  <si>
    <t>(876) 841-7846                                                    (876) 548-5551                                                                       561-307-6628</t>
  </si>
  <si>
    <t>Evangelistingram@gmail.com</t>
  </si>
  <si>
    <t>member voluntary, contribution, and donations.</t>
  </si>
  <si>
    <t>CA100-470C</t>
  </si>
  <si>
    <t>Source Farm Foundation &amp; Ecovillage.</t>
  </si>
  <si>
    <t>John's town, oxford road, beckford town p.a., st.thomas.</t>
  </si>
  <si>
    <t>Facilitate training in organic farming, agriculture and natural building practices so as to improve the lives and economic opportunities of the people. To help build local, ecologically based, disaster resistant organic food systems in Jamaica thus improving food security.</t>
  </si>
  <si>
    <t>1(876) 276-7040</t>
  </si>
  <si>
    <t>CA100-1101C</t>
  </si>
  <si>
    <t>South Parade Trust</t>
  </si>
  <si>
    <t>57 A east queen street, kingston.</t>
  </si>
  <si>
    <t>Provide afternoon programs of for youths in the Down town communities. To teach the gospel of jesus christ to the youths. Tp promote peace and love within communities</t>
  </si>
  <si>
    <t xml:space="preserve">Jonathan Williams.(attorney at law)-(jam).                                                                                                        Marshalee Robertson. (legal Secretary).-(jam).                                                       </t>
  </si>
  <si>
    <t xml:space="preserve">(876) 922-5283                                                                  (876) 787-0112                                                                                         (876) 534-8694 </t>
  </si>
  <si>
    <t>jchewilliams@gmail.com                                                                                         marshaleealexia@hotmail.com</t>
  </si>
  <si>
    <t>Sponsorship , fund-raising</t>
  </si>
  <si>
    <t>CA100-693C</t>
  </si>
  <si>
    <t>Spanish Town Returned Residents &amp; Friends Limited</t>
  </si>
  <si>
    <t>391 Livingston road, green acres, spanish town</t>
  </si>
  <si>
    <t>To safe guard and promote the interest of the retuening residents residing in spanish town and surrounding communities in the st. Catherine on the matter of housing, jobs, healthcare. Access information and the general welfair of the returning residents.</t>
  </si>
  <si>
    <t>Gloria I. Davis.-(jam)                                                                         Stephen C. Batchelor.-(jam).                                                                  Joyce Morrison.-(jam).                                                                                              Selbourne S. Grandison.-(jam).                                                                           Zephaniah L. James.-(jam).                                                                                                                                 Lorie Binns.-(jam).</t>
  </si>
  <si>
    <t xml:space="preserve">(876) 943-0034                                                                                                                                (876) 934-1466                                                                     (876) 488-6399                                                                        (876) 943-0034                                                                                        (876) 877-3675                                                                               (876) 943-4146                                                             (876) 572-5029                                                                                                                  </t>
  </si>
  <si>
    <t>ionie360@yahoo.com</t>
  </si>
  <si>
    <t>donations,membership dues, and fundraising.</t>
  </si>
  <si>
    <t>CA100-676C</t>
  </si>
  <si>
    <t>Spare Change Foundation Limited</t>
  </si>
  <si>
    <t>63-67 Knutsford boulevard, kingston 5</t>
  </si>
  <si>
    <t>Caters to the relief of those in neeed of physical and financial assistance ( by way of interest free loans) to inner- city tertiary level students who are interested in participating in the work and travel programme but are unable to afford the programme fees. The foundation believes that the invalueable experience gain through the cultural exposure contributes to both personal and professional development of the partcipants and to become self-sufficient.</t>
  </si>
  <si>
    <t>Ray-Saint Michael A. Williams.-(jam).                                                                          Camille S. Kidd.-(jam).                                                                                                              John M. Sinclair.-(jam).                                                                                  Sean G. Reid.-(jam).</t>
  </si>
  <si>
    <t>(876) 881-5151                                                                             (876) 864-4615                                                                    (876) 469-2794                                                     (876) 470-8960                                                                        (876) 443-9348</t>
  </si>
  <si>
    <t xml:space="preserve">info@sparechangefund.com                                                                                                                    office@discoverytechnologiesja.com                                                                                                                                                         norbricks@yahoo.com                                                                                     </t>
  </si>
  <si>
    <t>member's income. Fund raisning events.</t>
  </si>
  <si>
    <t>CAIN100-599C</t>
  </si>
  <si>
    <t>Spicy Grove Youth Center</t>
  </si>
  <si>
    <t>Spicy grove, oracabessa p.o., st. Mary</t>
  </si>
  <si>
    <t>To spread the hope and love of Jesus Christ to the youth and children of Jamaica. Courage, strength, compassion, and service guide our vision to positively connect our youth to their communities, to encourage, empower and equip them to become useful citizens of the future.</t>
  </si>
  <si>
    <t>Grace ann Taylor.-(jam).                                                                                                                 Hortense Gregory-Nelson.-(jam).                                                                   Maria Morrison.-(jam).                                                                                Alex Carruthers.-(jam).</t>
  </si>
  <si>
    <t>1-(876) 458-2929</t>
  </si>
  <si>
    <t>Spicyinfo@spicygrovechildren.com</t>
  </si>
  <si>
    <t>CAIN100-15C</t>
  </si>
  <si>
    <t>Sports Development Foundation</t>
  </si>
  <si>
    <t>31 Phoenix avenue, kingston 10</t>
  </si>
  <si>
    <t>To promote and encourage the development and growth of talent and skills and facilities and activities concerning all aspects of sports; To</t>
  </si>
  <si>
    <t>1(876) 926-6733                                                                                               1(876) 926-7128</t>
  </si>
  <si>
    <t>Sdf@cwjamaica.com</t>
  </si>
  <si>
    <t>CAIN100-1570C</t>
  </si>
  <si>
    <t>Spotlight On Autism Awareness In Jamaica (Saaj) Limited.</t>
  </si>
  <si>
    <t>47-49 Trinidad terrace, kingston 5.</t>
  </si>
  <si>
    <t>To provide specific training in the field of austism and to provide information to parents, students teachers, principals, and healthcare providers of children with autism.</t>
  </si>
  <si>
    <t>(876) 908-4007</t>
  </si>
  <si>
    <t>CA100-432C</t>
  </si>
  <si>
    <t>Spring Village Development Foundation Benevolent Society</t>
  </si>
  <si>
    <t>Spring village, bushy park p o st. Catherine</t>
  </si>
  <si>
    <t>To conduct community development activities. To empower residents through skills training and other personal and professional development. To build and maintain communal facilities to be utilized by residents to umprove Livelihood and their standard of living.</t>
  </si>
  <si>
    <t>Wayne  Saunderson.-(jam).                                                                                     Ucal Gayle.-(jam)                                                                          Sutcliff Campbell.-(jam)                                                                           kenford Edwards.-(jam).                                                                                                                       Natalie Phillips-whitely.-(jam)                                                                                                                                 A. Martin.-(jam).                                                                                                                  Lileth Givans.-(jam).                                                                                                      natalee samuels-ming.-(jam).</t>
  </si>
  <si>
    <t>(876) 708-5020                                                                                                                                              (876) 708-5455                                                                  (876) 316-4321                                                                                                                (876) 317-4591</t>
  </si>
  <si>
    <t>Springdev@gmail.com                                                                                                                    nat_sam1@yahoo.com                                                                                        wayne.saunderson56@gmail.com</t>
  </si>
  <si>
    <t>donations,dues, training fees,grants, fundraising, and income generation activites.</t>
  </si>
  <si>
    <t>CAIN100-1881C</t>
  </si>
  <si>
    <t>Squeegee Academy International Limited.</t>
  </si>
  <si>
    <t>24 East kings house road, kingston 10.</t>
  </si>
  <si>
    <t>To promote the education of underprivileged young men, particularly those operating squeegees at road intersections in the town throughout jamaica, by providing academic and skills training instructions to them.</t>
  </si>
  <si>
    <t>Christopher Kassie.-(jam).                                                                                                    Nicolette Ann-Marie Goulbourne-Deerr.-(jam).                                                                                        Sheleisha Michelle Hamilton-Kassie.-(jam).</t>
  </si>
  <si>
    <t>(876) 840-3334.</t>
  </si>
  <si>
    <t>Squeegeeacademyintl@gmail.com                                                                                                                              yjollystone@outlook.com                                                                                  soapberry1@yahoo.com</t>
  </si>
  <si>
    <t>Private donations. Fundraising events.</t>
  </si>
  <si>
    <t>CA100-411C</t>
  </si>
  <si>
    <t>St. Aloysius Primary School</t>
  </si>
  <si>
    <t>To create a conducive environment and foster the growth and development of each child academically, aesthetically, culturally, socially and spiritually regardless of his/her background</t>
  </si>
  <si>
    <t>1(876) 922-2558                                                                                                              Fax: 1(876) 967-7752</t>
  </si>
  <si>
    <t>St.aloyprim@yahoo.co.uk</t>
  </si>
  <si>
    <t>CA100-360C</t>
  </si>
  <si>
    <t>St. Andrew High School For Girls</t>
  </si>
  <si>
    <t>10 Cecelio avenue, kingston 10</t>
  </si>
  <si>
    <t>To promote the education of the students of the St. Andrew High School for girl ("the School") in order to secure the development and the welfare of the students of the School, thus contributing positively to the strengthening of the nation; To promote and encourage knowledge, creativity, independence and assertiveness on the part of each student for the wholistic development of intellectual prowess, integrity and soundness of character grounded in strong moral and spiritual values.</t>
  </si>
  <si>
    <t>Pro. The Hon. Barbara Bailey.-(jam).                                                                                     Ms. Glen Lee.-(jam)                                                                                                               Mrs. Marlize McCartney._(jam).                                                                               Mrs. Patricia Sinclair-McCalla.-(jam).                                                                              Hon. Dorothy Pine-McLarty.-(jam).</t>
  </si>
  <si>
    <t>(876) 926-5925-6. Fax: (876) 929-6144.</t>
  </si>
  <si>
    <t>Standrewhigh@sahs.edu.jm</t>
  </si>
  <si>
    <t>Ministry of education, school fees, donations.</t>
  </si>
  <si>
    <t>CAIN100-308C</t>
  </si>
  <si>
    <t>St. Andrew High School Foundation</t>
  </si>
  <si>
    <t>CA100-319C</t>
  </si>
  <si>
    <t>St. Andrew Parish Foundation</t>
  </si>
  <si>
    <t>4 Hagley park road, kingston 10, jamaica, w.i.</t>
  </si>
  <si>
    <t>To provide Social and spiritual programmes for all ages as well as active development work in health, education, skills training and senior citizens care in inner city communities in the parish of St. Andrew. To educate, relieve and rehabiliitate persons who by reason of their social and econmic circumstance are unable to gain employment and to further their formal education by providing for such persons workshops and such other training facilities as will enable them to acquire and develop vocational skills. To improve the resilience of females through training in character building, leadership development, conflict resolution, decision making and human sexuality skills training and behaviour modication to young men and women in the parish.</t>
  </si>
  <si>
    <t xml:space="preserve">Dr. Lascelles G. Newman, Jp.-(jam).                                                                                             Donald Jone.-(jam).                                                                                           Andrea Tinker.-(jam).                                                                                                 Tony Patel.(broadcaster).-(jam).                                                                                                                            Dr. Nigel Elliot._(jam)                                                                                                               Ruby Anderson.-(jam).                                                                                                               Valerie Magnus.-(jam).                                                                         Douglas Folkes.-(jam).                                                         Marie Cassery-Rademacher.-(jam).                                                                               Kelvin St.Clair Roberts.-(jam).                            </t>
  </si>
  <si>
    <t>1(876) 881-7720                                                          (876)  351-8727</t>
  </si>
  <si>
    <t>Sapfoundation3@gmail.com</t>
  </si>
  <si>
    <t>donations, sponsors, fund raising events</t>
  </si>
  <si>
    <t>CA100-1000C</t>
  </si>
  <si>
    <t>St. Ann Disabilities Association Benevolent Society</t>
  </si>
  <si>
    <t>Grace community centre, steer town , st. Ann's bay p.o ., st. Ann.</t>
  </si>
  <si>
    <t>Advocate for the full integration of persons with disabilities into society.</t>
  </si>
  <si>
    <t xml:space="preserve">millicent sankey.-(jam).                                                                              Naraine McIntosh.-(jam).                                                 Velma Thomas.-(jam).                                                        Andre Thompson.-(jam).                                                                 Petrina Dunn.-(jam).                                                                                  Rosemarie Spencer.-(jam).                                                                           Rosalee Lindsay.-(jam).                                                                                                                                                      Elleen Wallace.-(jam).   </t>
  </si>
  <si>
    <t xml:space="preserve">(876) 310-6775                                                                                             (876) 458-7477 </t>
  </si>
  <si>
    <t>psankeytech@gmail.com</t>
  </si>
  <si>
    <t>Donation, fundraising, grants, and dues.</t>
  </si>
  <si>
    <t>CA100-31C</t>
  </si>
  <si>
    <t>St. Ann Infirmary</t>
  </si>
  <si>
    <t>Priory, st. Ann's bay, st. Ann</t>
  </si>
  <si>
    <t>PURPOSE The purpose of the institution is to provide food, shelter, clothing, medical, dental psychiatric social and spiritual carefor the destitute poor of the parish. Section 29 of the poor relief act states that any one who resides in a particular parish and is unable to work and maintain his/her self due to mental or physical causes is entitled to poor relief assistance.</t>
  </si>
  <si>
    <t xml:space="preserve">Claudiah Caster.-(jam).                                                                                                                                                 Rovel patrick morns.-(jam).                                                         </t>
  </si>
  <si>
    <t>972-2615-6, 794-9331-2, Fax: 972-2617</t>
  </si>
  <si>
    <t>Secretary_sapc@yahoo.com</t>
  </si>
  <si>
    <t>CA100-628C</t>
  </si>
  <si>
    <t>St. Aubyn's Foundation.</t>
  </si>
  <si>
    <t>3 Goulbourne drive, molynes gardens, kingston 10</t>
  </si>
  <si>
    <t>To support material or financially members of the Glengoffe and Sue river Communities with back to school expenses and material. To improve the health, economic and social conditions of these in need in the Glengoffe and Sue river communities through the collection and distribution of such iteams as may be necessary to fullfill purposes as are availble.</t>
  </si>
  <si>
    <t>Theresa Christie.-(jam/american).                                                                                        Frederica Whyte.-(jam).</t>
  </si>
  <si>
    <t>1(876) 286-5942                                                                                                         1-347-323-3908</t>
  </si>
  <si>
    <t>Ricawhyte@yahoo.com                                                                                            ricardo11236@gmail.com</t>
  </si>
  <si>
    <t>Personal donations, fundraising, external donations,</t>
  </si>
  <si>
    <t>CA100-1580C</t>
  </si>
  <si>
    <t>St. Barbara Faith And Hope Zion Temple Limited.</t>
  </si>
  <si>
    <t>Lot 61, 77 lane, waltham park road, kingston 11.</t>
  </si>
  <si>
    <t>Hyacinth Henry.-(jam)                                                                                                Joan Roper,-(jam).</t>
  </si>
  <si>
    <t>1(876) 537-9410                                                             (876) 536-3751</t>
  </si>
  <si>
    <t>joanroper2017@gmail.com</t>
  </si>
  <si>
    <t>tithes and offering</t>
  </si>
  <si>
    <t>CA100-1352C</t>
  </si>
  <si>
    <t>St. Catherine West Central Hope Limited.</t>
  </si>
  <si>
    <t>Riversdale district, riversdale p.o., st. Catherine.</t>
  </si>
  <si>
    <t>To promote cultureal development within the community. To promote self relance and problem solving within the community. To promote good parenting and education for every child. To promote amateur sports development in west central st. Catherine.</t>
  </si>
  <si>
    <t>Omar Francis.-(jam).                                                                            Bidalyn Plummer.-(jam).</t>
  </si>
  <si>
    <t>1(876) 457-8413                                                     (876) 909-3242                                                                       (876) 350-2761</t>
  </si>
  <si>
    <t>biddyp54@hotmail.com                                                                                     jawhitely@hotmail.com                                                                  omar.francis_29@hotmail.com</t>
  </si>
  <si>
    <t>proceeds are derived from Retired Citizens ae well as funding from other business and organizations.</t>
  </si>
  <si>
    <t>CA100-36C</t>
  </si>
  <si>
    <t>St. Elizabeth Parish Council Infirmary</t>
  </si>
  <si>
    <t>Institution drive, santa cruz p.o., st. Elizabeth</t>
  </si>
  <si>
    <t>The st. Elizabeth Infirmary is a Department of the St. Elizabeth Parish Council governs by the Board of Supervision and the Poor Relief Act and funded by the Government of Jamaica along with contributions in cash and kind from NGO’s, Service Clubs, Churches and private individuals. It is home to the destitute, less fortunate and those abandon by their relatives. It is managed by a Matron and Assistant Matron, it is over 100 years old consist of a male and female ward and situated on Institution Drive, Santa Cruz (Bypass Road). The persons in the infirmary are provided for in a home style situation where all their needs are met such as; domestic, personal, social, medical care and medications 3 balance meals per day and 24 hours care provided by trained Practical Nurses / Hospital/Health Care Assistants. Persons are admitted through the Poor Relief Officers at the Parish Council Poor Relief Office Headed by the Inspector of Poor</t>
  </si>
  <si>
    <t>Tel: (876) 966-2276</t>
  </si>
  <si>
    <t>Stelizabethpc@yahoo.com</t>
  </si>
  <si>
    <t>CA100-1156C</t>
  </si>
  <si>
    <t>St. Faith's Foundation Limited.</t>
  </si>
  <si>
    <t>St. Faith's district, glengoffe p.o., st. Catherine.</t>
  </si>
  <si>
    <t>To improve the health, economic and social condition of indigent children and elderly persons throughout St. Faith's district. And neighbouring communities within the parish of St. Catherine, through the collection and distribution of food, clothings and money on their behalf and to utilize some and any other means which will further the purpose.</t>
  </si>
  <si>
    <t>1(876) 438-2349</t>
  </si>
  <si>
    <t>Godfatherhyatt@yahoo.com</t>
  </si>
  <si>
    <t>CAIN100-410C</t>
  </si>
  <si>
    <t>St. Francis Primary And Infant School</t>
  </si>
  <si>
    <t>To teach, encourage and extend the knowledge and practice of healthy, moral and wholesome living; to recognise and empower individual to realise their full potential; to establish spiritual and cultural growth thus empowering students to function effectively and efficiently as they seek to develop themselves in this changing technological and global society.</t>
  </si>
  <si>
    <t>1(876) 929-4138                                                                                                                        1(876) 924-6888                                                                                                                              Fax: 1(876) 968-3751</t>
  </si>
  <si>
    <t>Stfrancisprimaryinfant@yahoo.com</t>
  </si>
  <si>
    <t>Donations, grants. Dues.</t>
  </si>
  <si>
    <t>CAIN100-178C</t>
  </si>
  <si>
    <t>St. Hugh's Past Students Foundation</t>
  </si>
  <si>
    <t>1 Leinster road, kingston 5</t>
  </si>
  <si>
    <t>To promote the education of the students of the St. Hugh's High School in all activities of learning and in particular in the study of the sciences; To promote practical studies and research in the sciences with a view to improving the level of knowledge and increasing the store of knowledge to the ultimate benefit of the public generally.</t>
  </si>
  <si>
    <t>Janice elizabeth palmer tomlinson.(jam). Susan jacqueline otuokon.(jam). Denise erskine jones.(jam). Sharon marie smith.(jam). Christine marie marrett.(jam). Yvette patricia johnson,(jam). Tracey ann long-foster.(jam). Donna-marie julia anderson.(jam).</t>
  </si>
  <si>
    <t>1(876) 784-2916                                                                         (876) 424-0215                                                                            (876) 934-4111                                                                                     (876) 429-0408                                                                               (876) 363-7002.                                                                          (876) 564-7065.                                                                            (876) 779-9465                                                                                     (876) 571-0818                                                                                       (876) 579-7903                                                                            (876) 357-2886</t>
  </si>
  <si>
    <t xml:space="preserve">Angiebeck35@yahoo.com                                                                                                                            donjdyer@hotmail.com                                                                                                                                                            jpalmertomlinson@yahoo.com                                                                                                                  susanotuokon@yahoo.com                                                                                                                                       derskinej@yahoo.com                                                                                                                                                              sms_mkt@hotmail.com                                                                                                                                            christine.marrett@associate.uwi.edu                                                                                                                                                   yvettepjohnson@gmail.com                                                                                                                                        talong@hmf.com.jm                                                       </t>
  </si>
  <si>
    <t>CAIN100NR-33C</t>
  </si>
  <si>
    <t>St. James Infirmary</t>
  </si>
  <si>
    <t>19A union street, montego bay</t>
  </si>
  <si>
    <t>To provide shelter and care for the sick and homeless.</t>
  </si>
  <si>
    <t>(876) 952-5500                                                        (876) 952-5502                                                   (876) 952-4066</t>
  </si>
  <si>
    <t>info@stjamespc.gov.jm                                                                                      stjamespc@mige.gov.jm</t>
  </si>
  <si>
    <t>Subvention from central government</t>
  </si>
  <si>
    <t>CAIN100-296C</t>
  </si>
  <si>
    <t>St. John Bosco Children's Home.</t>
  </si>
  <si>
    <t>Hatfield, manchester</t>
  </si>
  <si>
    <t>To providing a Christian envirnment that is caring, healthy and disciplined so that the children can grow to their full potential; To continue to provide excellence in primary and secondary education; To continue to provide excellence in skills trining programmes and help the boys be reintegrated into their families and society</t>
  </si>
  <si>
    <t>Sister Susan Frazer.-(american).                                                                             Sister Benedict Chung.-(jam).                                                                                  Marbarret Russell.-(jam).</t>
  </si>
  <si>
    <t>(876) 963-0611</t>
  </si>
  <si>
    <t>Administrator@stjohnbosco.org.jm                                                                                                                  sfrazer@sistersofmercy.org                                                                                                   mchun@sistersofmercy.org                                                                                                                                administrator@sjbvocational</t>
  </si>
  <si>
    <t>Government. Agricultral activities of property. Sisters of mercy jamaica.</t>
  </si>
  <si>
    <t>CAIN100-2051C</t>
  </si>
  <si>
    <t>St. John's Community Kids Limited</t>
  </si>
  <si>
    <t>Retirement district, john's hall p.o.,st.james.</t>
  </si>
  <si>
    <t>Prevention of relief of poverty. The advancement of education.</t>
  </si>
  <si>
    <t>(876) 839-4426</t>
  </si>
  <si>
    <t>jaslawr@gmail.com</t>
  </si>
  <si>
    <t>Donations, and contributions</t>
  </si>
  <si>
    <t>CA100-408C</t>
  </si>
  <si>
    <t>St. Joseph's Infant School</t>
  </si>
  <si>
    <t>To teach, encourage and extend the knowledge and practice of healthy, moral and wholesome living; to build am educational institutional that is guided by Franciscan values based on the Gospel and which will foster and sustain a culture of excellence as a way of life.</t>
  </si>
  <si>
    <t>1(876) 630-0484                                                                          1(876) 307-9664</t>
  </si>
  <si>
    <t>Stjosehsinfant@cwjamaica.com</t>
  </si>
  <si>
    <t>CA100-407C</t>
  </si>
  <si>
    <t>St. Joseph's Teachers College</t>
  </si>
  <si>
    <t>16 Old hope road, kingston 5</t>
  </si>
  <si>
    <t>St Joseph's Teachers' College offers a wide range of courses such as Diploma in Primary &amp; Early childhood education, Diploma Programme in School Leadership &amp; Management, Bachelor of Education in Primary Education and Bachelor of Education in Primary &amp; Early Childhood Education. St Joseph’s Teachers’ College offers the Master of Primary Education and Selected Courses in CXC (CSEC) and GCE O Level. St Joseph’s Teachers’ College also offers Day &amp; Evening School and Boarding Facilities.</t>
  </si>
  <si>
    <t>Dr. Gwendolyn Melhado.-(osf).                                                                                 Dr. Moses Peart.                                                                                               Heston Hutton.                                                                                   Sr.Mary Colette Graham.-(fms)                                                                                                                                   Dr. Suzanne Arscott.                                                                            Sr. Maureen Clare Hall.-(osf).                                                                      Sr. Trinita Solnek.-(osf).                                                              Sr. Teresita Desouza.</t>
  </si>
  <si>
    <t>(876) 926-6659, 968-7171, Fax: (876) 920-9803</t>
  </si>
  <si>
    <t>Info@sjtc.edu.jm                                                                                                                                                                                           sjtcjamaica@hotmail.com                                                                                                                            sttcjamaica@hotmail.com</t>
  </si>
  <si>
    <t>students tuition fee and government subvention.</t>
  </si>
  <si>
    <t>CA100-703C</t>
  </si>
  <si>
    <t>St. Mark's Redemption Baptist Church Limited</t>
  </si>
  <si>
    <t>Spring gardens, buff bay p.o. Portland</t>
  </si>
  <si>
    <t>To preach and teach the word of god to all persons throughout jamaica and especially in the parish of portland so as to bring persons to an awareness of their dignity and that of all people. To raise a healthy generation of people who are spiritually emotionally andphysically equipped to use their god given talents to bring absolute permanent and positive growth to their families and communities and the parish of portland. To meet the needs of the whole man through the word of god by satisfying both the spiritual and pyhsical needs of each individual.</t>
  </si>
  <si>
    <t>Samuel A. Roberts.-(jam).                                                                       Frances Francis.-(jam).                                                                                                              Altiman   Jagaroo.-(jam).                                                                                                                 Fredricka Simpson,-(jam).                                                                                       Gloria Minott-Slivera.-(jam).</t>
  </si>
  <si>
    <t>(876) 409-9132.                                                         (876) 771-6285                                                          (876) 281-4296                                                         (876) 589-6522                                                           (876) 447-1324.                                                                        (876) 374-7372</t>
  </si>
  <si>
    <t>scarberts@yahoo.com</t>
  </si>
  <si>
    <t>friends of the church, offerings, tithes, and general donations</t>
  </si>
  <si>
    <t>CA100-1625C</t>
  </si>
  <si>
    <t>St. Mary Education Trust Limited.</t>
  </si>
  <si>
    <t>4 Fourth avenue, newport west, kingston 13.</t>
  </si>
  <si>
    <t>To promote furtherance and encouragement of education of young people in st. Mary.</t>
  </si>
  <si>
    <t>Elizabeth Philips.-(jam).                                                                          Lisa McGregor-Johnston.-(jam).                                                                            Simone Pearson.-(Secretary)(jam).                                                                             Dahlia Kelly.-(jam).                                                                  Pamela philips-Campbell.-(jam).                                                                           Carson Hamilton.-(jam).</t>
  </si>
  <si>
    <t>1(876) 906-3503                                                                  (876) 381-4747                                                            (876) 990-2491                                                                                (876) 399-1876.                                                                                            (876) 587-8708                                                                       (876) 319-9240                                                                           (876) 823-1557</t>
  </si>
  <si>
    <t>Headoffice@jpjamaica.com                                                                                             spearson@jpjamaica.com                                                                                                                    imj@jpjamaica.com                                                                                                       kelly.patsy@gmail.com                                                                                                      philips@pmrlawja.com                                                                                                                                 carson_online2@yahoo.com</t>
  </si>
  <si>
    <t>donations from private companies and individuals.</t>
  </si>
  <si>
    <t>CA100-1471C</t>
  </si>
  <si>
    <t>St. Mary High School Alumni Foundation Limited.</t>
  </si>
  <si>
    <t>Highgate, st.mary.</t>
  </si>
  <si>
    <t>To contribute to the improvement and preservation of education. To foster the interest of St.Mary High School. To bring those educated at St.Mary High scool in close, constant contact with each other and with the Ama Mater.</t>
  </si>
  <si>
    <t>Andria Ann Neath,-(jam)                                                                                              Erica May Barnett-Haughton.-(jam).                                                                                      Bebra Fiona Rigg.-(American)                                                                                                                                                                                           Nicole Norman.-(American).                                                                                        Denise Clarke-Michael.-(American).                                                                                       Paul Orlanda Sinclair.(American).                                                                                                                Nicholas Vic Taylor.-(American).                                                                                            Belinda Bryan-Georgiev.-(jam).</t>
  </si>
  <si>
    <t xml:space="preserve">(876) 577-9374                                                                                    (876) 564-6785                                                                                                                            </t>
  </si>
  <si>
    <t>royalneat@gmail.com                                                                                         highlyfavouredhaughton@yahoo.com</t>
  </si>
  <si>
    <t>donations and membership fees</t>
  </si>
  <si>
    <t>CA100-30C</t>
  </si>
  <si>
    <t>St. Mary Infirmary</t>
  </si>
  <si>
    <t>Farmers height, port maria</t>
  </si>
  <si>
    <t>To provide accomodation, care and protection for the poor, indegent and destitute citizens of the parish in which they resides.</t>
  </si>
  <si>
    <t>parish council of st. mary.</t>
  </si>
  <si>
    <t>(876) 994-2212                                                                                                   (876) 994-2648                                                                                                        (876) 994-9410                                                                                               (876) 994-2900                                                                                                      fax: (876) 994-2372                                                                                           (876) 994-2498                                                                                                       (876) 725-0319</t>
  </si>
  <si>
    <t>Stmarypc@yahoo.com                                                                                                                  stmaryinfirmary@yahoo.com</t>
  </si>
  <si>
    <t>CAIN100-138C</t>
  </si>
  <si>
    <t>St. Patrick's Foundation</t>
  </si>
  <si>
    <t>2 - 4 Pacific boulevard, seaview gardens, kingston 11</t>
  </si>
  <si>
    <t>Alleviate human suffering; Community development; Empowering Youths through education</t>
  </si>
  <si>
    <t>Hermine Metcalfe.-(jam).                                                                                    Clovis Metcalfe.-(jam).                                                                                                     Marcia Erskine,-(Trinidadian).                                                                                              Errol Holmes.-(jam).                                                                   Justice Ian Forte.(jam).                                                                               Llyod Hibbert.-(jam).                                                                                                              PatrickLeight Anthony Aldred.-(jam).                                                                                                  Maric Angela Chin-See.-(jam).</t>
  </si>
  <si>
    <t>1(876) 937-1891                                                                                              (876) 322-6642                                                                                          (876) 361-9206</t>
  </si>
  <si>
    <t>Stpats@cwjamaica.com                                                                                                                clovis.metcalfe@gmail.com                                                                                                                            chairman@stpatricksfoundation.org</t>
  </si>
  <si>
    <t>CA100NR-32C</t>
  </si>
  <si>
    <t>St. Paul's Apostolic Church Of Jesus Christ Limited</t>
  </si>
  <si>
    <t>Speculation district, fyffes pen p.o.</t>
  </si>
  <si>
    <t>Assist Students,Spread the Gospel and assist the less fortunate</t>
  </si>
  <si>
    <t>876-774-1577</t>
  </si>
  <si>
    <t>CA100-540C</t>
  </si>
  <si>
    <t>Stacy's Blessing Foundation</t>
  </si>
  <si>
    <t>Pitfour, willow drive, lot #83, granville, montego bay, st. James.</t>
  </si>
  <si>
    <t>To relief poverty and distress among the indigent, the elderly, the youth, the less fortunate and all person who are in need in jamaica so that they will be able live wholesome lives. To Assist in advancing educational opportuntities for inner city and rual young people so that they will have the means to become employable and thus be able to raise their standard of living. To assist in creating computer educational and technology opportunities for students from primary to teriary levels in order that may be able to become technologically savvy and thus have the skill set to access scholastic and employment opportunities in jamaica and abroad.</t>
  </si>
  <si>
    <t xml:space="preserve">Stacy Swan.-(American).                                                                                                Emily Magee.-(American).                                                                                 </t>
  </si>
  <si>
    <t>(876) 861-2972                                                                                                         904-654-7073                                                                        904-359-8735</t>
  </si>
  <si>
    <t>sswain1972@aol.com                                                                                           emagee@foley.com</t>
  </si>
  <si>
    <t>private donations</t>
  </si>
  <si>
    <t>CAIN100-1487C</t>
  </si>
  <si>
    <t>Stand Up For Jamaica Limited.</t>
  </si>
  <si>
    <t>131 Tower street, kingston.</t>
  </si>
  <si>
    <t>To implement projects relating to children's rights, child survival, education and development, prisoner rehabilitation, women's rights and community development. To undertake the dissemination of information trhrough education at all levels of society in respect of jamaica and all socio-economic conditions affecting Jamaica using music and all forms of media.</t>
  </si>
  <si>
    <t xml:space="preserve">Horace A. Levy.-(jam).                                                                                             Andre J, Schwab.-(jam).                                                                                                          Dacia L.Leslie.-(jam).                                                                                                                                            Maria C. Gullotta.-(jam).                                                                                                        Danielle Andrade.-(jam).                                                                                           George A. Young.-(jam).                                                                                      </t>
  </si>
  <si>
    <t xml:space="preserve">1(876) 948-8973                                                                 (876) 392-7341                                                                                                                  </t>
  </si>
  <si>
    <t>STANDUPFORJAMAICA02@GMAIL.COM                                                                                                                                   dandrade.law@gmail.com</t>
  </si>
  <si>
    <t>CAIN100-498C</t>
  </si>
  <si>
    <t>Steely Williams Foundation Limited</t>
  </si>
  <si>
    <t>Lot 40, hopewell park, discovery bay</t>
  </si>
  <si>
    <t>to mentor, motivate, and train young people to meet their objectives in life.                                                                                                                                               To give, raise and generate funds and materials to help in the development of institutions in the parish of ST.ANN.</t>
  </si>
  <si>
    <t>Leopold Williams, jp.-(jam).                                                                                           Diana Williams.-(jam).</t>
  </si>
  <si>
    <t xml:space="preserve">(876) 997-7888                                                      (876) 333-8965            </t>
  </si>
  <si>
    <t>leo.steely@cwjamaica.com</t>
  </si>
  <si>
    <t>proceeds from sales and bookings, contributions from diospra, compensations from speaking engagements, gifts.</t>
  </si>
  <si>
    <t>CA100-831C</t>
  </si>
  <si>
    <t>Stella Maris Foundation Limited</t>
  </si>
  <si>
    <t>62 Shortwood road, kingston 8, st andrew.</t>
  </si>
  <si>
    <t>To further the religious and charitable work of the roman catholic church in jamaica and in particular within the communities served by the by the stella maris parish church and to that end: 1. To advance chistian principles in all human relationships; 2. To promote education in the principles and application of christian social and personal morality; 3. To promote new approaches towards dealing with the special needs and problems of the area served by the community.</t>
  </si>
  <si>
    <t>1(876) 941-2000-1                                                                                 Fax: 1(876) 925-3520</t>
  </si>
  <si>
    <t>Stellamarisfoundation@gmail.com</t>
  </si>
  <si>
    <t>CA100-1327C</t>
  </si>
  <si>
    <t>Stem Up Education Formerly : (Furta's Tech Heroes) .</t>
  </si>
  <si>
    <t>Lot 42, tulip avenue, anchovy gardens, port antonio, portland.</t>
  </si>
  <si>
    <t>To promote educational programs aimed at improving Science, Technology, Engineering, and Mathematics (STEM), skills of children, youth and adults, so that they are able to improve academically and also learn to exercise critical thinking in social relationships and learn to develop positive inter-personal and social skills, communication skills and creativity. To provide educational materials, such as PC, tablets, robots, programming software, mathematical tools to assist the children, youth and adults to develop their fluency in technology.</t>
  </si>
  <si>
    <t>1(876) 863-3971</t>
  </si>
  <si>
    <t>Fruta.yutaro@gmail.com</t>
  </si>
  <si>
    <t>Personal funds.</t>
  </si>
  <si>
    <t>CA100NR-81C</t>
  </si>
  <si>
    <t>Steths 92 Alumni Limited</t>
  </si>
  <si>
    <t>Lor 661 Greenheart crescent, Rhyne Park Village, Montego Bay</t>
  </si>
  <si>
    <t>To promote charitable educational programmes between past and present students of STETHS</t>
  </si>
  <si>
    <t>876-483-7472</t>
  </si>
  <si>
    <t>Chryssigee@gmail.com</t>
  </si>
  <si>
    <t>CA100-1409C</t>
  </si>
  <si>
    <t>Still Kickin' Limited.</t>
  </si>
  <si>
    <t>16 Russell drive, lakeside park, discovery bay p.o., st.ann.</t>
  </si>
  <si>
    <t>To foster homes and foreign mission work, and to support theological institutions and the dissemination and creation of vairous publications. To improve the health, ecomomic and social conditions of indigent, children and elderly persons throughtout jamaica through the collection and distribution of food clothing and money on their behalf and to utilize same and any other means which will futher the purpose</t>
  </si>
  <si>
    <t>Norman Deans.-(canada).                                                                                       Sheree Deans.-(canada).                                                                            Megan Lee Chin,-(jam).                                                                                                      Ferdinand Williams.-(jam).</t>
  </si>
  <si>
    <t>1(876) 427-2055                                                               (876) 427-0658                                                                                         905-791-9939                                                                              416-302-7379</t>
  </si>
  <si>
    <t>Still_kickin2018@hotmail.com</t>
  </si>
  <si>
    <t>contributions from members, family members and friends.</t>
  </si>
  <si>
    <t>CA100-444C</t>
  </si>
  <si>
    <t>Students Christian Fellowship And Scripture Union</t>
  </si>
  <si>
    <t>1 Gordon town road, kingston 7</t>
  </si>
  <si>
    <t>1(876)977-5886</t>
  </si>
  <si>
    <t>Studentschirtianfellowship@yahoo.com,                         iscfja.org</t>
  </si>
  <si>
    <t>CAIN100-1712C</t>
  </si>
  <si>
    <t>Suga lifestyle Charities Limited.</t>
  </si>
  <si>
    <t>Jack's hill p.a., st. Andrew, liguanea p.o., kingston 6.</t>
  </si>
  <si>
    <t>AS A NON-PROFIT CHARITABLE ORGANIZATION ESTABLISHED FOR FOR THE PURPOSE OF ADVANCING AND PORMOTING EDUCATION AND THE ARTS THROUGH THE PROVISION OF ARTS &amp; CRAFTS TRAINING WORKSHOPS AND PROVIDING SCHOLARSHIPS IN THE FIELD OF ARTS AMONGST UNDERPRIVILEGED AND AT RISK YOUTHS AND THE disabled within the kingston metropolitian area.</t>
  </si>
  <si>
    <t>Gabrielle Melissa-Anne Burgess.-(jam).                                                                                                                          Randolph Walters Burgess.-(jam).</t>
  </si>
  <si>
    <t>(876) 422-3769                                      (876) 425-5487</t>
  </si>
  <si>
    <t>Sugalifestyle@gmail.com</t>
  </si>
  <si>
    <t>Donations, sponsorship, and fundraising events.</t>
  </si>
  <si>
    <t>CA100-1422C</t>
  </si>
  <si>
    <t>Summer 500 Foundation Limited.</t>
  </si>
  <si>
    <t>Bamboo district, bamboo p.o., st. Ann.</t>
  </si>
  <si>
    <t>To assist with acquisitions of books, computers, educational materials, sports gears, and equipments for schools such as basic, primary, and high school in the community of Bamboo District, St. Ann.</t>
  </si>
  <si>
    <t>CAIN100-1303C</t>
  </si>
  <si>
    <t>Sunbeam Children's Home Limited.</t>
  </si>
  <si>
    <t>9A sugar way, bushy park p.o., st. Catherine.</t>
  </si>
  <si>
    <t>To ensure the holistic development of each child into adult commited to nation building.</t>
  </si>
  <si>
    <t>1(876) 983-8864</t>
  </si>
  <si>
    <t>Sunbeambrothers@yahoo.com</t>
  </si>
  <si>
    <t>Donations, Government, and Fundraising.</t>
  </si>
  <si>
    <t>CAIN100-713C</t>
  </si>
  <si>
    <t>Sunflower Ministry</t>
  </si>
  <si>
    <t>Lot 10 gardenia close, yallahs p.o., st. Thomas</t>
  </si>
  <si>
    <t>To provide support counceling, mentoring, conflict resolution for the members of the association and other who may have needs of help. To assist with the acquisting of books, computers, educational materals to schools and learning institutions in jamaica.</t>
  </si>
  <si>
    <t>Rose Marie Haughton,-(jam).                                                                                                                            Nicholas Haughton.-(jam),                                                                                                          Genel Archer.(jam).</t>
  </si>
  <si>
    <t>1(876)364-1003,                                                            1(876)512-5904,                                                         1(876)513-9649,                                                1(876) 982-5994</t>
  </si>
  <si>
    <t>Sunflowerministries2016@gmail.com                                                                                      rosie1965haughton@yahoo.com                                                                                                            nicholas.nh@gmail.com                                                                                                                                archergenel@gmail.com</t>
  </si>
  <si>
    <t>CAIN100NR-157C</t>
  </si>
  <si>
    <t>Sunrise Harvest Full Gospel Church Of God Limited</t>
  </si>
  <si>
    <t>1 Sunrise crescent, montego bay 1 p.o., st. James</t>
  </si>
  <si>
    <t>To promote the Gospel of Jesus Christ to all people throughout the community of Rose Heights and other communitties in the parish of St. James and other parishes of Jamaica. To promote the Word of God to all the people who are sinners, sick, spiritually wounded, broken and depressed and all the families possible throughout the community of Rose Heights and other communities in the parish of Saint James and other parishes of Jamaica. To promote the relieve of poverty amoung those most vulnerable and marginalized in and around the community of Rose Heights in the parish of St. James and other parishes throughout Jamaica, to include Places of Safety, Infirmaries and AIDS Hospices.</t>
  </si>
  <si>
    <t>876-288-7243</t>
  </si>
  <si>
    <t>Harvestfullgospelchurchofgod@gmail.com</t>
  </si>
  <si>
    <t>CAIN100-73C</t>
  </si>
  <si>
    <t>Supreme Ventures Foundation</t>
  </si>
  <si>
    <t>28 - 48 Barbados avenue, kingston 5</t>
  </si>
  <si>
    <t>To promote educational programmes that will bring about awareness in youth and foster the transfer of knowledge to students who are not able to afford books, tuition and food; To promote programmes designed to assist persons who are not able to afford Hospital/Health Care and thereby improve the standard of Hospital/Health Care in Jamaica; To promote sporting programmes that will unearth talent and encourage the development of young athletes; To programmes geared towards cultural retention so that the Jamaican culture can be transferred to future generations, thereby benefiting the nation. This will include dance, drama and music thus contributing to the preservation of Jamaica's cultural heritage.</t>
  </si>
  <si>
    <t>Peter McConnell.-(jam).                                                                  Chistopher Berry.-(jam).                                                                   Heather Goldson.-(jam).                                                                                                                                    Nyssa-Kaye Darby.-(jam).</t>
  </si>
  <si>
    <t>(876) 754-6526                                                                                           Fax; (876) 754-2143</t>
  </si>
  <si>
    <t>Svfoundation@svlotteries.com                                                                                   svsecretariat@svlgrp.com</t>
  </si>
  <si>
    <t>CAIN100-1219C</t>
  </si>
  <si>
    <t>Surfing Medicine International.</t>
  </si>
  <si>
    <t>Cornwall barracks, moore town p.o., portland.</t>
  </si>
  <si>
    <t>Fostering and creating International Co-operation between traditional healers and surfers to develop sustainable medicinal plant systems for coastal communities. All members and/ or employees of will promote and protect the right of indigenous communities in which they agree to coordinate projects. All research conducted will be communicated and approveld by the indigenous communities in which we work and this will be documented with informed consent agreements that will be signed by all partcipants.</t>
  </si>
  <si>
    <t>Guy Anthony Ragosta.-(american).                                                                                 Summer Merie Ragosta.-(american).                                                                                                                    Richard Joseph Irving.-(jam).</t>
  </si>
  <si>
    <t>(876) 309-8807                                                       530-312-5098</t>
  </si>
  <si>
    <t>Surfingmedicine@gmail.com                                                                                                                 summermarie@gmail.com                                                                                                                                      r2rving@gmail.com</t>
  </si>
  <si>
    <t>Online charity sales on itunes from album: "surfing medicine" volume 1.</t>
  </si>
  <si>
    <t>CAIN100-1840C</t>
  </si>
  <si>
    <t>Sustained By Grace Ministries And Outreach Limited.</t>
  </si>
  <si>
    <t>815 New harbour village 2, old harbour, st . Catherine.</t>
  </si>
  <si>
    <t>Marvin Lemard.-(jam).                                                                                 Ramoy Lemard.-(jam).</t>
  </si>
  <si>
    <t>(876) 330-7182.                                                                                                                          (876) 345-8373</t>
  </si>
  <si>
    <t>Yomormard@gmail.com</t>
  </si>
  <si>
    <t>Donations(self) . Contributions. Grants. Fundraising.</t>
  </si>
  <si>
    <t>CAIN100-539C</t>
  </si>
  <si>
    <t>Swallowfield Chapel Limited</t>
  </si>
  <si>
    <t>5 Swallowfield road, kingston 5</t>
  </si>
  <si>
    <t>To call our churches to their mission; To train and equip leaders; to plant and assit new congregations at home and abroad; To promote community among God's people and; To serve as an admintrative and communicative body.</t>
  </si>
  <si>
    <t>christopher senior.-(jam).                                                                                    Richard messado.-(jam).                                                                                                       Roy Anderson.-(jam).                                                                                          dave Garcia.-(jam)                                                                                julian spence.-(jam)                                                                                    frances yeo.-(jam),                                                                         Alfred Rallyn.-(jam).</t>
  </si>
  <si>
    <t>Tel: (876) 920-6317                                                               (876)926-7163,                                                                               (876) 920-6317|                                                                          fax: (876) 960-5053</t>
  </si>
  <si>
    <t>Info@swallowfieldchapel.org                                                                                                                                                                                                                       swallow@cwjamaica.com</t>
  </si>
  <si>
    <t>Donations and proceeds from fundraising.</t>
  </si>
  <si>
    <t>CAIN100-230C</t>
  </si>
  <si>
    <t>Swallowfield Outreach Foundation</t>
  </si>
  <si>
    <t>To facilitate the provision of educational and religious instruction as shall extend to the training and education of all persons in Christian teaching and biblical knowledge and the promotion of biblical taching worldwide including prayer, evangelism community support and service; To provide for the training and education of persons on any matter or discipline as maybe required for the promotion of academic, technical and entrepreneurial skills; To promote and carryout programmes and engage in activities for the relief or poverty, deprivation and distreess of persons.</t>
  </si>
  <si>
    <t>1(876) 920-6317</t>
  </si>
  <si>
    <t>Sof@swallowfieldchapel.org</t>
  </si>
  <si>
    <t>Donations and Fundraising.</t>
  </si>
  <si>
    <t>CA100-902C</t>
  </si>
  <si>
    <t>Sweet Water Blossom Foundation Limited</t>
  </si>
  <si>
    <t>Lot 174 catherine mount, mount salem, montego bay</t>
  </si>
  <si>
    <t>To recivied applications from and provide scholarships to children up to fifteen(15) years olds for scholareship to attend secondary schools located in CANADA.</t>
  </si>
  <si>
    <t>michelle-ann tinglin.-(jam)                                                                                 michael lorenzo tinglin.-(jam).                                                               Heather finlayson.-(jam).</t>
  </si>
  <si>
    <t>(876) 782-0111                                                                        (876) 908-2207                                                            (973)462-2545                                                    (973) 498-5237</t>
  </si>
  <si>
    <t>tinglinmichelle@gmail.com                                                                                           tinglinmichael@gmail.com                                                                                                                     paigedeon@hotmail.com                                                                                               kashinamoore@cwjamaica.com</t>
  </si>
  <si>
    <t>Personal and fundraising.</t>
  </si>
  <si>
    <t>CAIN100-560C</t>
  </si>
  <si>
    <t>Sy-Ark Institute Limited.</t>
  </si>
  <si>
    <t>Unit 27b barbican business centre, kingston 8.</t>
  </si>
  <si>
    <t>Public health awareness. Research. Assisting the needy with medical healthcare.</t>
  </si>
  <si>
    <t>Donations, and fund raising</t>
  </si>
  <si>
    <t>CAIN100-301C</t>
  </si>
  <si>
    <t>Synagogue Trust Limited</t>
  </si>
  <si>
    <t>92 Duke street, kingston</t>
  </si>
  <si>
    <t>To foster programmes for the advancement of the Jewish religion, the promotion of the Jewish culture, and for the promotion of religious and racial harmony, the education of the public generally and such other charitable purposes as the board of directors may from time to time direct or determine.</t>
  </si>
  <si>
    <t>Magraret Adams.-(jam).                                                                          Nigel Chen-See.-(jam).                                                                                                    David Stephen Henriques.-(jam).                                                                           Shalom Hodara.-(jam).                                                                                                       Israel Pinchas.-(jam).                                                                                                                    Paul Matalon.-(jam).                                                                                                                                                                    Michael Matalon._(jam).</t>
  </si>
  <si>
    <t>(876) 922-5931                                                                                                         (876) 869-5350                                                                                                      (876) 382-6200                                                                                   (876) 383-6048</t>
  </si>
  <si>
    <t>Shaareshalom@cwjamaica.com                                                                                                                  maggieadam65@gmail.com                                                                                                                                 nchensee@nationalsupply.com</t>
  </si>
  <si>
    <t>Donations, collections, and interest.</t>
  </si>
  <si>
    <t>CA100NR - 14C</t>
  </si>
  <si>
    <t>T.L.E.T.I Foundation International Limited</t>
  </si>
  <si>
    <t>Thompson street dristrict, wire fence p.o.</t>
  </si>
  <si>
    <t>Support Disadvantaged Children, mentoring and train young people to improve social condition</t>
  </si>
  <si>
    <t>876-799-0905</t>
  </si>
  <si>
    <t>Tletifoundation@gmail.com</t>
  </si>
  <si>
    <t>CAIN100NR-142</t>
  </si>
  <si>
    <t>T.O.R.C.H Of Hamashyach Assembly Limited</t>
  </si>
  <si>
    <t>Queens drive, montego bay, number 1 p.o.</t>
  </si>
  <si>
    <t>To promote the Word of God in the original Hebrew name of YaHUaH in the lives of the down troddened, ;lost souls, all depressed people and the general public throughout the Community of Cornwall Courts and other Communities in the parish of St. James and other parishes in Jamaica</t>
  </si>
  <si>
    <t>876-362-9755</t>
  </si>
  <si>
    <t>Supedwie@yahoo.com</t>
  </si>
  <si>
    <t>CA100NR-47C</t>
  </si>
  <si>
    <t>Tangle River Missionary Baptist Church Limited</t>
  </si>
  <si>
    <t>Tangle river district, point p.o.</t>
  </si>
  <si>
    <t>Seek to transform people's lives through religious education</t>
  </si>
  <si>
    <t>876-544-0250</t>
  </si>
  <si>
    <t>Alvadsteven@yahoo.com</t>
  </si>
  <si>
    <t>CAIN100-340C</t>
  </si>
  <si>
    <t>Teach Caribbean</t>
  </si>
  <si>
    <t xml:space="preserve"> 21 East Street, Kingston.                                                                                                                                                                 (change of location: 12 Kingslyn avenue, kingston 10).</t>
  </si>
  <si>
    <t>To promote, develop, foster, encourage, and maintain education in Jamaica and throughout the Caribbean; To offered students educational opportunities by way of comprehensive remedial literacy training through tutoring in reading, speaking listening, writing, English language, basic mathematics and computer skills; To educate and assist persons in the development of their physical, mental, psychological and spiritual capacities in order to facilitate their entry into trade, profession, gainful employment or service, thereby enhancing their potential to contribute positively to the Jamaica Society</t>
  </si>
  <si>
    <t>PeterGoldson.-(jam)                                                                                                               Mariame McIntosh.-(jam).                                                                                                         Wynette Miller-Terrelonge.-(Guyanese).                                                                                     Renee Rattray.-(Jam).</t>
  </si>
  <si>
    <t>1(876) 320-7588                                                                                (876) 381-1331                                                                                       (646) 655-0601</t>
  </si>
  <si>
    <t>Compliance@mfg.com.jm                                                                                                                        wynette@terrelonge.orgf</t>
  </si>
  <si>
    <t>CA100-160C</t>
  </si>
  <si>
    <t>Teach It To Kids, Limited</t>
  </si>
  <si>
    <t>37 Windsor avenue, suite #4, kingston 5</t>
  </si>
  <si>
    <t>To advance education for all children, with special emphasis to children that reside in the rural and inner-city communities within Jamaica. In additional, the Corporation shall attempt to enhance the parent's and teacher's role in the education of the child by increasing their knowledge of education and its processes; by increasing their mutual understanding of the children, and also by providing an opportunity for parents and teachers to wok together for the good of the child; The Corporation will also seek to bring into closer relation the home and the school, that parents and teachers may cooperate intelligently in the education of children and youth, and to develop between educators and the general public such united efforts, as will secure for all children and youth, the highest advantages in education.</t>
  </si>
  <si>
    <t>Laurence Lindsay.-(jam).                                                                          Lloyd Cole.-(jam).                                                                                      Rohan Cole.-(overseas).                                                                                  Lisa Cole.-(overseas).                                                                         ylvie Alexandre.-(overseas).                                                                       Markie Petrie.-(overseas).</t>
  </si>
  <si>
    <t>(876) 632-5006                                                                                 (876) 622-0790                                                                         (876)  622-0970</t>
  </si>
  <si>
    <t>info@teachittokids.org                                                                                                                                                                  l.cole@teachittokids.org                                                                                                          l.lindsay@teachitokids.org</t>
  </si>
  <si>
    <t>donations, fundraising</t>
  </si>
  <si>
    <t>CAIN100-7C</t>
  </si>
  <si>
    <t>Team For Medical Missions.</t>
  </si>
  <si>
    <t>125 Marrakech drive, stewart town p.o., st. Mary.</t>
  </si>
  <si>
    <t>Provide assistance to the local church. Provide free medical care in the parish of St. Mary. Provide assistance for the indigenous people of St. Mary nu erecting small homes free of cost.</t>
  </si>
  <si>
    <t>John Heater.-(american).                                                                                                            Neville Tomlinson.-(jam).                                                                  Joseph Ramcharan.-(jam).                                                                                                      Arlene Ramcharan.-(jam).</t>
  </si>
  <si>
    <t>(876) 447-6849                                                                  (876) 349-1232                                                                                    (876) 999-7898                                                                                (876) 812-9950</t>
  </si>
  <si>
    <t>john@t4mm.org</t>
  </si>
  <si>
    <t>Donations, from over seas specific to current ministry projects which leaves no surplus.</t>
  </si>
  <si>
    <t>CAIN100-1626C</t>
  </si>
  <si>
    <t>Team Lacks And Friends Mercy House Jamaica Limited.</t>
  </si>
  <si>
    <t>Lot 354, east greater portmore, st. Catherine.</t>
  </si>
  <si>
    <t>To improve the social and economic conditions of young teenage mothers and the elderly throughout jamaica through collection and distribution of food and clothing as well as money on their behalf and assist them with equipments for skills training and equipment for school and other learning institutions in jamaica.</t>
  </si>
  <si>
    <t>1(876) 825-2020</t>
  </si>
  <si>
    <t>Servejamaica@hotmail.com</t>
  </si>
  <si>
    <t>CA100-79C</t>
  </si>
  <si>
    <t>Team Work Associates</t>
  </si>
  <si>
    <t>Torada heights, flower hill avenue, montego bay</t>
  </si>
  <si>
    <t>Continue in Prison Rehab, Provide Education &amp; Training for individuals affiliated to Team Work</t>
  </si>
  <si>
    <t>Dr.Winsome Oban.-(jam).                                                                                                     Erma Clarke.-(jam).                                                                                         Karlene England.-(jam).                                                                                                                   Menzie Oban.-(jam).                                                                                                      Cleveland Parke.-(Jam).</t>
  </si>
  <si>
    <t xml:space="preserve">876-953-2707                                                                                    fax: (876) 953-9451                                                                                               (876) 953-2791                                                          (876) 315-5546                                 </t>
  </si>
  <si>
    <t>Teamwork@cwjamaica.com                                                                                                                      weoban@gmail.com</t>
  </si>
  <si>
    <t>2 (fulltime)                                                            2(mission teams)</t>
  </si>
  <si>
    <t>CA100-233C</t>
  </si>
  <si>
    <t>Teen Challenge Jamaica</t>
  </si>
  <si>
    <t>10 Shaw park road, ocho rios, st. Ann</t>
  </si>
  <si>
    <t>Teen challege jamaica is a 12 - 18 months residental faith base drug and alcohol rehabilitation centre.</t>
  </si>
  <si>
    <t>Anthony Richards.-(jam).                                                                    Jennifer Stran.-(jam).                                                                 Errol Bolt.-(jam).                                                      Ian Murhead.-(jam).                                                                                            Paul Nelson.-(jam).                                                                                        Fabrian Watson.-(jam).                                                                                   Dawn Batts.-(jam).                                                                       Barbara Richards.-(jam).                                                                             Pixley Irons.-(jam).</t>
  </si>
  <si>
    <t>(876) 795-2695                                                                                                                                  (876) 974-4598                                                                                                  (876) 960-9142</t>
  </si>
  <si>
    <t>Tcjcentre_hq@yahoo.com                                                                                                               jrhhb@cwjamaica.com</t>
  </si>
  <si>
    <t>Donations, gifts, pledges</t>
  </si>
  <si>
    <t>CAIN100-1706C</t>
  </si>
  <si>
    <t>Tehillah Life Ministries &amp; Development Centre International Limited.</t>
  </si>
  <si>
    <t>6 Parkway drive, hopedale, spanish town p.o., st. Catherine.</t>
  </si>
  <si>
    <t xml:space="preserve">devon Keith Daley.-(jam).                                                                                     Nordia Carridice-Rhoomes.-(jam).                                                                                                     </t>
  </si>
  <si>
    <t>(876) 482-4861.                                                                             (876) 449-4773</t>
  </si>
  <si>
    <t>Timdc2020@gmail.com                                                                                                     phyllisdaley2003@gmail.com                                                                                                                                 nordiacarridice@yahoo.com</t>
  </si>
  <si>
    <t>CAIN100-1213C</t>
  </si>
  <si>
    <t>Telos Apostolic Temple Incorporated.</t>
  </si>
  <si>
    <t>5 Eden avenue, kingston 13.</t>
  </si>
  <si>
    <t>To provide an opportunity for young men &amp; women to ehance the knowlegde and skills that will assist them in personal development.</t>
  </si>
  <si>
    <t>1(876) 552-4818                                                                                     1(876) 396-6509</t>
  </si>
  <si>
    <t>Tat5ea29otrl13@live.com</t>
  </si>
  <si>
    <t>CA100-1428C</t>
  </si>
  <si>
    <t>Temple Of Faith In Christ Worldwide Ministries Limited.</t>
  </si>
  <si>
    <t>1 Beechwood avenue, kingston 5.</t>
  </si>
  <si>
    <t>To organize and carry out hospital meetings, street meetings, crusades, conventions, concerts and youth services so as to bring the gospel to different communities ( and by extension the wider world) the sick and the unsafe.</t>
  </si>
  <si>
    <t>Densil Willims.-(jam).                                                                                                Patrine Williams,-(jam).                                                                                              Ayesha Whyte.-(jam).                                                                                                  Marcia Hutchinson.-(jam).                                                                                                      Tracey-ann Wheatle.-(jam).                                                                                       Phillis Biggs.-(jam).                                                                                            Lana McPharson.-(jam).                                                                                              Dorothy James.-(jam).                                                                        Carol Campbell.-(jam).</t>
  </si>
  <si>
    <t>1(876) 335-6066                                                               (876) 495-6983                                                                              (876) 593-1673</t>
  </si>
  <si>
    <t>Temple.faithdeliverance@gmail.com</t>
  </si>
  <si>
    <t>tithes, offerings, fund raising</t>
  </si>
  <si>
    <t>10-20 (members from the church).</t>
  </si>
  <si>
    <t>CAIN100-246C</t>
  </si>
  <si>
    <r>
      <t xml:space="preserve">Temple Of Light, Centre For Spiritual Living                                                                                                                           (Formerly: </t>
    </r>
    <r>
      <rPr>
        <sz val="12"/>
        <color rgb="FFFF0000"/>
        <rFont val="Arial"/>
        <family val="2"/>
      </rPr>
      <t>Temple Of Light Church Of Religious Science Of Kingston, Jamaica. Formerly: The Metaphysical Study Group Of Jamaica)</t>
    </r>
  </si>
  <si>
    <t>4-6 Fairway avenue, kingston 10</t>
  </si>
  <si>
    <t>The temple Of Light Church of Religious Science is primarily a teaching Institution, teaching people about themselves, their relationship to God, to their fellowmen and to the Universe in which they live. The teaching is called “Science of Mind” and is basically the practice in this century, of whatt Jesus taught in the first century. Jesus taught Healing. Science of Mind is the practice of Healing of Mind, Body and Affairs.“Science of Mind deals with Universal Principles which apply to all people, at all times, in all places.” It presents definite, specific ideas which may be used and demonstrated by anyone.This practical philosophy has helped all those who have practiced its principles, to live healthy, peaceful, successful and happier lives.As stated by the founder of Religious Science, Dr Ernest Holmes,”There is a Power for good in the Universe greater than we are. It is available to us all and we can use it “Life is meant to be enjoyed, not endured”</t>
  </si>
  <si>
    <t xml:space="preserve">Christene King.-(jam).                                                                      Mrs. Jennifer Livingstone.-(jam).                                                                                                               Dennis Chung.-(jam)                                                                                                    Theo Smith.-(jam).                                                                            Tamu Davidson.-(jam).                                                                                                                              Paul Chisholm.-(jam).                                                                                                               Janet Morris-Henry.-(jam).                                </t>
  </si>
  <si>
    <t>(876) 927-6145                                                                       1 (876) 946 2230                                                                                      Fax:  1(876) 946 2231</t>
  </si>
  <si>
    <t xml:space="preserve">Templeoflight@cwjamaica.com                                                                                                                   </t>
  </si>
  <si>
    <t>Contributions, subscriptions, donations from our congregants, and  supporters your ministry.</t>
  </si>
  <si>
    <t>CA100-78C</t>
  </si>
  <si>
    <t>Tennis Jamaica Limited</t>
  </si>
  <si>
    <t>2A piccadilly road, kingston 5</t>
  </si>
  <si>
    <t>To collaborate with educational, cultural and other institutions and organizations in Jamaica and elsewhere, to further the development of sporting activities and in particular tennis; To promote the development of the culture of Jamaica with specific reference to tennis through education and training, research, conference, seminars, publications, exhibitions or otherwise; select candidate o represent Jamaica in international tennis competitions and conduct fund raising activates for the company consistent with the development of tennis in Jamaica</t>
  </si>
  <si>
    <t>John Azar.-(jam).                                                                          Dwayne Pagon.-(jam).                                                            Errol Campbell.-(jam).                                                                                     Simon Casserly.-(jam).                                                                             Ian Murray.-(jam).                                                                                       Stephen Steel.-(jam).                                                      Nigel casserly.-(jam).                                                                  Gabriela Azar.-(jam).                                                                 Peter Shoucair.-(jam).                                                             Stefan Wilson.-(jam).                                                                               Maureen Rankin.-(jam).                                                              Richard Ferdinand.-(jam).                                                                     Yussuf Migoko.-(jam).</t>
  </si>
  <si>
    <t>1(876) 929-5878                                                                                 1(876) 906-5700                                                             Fax: 1(876) 929-5878</t>
  </si>
  <si>
    <t>Admin2@tennisjamaica.org                                                                                                                                admin@tennisjamaica.org                                                                                          accounts@tennisjamaica.</t>
  </si>
  <si>
    <t>sport development foundation, donations, and fundraising</t>
  </si>
  <si>
    <t>CA100-1456C</t>
  </si>
  <si>
    <t>The "Dg" Foundation Limited.</t>
  </si>
  <si>
    <t>Lot 172/3 santa marie, rock hall p.a., waugh hill, st. Andrew.</t>
  </si>
  <si>
    <t>To provide scholarship/grants to high school students who attend the Emmauel apostolic Church, 12 Slipe Road, and to students living in the surroinding communitites.</t>
  </si>
  <si>
    <t>Devon Gayle.-(jam).                                                                        Aneisha Rose.-(jam).                                                                     Annett Samuels.-(jam).                                                                    Shemar Millwood.-(jam).</t>
  </si>
  <si>
    <t>1(876) 479-6958                                                     (876) 572-0826                                                                (876) 813-8804                                                                  (876) 353-7071</t>
  </si>
  <si>
    <t>Dgfoundation20@gmail.com                                                                                devon_jnr@yahoo.com                                                                                       the new_aneisha1@yahoo.com                                                                                                     annettsamuels@gmail.com                                                                                         shemar_millwood@gmail.com</t>
  </si>
  <si>
    <t>donations and fund raisers.</t>
  </si>
  <si>
    <t>CA100-839C</t>
  </si>
  <si>
    <t>The 99 Lions Of Calabar Limited</t>
  </si>
  <si>
    <t>61 Red hills road, kingston 20</t>
  </si>
  <si>
    <t>To promote exclusively charitable and educational programmes and activities for the students of Calabar High School. To pormote and encourage knowledge creativity, independence and assertiveness on the part of each student for the wholistic development of intellectual prowess, integrity and soundness of character ground in strong moral and spiritual values.</t>
  </si>
  <si>
    <t xml:space="preserve">Gregory Peart.(jam).                                                                     Damion Green.-(jam).                                                                                                                           Oliver Bryan.-(jam).                                                                                                 Rohan White.-(jam).                                                                                                                           Richardo Aiken.-(jam).                                                                                                          Dewi West.-(jam).               </t>
  </si>
  <si>
    <t>(876) 432-1701                                                                  (876) 770-0672                                                            (876) 631-0771                                                                                      (876) 858-6977                                                                  (876) 446-5948                                                               (876) 822-7910                                                (876) 340-2119</t>
  </si>
  <si>
    <t>cbar99loc@gmail.com                                                                                      simycree@gmail.com                                                                              gregorypeart@gmail.com</t>
  </si>
  <si>
    <t>membership fees, dues, fundraising, finanicing from individuials from local / foregin.</t>
  </si>
  <si>
    <t>CA100-602C</t>
  </si>
  <si>
    <t>The Andrew Bruce Project Limited</t>
  </si>
  <si>
    <t>25 Tennis way, kingston 8</t>
  </si>
  <si>
    <t>to educate under-served communities on the benefits of sustainable agriculture and building climate change resilience, the primary purpose of the organization is to educate these communities on enironmentally friendly methods of approaching agricultujre in order to create livelihoods for themselves while protecting the planet.</t>
  </si>
  <si>
    <t>Andrew Bruce.-(american).                                                                           Cristina Rosa Matalon.-(jam/italian).</t>
  </si>
  <si>
    <t>(876) 885-0771                                                                                                (876) 975-9568                                                           (876) 927-6977                                                                               (876) 817-9317</t>
  </si>
  <si>
    <t>planetjamaica@gmail.com</t>
  </si>
  <si>
    <t>private sector donations, grant funding, and foundraising.</t>
  </si>
  <si>
    <t>CAIN100-1612C</t>
  </si>
  <si>
    <t>The Angelic Ladies Society Limited.</t>
  </si>
  <si>
    <t>8 Almond drive, bridgeview, bridgeport p.o., st. Catherine.</t>
  </si>
  <si>
    <t>To operate an effective post-institution program for girls exiting the provision of state care. To provide and manage a temporary transitional living space for girls and young adult women, ( not older than 22 years old) who are no longer apart of the state-runned facility.</t>
  </si>
  <si>
    <t>Sara-lou morgan-walker. Tanice malcolm.</t>
  </si>
  <si>
    <t>1(876) 324-3259</t>
  </si>
  <si>
    <t>sara.lam.walker@gmail.com                                                                                        malcolm.tanice@yahoo.com                                                                                               angelicladiessociety@gmail.com</t>
  </si>
  <si>
    <t>Donations, fundraising, and grants.</t>
  </si>
  <si>
    <t>CAIN100-859C</t>
  </si>
  <si>
    <t>The Apostolic Church Of Jamaica</t>
  </si>
  <si>
    <t>6-8 Central avenue, kingston 4, kingston gardens</t>
  </si>
  <si>
    <t>The Apostolic Church of Jamaica is a non - profit organization. Its principal objectives is to provide spiritual leadership guidance, foster growth and unity in the youth movement national. For evangelism.</t>
  </si>
  <si>
    <t>1(876) 967-1848</t>
  </si>
  <si>
    <t>Acjnationlcouncil@gmail.com</t>
  </si>
  <si>
    <t>Church members. Donations. Tithes. Offerings,</t>
  </si>
  <si>
    <t>CAIN100NR-143C</t>
  </si>
  <si>
    <t>The Ark Of The Covenant Fellowship Ministries Limited</t>
  </si>
  <si>
    <t>Mount pelier district, sandy bay p.o.</t>
  </si>
  <si>
    <t>To promote the gospel of Jesus Christ throughout the Community of Mount Pelier and othe Communities in the Parish of Hanover and other parishes of Jamaica.</t>
  </si>
  <si>
    <t>876-537-1357</t>
  </si>
  <si>
    <t>Tomlinsonmarcia83@gmail.com</t>
  </si>
  <si>
    <t>CAIN100-329C</t>
  </si>
  <si>
    <t>The Arts Foundation Of The Edna Manley College</t>
  </si>
  <si>
    <t>1 Arthur wint drive, kingston 5</t>
  </si>
  <si>
    <t>To identify. Promote and develop support mechanisms for the development and management of the Edna Manley College of the Visual and Performing Art (hereinafter referred to as "the College") and any other institution committed to the development of the Art in Jamaica; To support the development of the arts in Jamaica by whatever means permitted by the Company's Articles of Incorporation; To develop and support the create of opportunities for students, faculty and staff members to study, host exhibitions and conduct research pertinent to their course of studies at the College or at any other institution committed to the development of the arts in Jamaica; To undertake measures for the relief of poverty, suffering and distress among past and present students, faculty and staff members of the College or any other institution committed to the development of the arts in Jamaica. The persons eligible for relief hall include but shall not be limited to the aged, indigent and disabled.</t>
  </si>
  <si>
    <t>earl jarrett.-(jam).                                                                     Barbara alexander.-(jam).                                                                                        Nicholeen DeGrasse-Johnson.-(jam).                                                                     leslie chang.-(jam).                                                            Lynda Mair.-(jam).                                                            Eva Lewis.-(St. Lucian).                                                                              Danaielle Stiebel.-(jam).                                                                  Marica Erskine.-(trinidadian).</t>
  </si>
  <si>
    <t>(876) 922-0061                                                        (876) 822-6756                                                        (876) 920-4051</t>
  </si>
  <si>
    <t>artsfoundation@emc.edu.jm                                                                                                                             jezeel.martin@mfg.com.jm</t>
  </si>
  <si>
    <t>Donations, fund raising.</t>
  </si>
  <si>
    <t>CAIN100-442C</t>
  </si>
  <si>
    <t xml:space="preserve">The Ashe Company </t>
  </si>
  <si>
    <t>8 Cargill avenue, kingston 8</t>
  </si>
  <si>
    <t>Ashe Performing Arts Company is an internationally acclaimed performing arts company committed to Entertainment, Edutainment (educating while entertaining), Community Transformation, Youth Empowerment and Social Development. Ashe Performing Arts Company offers Training Manuals, DVDs and CD's.</t>
  </si>
  <si>
    <t>876-960-2985                                                                                                    876-353-2287                                                                                                         876-968-5414</t>
  </si>
  <si>
    <t>Ashe@theashecompany.org</t>
  </si>
  <si>
    <t>Dontaions and grants.</t>
  </si>
  <si>
    <t>CA100-842C</t>
  </si>
  <si>
    <t>The Association Of Consultant Physicians Of Jamaica Limited</t>
  </si>
  <si>
    <t>The Association is a chartiable organization that is established for: 1. The advancement of medical knowledge among physicians. 2. The improvement of Hospital/Health Care within Jamaica. 3. The promotion of Continuing Medical Education. 4. The maintenance of proper standards of medical and ethical practice. 5. The encouragement and promotion of basic and clinical research.</t>
  </si>
  <si>
    <t>Micheal boyne.-(jam).                                                                   Trevor Ferguson.-(jam).                                                                 Mike Mills.-(jam).                                                                     Rohans Wilks.-(jam).                                                                               Andrene Chung.-(jam).                                                         Karen Phillips.-(jam).                                                                              Tanesha Davis.-(jam).</t>
  </si>
  <si>
    <t>1(876) 946-1105                                                                    (876) 809-1740                                                                              (876) 322-4182                                                                                                 (876) 817-8187                                                              (876) 509-0605                                                                                                    (876) 858-0366                                                                                     (876) 909-8070                                                                                           (876) 383-5806                                                                                   (876) 812-2812</t>
  </si>
  <si>
    <t>Acpjtreasurer@gmail.com</t>
  </si>
  <si>
    <t>CAIN100-709C</t>
  </si>
  <si>
    <t>The Baby Oprah Foundation Limited</t>
  </si>
  <si>
    <t>Lot 59 new paisley, may pen p.o., clarendon</t>
  </si>
  <si>
    <t>Assisting Children &amp; Adults with Disabilities. Assisting Children &amp; Adults who are impoverished. To educate and impove the social conditions of Children and adults who suffers from disabilities.</t>
  </si>
  <si>
    <t>norma simmonds.-(jam).                                                                           Blossom j. dawkins.-(jam).                                                             Karen samuels.-(jam).</t>
  </si>
  <si>
    <t>1(876) 321-6717                                                       1(876) 539-0273</t>
  </si>
  <si>
    <t>Babyoprahfoundation@gmail.com                                                                                                                      karensamuel35@gmail.com</t>
  </si>
  <si>
    <t>CAIN100-276C</t>
  </si>
  <si>
    <t>The Barita Foundation (Formerly : The Barita Education Foundation)</t>
  </si>
  <si>
    <t>15 St. Lucia way, kingston 5.</t>
  </si>
  <si>
    <t>To promote and advance education in Jamaica by promoting and maintaining a private school or schools for education of children; To do all such lawful things as are incidental or conducive to the attainment of the above objects provided that the Trust shall not support with its funds any object or endeavour to impose on or procure to be observed by its members or any other regulation, restrictions or conditions which if an object of the Trust would make it a trade union.</t>
  </si>
  <si>
    <t>1(876) 926-2681                                                                            Fax: 1(876) 929-3490</t>
  </si>
  <si>
    <t>Barita@cwjamaica.com</t>
  </si>
  <si>
    <t>The foundation is solely funded by barita investments limioted.</t>
  </si>
  <si>
    <t>CA100NR-100C</t>
  </si>
  <si>
    <t>The Barrington Thompson Foundation Limited</t>
  </si>
  <si>
    <t>Good hope road, martha brae, falmouth</t>
  </si>
  <si>
    <t>The advance good health and social conditions for children,young persons, Adult and the elderly from a lower socio-economic background.</t>
  </si>
  <si>
    <t>876-575-8557</t>
  </si>
  <si>
    <t>Barringtonthompsonnr@yahoo.com</t>
  </si>
  <si>
    <t>CAIN100NR-166C</t>
  </si>
  <si>
    <t>The Beverley Robinson Foundation Limited</t>
  </si>
  <si>
    <t>57 Rosemount crescent, montego bay 1 p.o., saint james</t>
  </si>
  <si>
    <t>CA100-1194C</t>
  </si>
  <si>
    <t>The Bible Restorer Ministry Limited.</t>
  </si>
  <si>
    <t>Forty acre district, orange bay p.o., portland.</t>
  </si>
  <si>
    <t>To foster homes and foreign mission work, and to support theological institutions and dissemination and creation of various publications. To assist with the acquisition of books, computers, educational materirals, sporting gears and equipment for schools and learning institutions in jamaica.</t>
  </si>
  <si>
    <t>Clinel Walker.-(jam).                                                                 Sheree Brown.-(jam).</t>
  </si>
  <si>
    <t>(876) 542-8462                                                                           (876) 438-4218</t>
  </si>
  <si>
    <t>lisawalker42081@gmail.com                                                                                  brownsherree5@gmail.com</t>
  </si>
  <si>
    <t>CAIN100-1506C</t>
  </si>
  <si>
    <t>The Brandon Fenton Foundation.</t>
  </si>
  <si>
    <t>38 South camp road, kingston 4.</t>
  </si>
  <si>
    <t>To provide assistance to persons with intellectual and physical challenges for the improvement of their lives and status through empowering and enabling opprtunities.</t>
  </si>
  <si>
    <t>Kelvin Roberts.-(jam).                                                                   Caryl Fenton.-(jam)..                                                                  Deanne Pryce.-(jam).</t>
  </si>
  <si>
    <t>1(876) 831-2678                               (876) 909-0229                                                                              (876) 818-4389                                                                                  (876) 789-3321</t>
  </si>
  <si>
    <t>kelmar@cwjamaica.com                                                                                                   kelseyl@cwjamaica.com                                                                                 deanne.pryce@cwjamaica.com</t>
  </si>
  <si>
    <t>Members subscription, voluntary donations from friends and family.</t>
  </si>
  <si>
    <t>CA100NR-44C</t>
  </si>
  <si>
    <t>The Byron Wiggan Charity Foundation Limited</t>
  </si>
  <si>
    <t>Water works p.a.</t>
  </si>
  <si>
    <t>Assist Students,who are needy</t>
  </si>
  <si>
    <t>CAIN100-1261C</t>
  </si>
  <si>
    <t>The By-Ways And Hedges Youth For Christ Ministry, Inc. (T/A The By-Ways A/H Youth For Christ Ministry Inc).</t>
  </si>
  <si>
    <t>Main street, kellits, kellits p.o., clarendon.</t>
  </si>
  <si>
    <t>Ministry. Community service. Outreach.</t>
  </si>
  <si>
    <t>Terry Lee.-(jam/usa).                                                                               Rose Thomas.-(jam).                                                                              Franklin Binger.-(jam).</t>
  </si>
  <si>
    <t>1(876) 799-1311.                                                                                                                    1(876) 403-5895.                                                (876) 476-0866                                                                                    (876) 403-5895                                                                                  +(917)855-5594</t>
  </si>
  <si>
    <t>Bywayshedgesffc@gmail.com                                                                                                                                      carriedeanmiller25@gmail.com                                                                                                                               rosepuseythomas@gmail.com</t>
  </si>
  <si>
    <t>tithes &amp; offering</t>
  </si>
  <si>
    <t>CAIN100-287C</t>
  </si>
  <si>
    <t>The Calabar Trust Limited</t>
  </si>
  <si>
    <t>To continue the operations of Calabar High School. To provide for advance the education and training for pastoral and missionary work in connection with the Jamaica Baptist Union. To perform educational, regional, and charitable work in jamaica. To obtain, collect and receive money and fund via contribution, donations, legacies, fundraising and gifts.</t>
  </si>
  <si>
    <t>Karl B. Johnson.-(jam).                                                                            Norva Rodney.-(jam).                                                                    Phillip A. Rattray.-(jam).</t>
  </si>
  <si>
    <t>1(876) 926-1395,                                                                                                          1(876) 926-7820,                                                                                               Fax: 1(876) 968-7832</t>
  </si>
  <si>
    <t>Info@jbu.org.jm                                                                                                                karl.johnson@jbu.org.jm                                                                                                 revbc@gmail.com                                                                                                    phillip@cwjamaica.com</t>
  </si>
  <si>
    <t>Contributions. Donations, legacies. Fundraisng and gifts.</t>
  </si>
  <si>
    <t>CAIN100-173C</t>
  </si>
  <si>
    <t>The Caribbean Association Of Orthopaedic Surgeons</t>
  </si>
  <si>
    <t>94 1/4 Old hope road, kingston 6</t>
  </si>
  <si>
    <t>The promotion of high quality care or all the peoples of the Caribbean through the advancement of the science, art and practice of orthopaedic surgery; The development, encouragement and advancement of continuing education and research in orthopaedics for the public benefit.</t>
  </si>
  <si>
    <t xml:space="preserve">R.Christopher Rose.-(jam).                                                                        Mark Minott.-(jam).                                                                               Camille Quan Soon.-(Trinidad).                                                                                                                            Jithendra Vijayendra.(jam).                                                             Ayana Crichlow.-(Barbados).                                                                          Derrick McDowell.-(jam).                                                                                  Gail Caruth.-(Bermuda).                                                                            Trevor Seepaul.-(Trinidad).                                                                                                          </t>
  </si>
  <si>
    <t>1(876) 978-8805                                                                                             Fax: 1(876) 978-9127</t>
  </si>
  <si>
    <t>SECRETARY.TCOS@GMAIL.COM                                                                                           recrose21@yahoo.com                                                                                                    markminott129@hotmail.com</t>
  </si>
  <si>
    <t>Member's subscriptions contributions scientific meeting registration fees.</t>
  </si>
  <si>
    <t>CAIN100NR-506C</t>
  </si>
  <si>
    <t>The Caribshare Company Limited</t>
  </si>
  <si>
    <t>Lot 1 Nothern Estates, little River POBox 8766 Rose Hall Montego Bay</t>
  </si>
  <si>
    <t>Providing organic waste/pig manure, these famers received an extra income source to strength their liveihood and farmimg viability as well as to reduce rural poverty, which is essentially CaribShare's social mission.</t>
  </si>
  <si>
    <t>876-589-6423</t>
  </si>
  <si>
    <t>Caribsharebiogas@gmail.com</t>
  </si>
  <si>
    <t>Development funds to construct biodigester facility, biogas sales</t>
  </si>
  <si>
    <t>CAIN100-1818C</t>
  </si>
  <si>
    <t>The Caring Group Limited.</t>
  </si>
  <si>
    <t>14 Walker's crescent, kingston 11.</t>
  </si>
  <si>
    <t>Our aim is to help anymore who is a victim of hungger on the street by cooking and boxing food and hancing out to the people on the streets, our aim is to help boy's homes and girls' homes, supplying them with food iteams clothes that were collected, donated purchase by us and monetary donations and to do movtivational speeches,</t>
  </si>
  <si>
    <t>Nicole Mata.-(american).                                                                                     Romario G. Perkins.-(jam).                                                                      Shanna-Kay Shantell Davis.-(jam).</t>
  </si>
  <si>
    <t>(876) 589-2287.                                                                                                                                       (876) 425-4413                                                                                       1(917) 224-2706</t>
  </si>
  <si>
    <t>Thecaringgroup@gmail.com                                                                                                                        shanna.hughes22@gmail.com                                                                                                romario.perkins@gmail.com</t>
  </si>
  <si>
    <t>Fundraising . Soliciting donations.</t>
  </si>
  <si>
    <t>CAUN100-208C</t>
  </si>
  <si>
    <t>The Carl Domville Scholarship Fund</t>
  </si>
  <si>
    <t>8 Linmar close, kingston 8</t>
  </si>
  <si>
    <t>To provide scholarship for Mount Moriah Infant and Primary</t>
  </si>
  <si>
    <t>Carl Domville.-(jam).                                                                                                                                                                                         Dave Domville.-(jam).</t>
  </si>
  <si>
    <t xml:space="preserve">1(876) 931-6456                                                                       1(876) 577-8859                                                                            (876) 367-4809                                                                                                           </t>
  </si>
  <si>
    <t>Cddomville@yahoo.com                                                                                                   ddomville20043@hotmail.com</t>
  </si>
  <si>
    <t>returns from investments</t>
  </si>
  <si>
    <t>CA100-378C</t>
  </si>
  <si>
    <t>The Carnegie Foundation For Cancer Research Limited</t>
  </si>
  <si>
    <t>1A new green road, mandeville, manchester</t>
  </si>
  <si>
    <t>To raise funds from voluntary and other sources for carrying out various types of cancer research projects. To make grants or otherwise provide funding to such individuals and/or organizations who are engaged in cancer research activities.</t>
  </si>
  <si>
    <t>1(876) 961-4501</t>
  </si>
  <si>
    <t>Fund raisings, donations.</t>
  </si>
  <si>
    <t>CA100-356C</t>
  </si>
  <si>
    <t>The Cecil Boswell Facey Foundation Limited</t>
  </si>
  <si>
    <t>60 Knutsford boulevard, kingston 5.</t>
  </si>
  <si>
    <t>To promote any charitable purposes for the benefit of the public of Jamaica and in particular the advancement of education the furtherance of health and the relief of poverty distress and sickness; To promote and encourage a knowledge and appreciation of Jamaican culture in all its aspect and forms for the benefits of the public of Jamaica; To promote and organise co-operation in achieving the above objectives and to that end to bring together and co-operate with representatives of the various statutory authorities and voluntary organisations engaged in the furtherance of the above charitable purpose within the Island of Jamaica; To engage in such other charitable works in Jamaica as the Foundation may from time to time think fit.</t>
  </si>
  <si>
    <t>Stephen Facey.-(jam).                                                                                  Laura Facey Cooper.-(jam).                                                                          Paul Facey.-(jam).                                                                            Elizabeth Ward.-(jam).                                                                                   Joanna Banks.-(jam).</t>
  </si>
  <si>
    <t>1(876) 929-4510-11                                                                                                          (876) 560-5555                                                                       (876) 881-7754                                                                  (876) 381-0123                                                                                (876) 771-9907                                                                                                                     (876) 870-8432</t>
  </si>
  <si>
    <t>Cbfacey@panjam.com                                                                    stephenfacey@panjam.com</t>
  </si>
  <si>
    <t>donation, investment income</t>
  </si>
  <si>
    <t>CAIN100-47C</t>
  </si>
  <si>
    <t>The Charitable Association For The Franciscan Sisters Of Allegany (CAFSA)</t>
  </si>
  <si>
    <t>To maintain and support the Charitable, educational, social and spiritual works of the Franciscan Sisters of Allegany in Jamaica; Contribute to the development of the nation through the above works; Assist the members of the FSA in meeting the expenses incurred in the performance of their duties</t>
  </si>
  <si>
    <t>CAIN100-347C</t>
  </si>
  <si>
    <t>The Chinese Benevolent Association Limited</t>
  </si>
  <si>
    <t>176 Old hope road, kingston 6</t>
  </si>
  <si>
    <t>To establish and promote programs for the relief of poverty deprivation and distress among people in Jamaica; To develop and foster educational programmes and the construction of schools; To develop and promote the arts, health and social welfare etc.</t>
  </si>
  <si>
    <t>1(876) 977-3059</t>
  </si>
  <si>
    <t>Info@cbajamaica.com</t>
  </si>
  <si>
    <t>Donations received; income from advertising, fundraising, activies; property and facilities rental.</t>
  </si>
  <si>
    <t>CA100-563C</t>
  </si>
  <si>
    <t>The Chinese Cultural Association Limited</t>
  </si>
  <si>
    <t>22 Barbican road, kingston 6</t>
  </si>
  <si>
    <t>Chineseculturalassociationja@gmail.com</t>
  </si>
  <si>
    <t>CA100-1522C</t>
  </si>
  <si>
    <t>The Chudleigh Community Resource Center Limited.</t>
  </si>
  <si>
    <t>Chudleigh district, chudleigh p.a., manchester.</t>
  </si>
  <si>
    <t>Advance education by assisting with the aquistaion of books, computers, educational materials, sporting gears, equipments and after school learning, and other courses, to students, children, and adults, within the commnity of Chudleigh.</t>
  </si>
  <si>
    <t>Christiana victoria Ellis.-(jam).                                                                              Donald Anthony Johnson.-(jam).                                                                                                 Clive Winston Saunders.-(jam).                                                     Karen Joy Campbell-O'connor.-(jam).</t>
  </si>
  <si>
    <t>1(876) 486-4718                                                      (876) 501-6541                                                                                     (876) 373-4450                                                                                   (876) 882-7002                                                               (876) 835-3970</t>
  </si>
  <si>
    <t>Randlewis@gmail.com</t>
  </si>
  <si>
    <t>fundraising and contribution.</t>
  </si>
  <si>
    <t>CA100-592C</t>
  </si>
  <si>
    <t>The Church Dayton Diamond Ridge Limited</t>
  </si>
  <si>
    <t>6 Dayton avenue, kingston 10</t>
  </si>
  <si>
    <t>CA100-1590C</t>
  </si>
  <si>
    <t>The Church Of God (Seventh Day).</t>
  </si>
  <si>
    <t>65 Carawina avenue, kingston 20.</t>
  </si>
  <si>
    <t>Henry Harley.-(jam).                                                                        Junior Gordon.-(jam).                                                                 Edwin Scott.-(jam).                                                                          Ashbourne Wynter.-(jam).                                               Glendon Wallace.-(jam).                                                                   Sanjay Hamilton.-(jam).                                                                           Marlon Symister.-(jam).</t>
  </si>
  <si>
    <t xml:space="preserve">(876) 765-8442                                                                                                        </t>
  </si>
  <si>
    <t>hemilharley@gmail.com                                                                     edwinvscott@gmail.com</t>
  </si>
  <si>
    <t>contribution of members.(tithes and offering), donations.</t>
  </si>
  <si>
    <t>CA100-422C</t>
  </si>
  <si>
    <t>The Church Of God In Christ West Indies Jurisdiction Inc.</t>
  </si>
  <si>
    <t>25 Mountain view avenue, kingston 2</t>
  </si>
  <si>
    <t>The Teaching and spreading the gospel as taught by the international church of god in chirst Trandforming Lives. Addressing social needs of members &amp; community plus providing welfair for minsters health.</t>
  </si>
  <si>
    <t>Bishop. Harold A. Haughton.-(jam).                                                           Superintendent William Smiley.-(jam).                                                                                      Superintendent Leasen Burnett.-(jam).                                                                                                                     Superintendent Kenneth A. White.-(jam).                                                                                                    Superintendent Michael Robinson.-(jam).                                                                                            Pastor. David Haynes.-(jam).                                                                                          Pastor. Constantine Walker.-(jam).                                                                       Elder Reneny Walker.-(jam).                                                                     Mother Daisy King-Haughton.-(jam).</t>
  </si>
  <si>
    <t xml:space="preserve">(876) 793-4757                                                                           (876) 986-9612                                                                         (876) 366-9806 </t>
  </si>
  <si>
    <t>leaderwhite06@yahoo.com                                                                                            hah4620002002@yahoo.com                                                                sword2smiley@yahoo.com                                                                                                            renenywalker@yahoo.com                                                                       michael.a.robinson07@gmail.com</t>
  </si>
  <si>
    <t>national ingathering, national meetings, and department meetings.</t>
  </si>
  <si>
    <t>CA100NR-41C</t>
  </si>
  <si>
    <t>The Church Of Jesus Christ Word Of Faith</t>
  </si>
  <si>
    <t>O'connors lane, mount salem</t>
  </si>
  <si>
    <t>Spread the word of god</t>
  </si>
  <si>
    <t>876-571-9016</t>
  </si>
  <si>
    <t>Chennis73@gmail.com</t>
  </si>
  <si>
    <t>CA100-1149C</t>
  </si>
  <si>
    <t>The Church Of The Nazarene In Jamaica.</t>
  </si>
  <si>
    <t>1 A auburn avenue, patrick city, kingston 20.</t>
  </si>
  <si>
    <t>Promote evangelism throughout the island of Jamaica. To establish and operate places of religious worships, churches colleges, universities and to conduct religious services and general evangelism.</t>
  </si>
  <si>
    <t>Ronald Grey.-(jam).                                                                                  Valin Smith.-(jam).                                                                    Brian Doyley.-(jam).                                                                              Lilian McDonald.-(jam).                                                                        Delroy Lue.-(jam).                                                                            Althea Clarke.-(jam).                                                                Caydion Campbell.-(jam).                                                              Marica Dunbar.-(jam).</t>
  </si>
  <si>
    <t>1(876)  933-7489                                                              (876) 372-7085                                                                          (876) 886-9116                                                                   (876) 455-6164                                                              (876) 770-1163                                                                                 (876) 620-8184                                                                  (876) 740-6532                                                                         (876) 990-0555                                                                        (876) 368-7305.</t>
  </si>
  <si>
    <t>Nazarene@cwjamaica.com</t>
  </si>
  <si>
    <t>member churches and members of churches.</t>
  </si>
  <si>
    <t>CA100-182C</t>
  </si>
  <si>
    <t>The Committee For The Upliftment Of The Mentally Ill</t>
  </si>
  <si>
    <t>1 Rectory drive, brandon hill, p.o. Box 1751, montego bay, st. James</t>
  </si>
  <si>
    <t>To reach out and advocate for the homeless and other mentally ill persons of Montego Bay</t>
  </si>
  <si>
    <t>876-952-8737</t>
  </si>
  <si>
    <t>Cumi@cwjamaica.com</t>
  </si>
  <si>
    <t>CAIN100-125C</t>
  </si>
  <si>
    <t>The Council Of Voluntary Social Services</t>
  </si>
  <si>
    <t>2D camp road, kingston 4.</t>
  </si>
  <si>
    <t>To network with voluntary social welfare organizations in Jamaica on a permanent basis in order to secure a comprehensive view of relevant social problem and needs and to mobilise resources for action to alleviate such problems and needs</t>
  </si>
  <si>
    <t>1(876) 922-9365-6</t>
  </si>
  <si>
    <t>info@cvssja.org</t>
  </si>
  <si>
    <t>Donations government subventions.</t>
  </si>
  <si>
    <t>CA100-77C</t>
  </si>
  <si>
    <t>The Daphine Evadne Wallcott Fund For Wards Of The State (The Dew Fund).</t>
  </si>
  <si>
    <t>4 Elizabeth avenue, kingston 10.</t>
  </si>
  <si>
    <t>To award scholarship and grants to wards of the state to facilitate the acquisition of formal training in a skill alowing them to become self-sufficient, confident, socially responsible members of the jamaican society.</t>
  </si>
  <si>
    <t>Sheron Henry.-(jam).                                                                     Joy Palmer.-(jam).                                                              Claudette White.-(jam).                                             Wyvolyn Gager.-(jam).</t>
  </si>
  <si>
    <t>1(876) 578-2937                                                    1(876) 404-0852</t>
  </si>
  <si>
    <t>Thedewfund@gmail.com</t>
  </si>
  <si>
    <t>CAIN100-2095C</t>
  </si>
  <si>
    <t>The DC Sholarship Fund Limited</t>
  </si>
  <si>
    <t>2 waterloo road, kingston 10</t>
  </si>
  <si>
    <t>No information was seen on file (registration was done online).</t>
  </si>
  <si>
    <t>(876) 537-7640</t>
  </si>
  <si>
    <t>jeanettermarielacaille@gmail.com</t>
  </si>
  <si>
    <t>CA100-803C</t>
  </si>
  <si>
    <t>The Dear Child Foundation Limited</t>
  </si>
  <si>
    <t>925, 1St snapper way, braeton, bridgeport p o st. Catherine</t>
  </si>
  <si>
    <t>To promote the education of children to ensure their attainment of a high standard of literacy and to advance their opportunites for a better standard of living. To promte programmes for the relife of poverty and distress among the elderly and less fortunate persons in the rural areas.</t>
  </si>
  <si>
    <t>Sheryl Notice.-(jam).                                                                          Robert B. Notice.-(jam).                                                                                       Jannel Camille Alexander.-(jam).</t>
  </si>
  <si>
    <t xml:space="preserve">1(876) 593-9371                                                                     (876) 384-0563                                                         (876) 470-2872 </t>
  </si>
  <si>
    <t>Tdcf.ltd@gmail.com</t>
  </si>
  <si>
    <t>CAIN100-1478C</t>
  </si>
  <si>
    <t>The Deloris Dawkins Foundation Limited</t>
  </si>
  <si>
    <t>Barking lodge district, barking lodge pa, st. Thomas.</t>
  </si>
  <si>
    <t>Improve the conditions of schools in the community so that the students can learn in a safe and healthly environment. Assisting the less fortunate, children and elderly.</t>
  </si>
  <si>
    <t>1(876) 449-6848</t>
  </si>
  <si>
    <t>Delorisdawkinsfoundation@gmail.com</t>
  </si>
  <si>
    <t>Donations and personals income.</t>
  </si>
  <si>
    <t>CA100-1192C</t>
  </si>
  <si>
    <t>The Drawing Room Project Limited.</t>
  </si>
  <si>
    <t>6 Glebeville avenue, kingston 10.</t>
  </si>
  <si>
    <t>To engagge communities in the appreciation of Caribbean Literature and to provide and assist in the provision of facilities for learning and reaction in the interest of social welfair and the improvement of the condictions of life of the beneficiaries. To promote the advancement of education in art, culture and heritage and particularly in the literary arts through programmes that provide education for writers. To encourage social dialogue through the creative industries. To work with youths to encourage their engagement in Caribbean literature and to foster an appreciation of creative writing as a career option.</t>
  </si>
  <si>
    <t>Millicent Graham.-(jam).                                                             Joni Jackson.-(jam).                                                                      Velma Pollard.-(jam).                                                                             Ann-Marie Bonner.-(jam).</t>
  </si>
  <si>
    <t>1(876) 832-8502                                                    1(876) 878-3744                                                                                                              1(876) 790-2353</t>
  </si>
  <si>
    <t>Drawingroomproject@gmail.com                                                                                              jonijackson@gmail.com                                                                                                                                        technologyid@gmail.com</t>
  </si>
  <si>
    <t>Membership, events, funding, workshops.</t>
  </si>
  <si>
    <t>CA100-343C</t>
  </si>
  <si>
    <t>The Dudley Grant Memorial Trust</t>
  </si>
  <si>
    <t>5 Gibraltar camp way, mona, kingston 7.</t>
  </si>
  <si>
    <t>To provide support and assistance financial or otherwise for the construction and expansion of buildings used in early childhood education (ECD); To co-ordinate, assist engage and support the rehabilitation of school buildings used in ECD which suffered damage or destruction by hurricane "Gilbert"; To provide support (financial or otherwise) for research projects designed to advance ECD in Jamaica; To provide support (financial or otherwise) for teachers and other professional involved in the development and advancement of ECD in Jamaica</t>
  </si>
  <si>
    <t>Elsa Leo-Rhynie.-(jam).                                                                Hon. Earl Jarrett, OJ, CD, JP.-(JAM).                                                                                          Williams McLead.-(jam).                                                                                          Keith Brown.-(jam).                                                                                                         Marva Gordon.-(jam).                                                                                                       Fay Corothers.-(jam).</t>
  </si>
  <si>
    <t>1(876) 927-0356                                                                                                        1(876) 977-2456                                                                                           Fax: 1(876) 927-2456</t>
  </si>
  <si>
    <t xml:space="preserve">info@dudleygrantecd.org.jm                                                                                                    Drbg_trust@yahoo.com                                                                                                                              dfay.cor@gmail.com                                                                                                                                       earl@ingroup.com                                                                                                                                                      </t>
  </si>
  <si>
    <t>6 trustees</t>
  </si>
  <si>
    <t>CA100-1282C</t>
  </si>
  <si>
    <t>The Early Church Of God In Christ Limited</t>
  </si>
  <si>
    <t>Byles district, kitson town p.a., st. Catherine.</t>
  </si>
  <si>
    <t>To foster homes and foreign mission work, and to support theological institutions and the dissemination and creation of vaious publications. To improve the health, economic and social condition of indigent children and elderly persons throughout jamaica through the collection and distribution of food clothing and money on their behalf and to utilize same and any other meanss which will futher the purpose.</t>
  </si>
  <si>
    <t>Carl Dalbert Dawkins.-(jam).                                                           Leroy Hope.-(jam).                                                                          Icyline Dawkins.-(jam).                                                             Alecia Powell-Hope.-(jam).</t>
  </si>
  <si>
    <t>1(876) 476-1825                                               (876) 480-7634                                                                              (876) 340-0967                                                                                           (876) 476-1825                                                            (876) 442-2776                                                         (876) 328-2725</t>
  </si>
  <si>
    <t>Tecogodinchirst200@gmail.com                                                                                             aleciahoppow@yahoo.com                                                                                 leehope43@gmail.com</t>
  </si>
  <si>
    <t>offerings, gifts</t>
  </si>
  <si>
    <t>CA100-1475C</t>
  </si>
  <si>
    <t>The Evangelical Church Of God</t>
  </si>
  <si>
    <t>45 1/2 Smith lane, kingston.</t>
  </si>
  <si>
    <t>Wilfred A. Nembhard.-(jam).                                                                               Eudora Nembhard.-(jam).                                                                                      Calvert Thomas.-(jam).                                                                            Edris Thomas.-(jam).                                                                              Rennie A. Lyons.-(jam).                                                                               Mavis Ferguson.-(jam).                                                                                       Hyacinth Barrett.-(jam).                                                    Blossom Wright-Smith.-(jam).</t>
  </si>
  <si>
    <t xml:space="preserve">1(876) 354-7660                                                                                                    (876) 312-2329                                                                                                                         </t>
  </si>
  <si>
    <t>ecog.ja@gmail.com                                                                                             blossommsmith@gmail.com</t>
  </si>
  <si>
    <t>tithes, offerings, donations, and members support.</t>
  </si>
  <si>
    <t>CAIN100-1799C</t>
  </si>
  <si>
    <t>The Exodus Foundation</t>
  </si>
  <si>
    <t>Gordon town, idustry village, gordon town p.o., st.andrew.</t>
  </si>
  <si>
    <t>To promote programmes for the the relief of poverty and distress among the homeless, mentally challenged, and less fortunate persons in the community of gordon town and surrounding communities.</t>
  </si>
  <si>
    <t xml:space="preserve">  Donovan Lloyd McNee.-(jam).                                                                   Samantha Natalia McNee.-(jam).</t>
  </si>
  <si>
    <t>(876) 863-4999.                                                                (876) 863-4399</t>
  </si>
  <si>
    <t xml:space="preserve">Donovanmcnee@gmail.com                                                                                                                </t>
  </si>
  <si>
    <t>Donations. Fundraising.</t>
  </si>
  <si>
    <t>CA100-1657C</t>
  </si>
  <si>
    <t>The Faces Of Change Foundation Limited</t>
  </si>
  <si>
    <t>Lacovia didstrict, lacovia p.o., st.elizabeth</t>
  </si>
  <si>
    <t>The provide educational services to children and young people in the lacovia and surrounding areas. To sponsor a readind club to enchance literacy and encourage reading and the search for knowledge.</t>
  </si>
  <si>
    <t>Dion Barrett.-(jam).                                                                           Talijhe Bowen.-(jam).</t>
  </si>
  <si>
    <t>(876) 622-4578                                                                                   (876) 567-9338                                                                       (876) 347-9928</t>
  </si>
  <si>
    <t>dionjb26@yahoo.com                                                                          talijhebowen@gmail.com</t>
  </si>
  <si>
    <t>contributions, donations, and fund raising.</t>
  </si>
  <si>
    <t>CA100NR-43C</t>
  </si>
  <si>
    <t>The Fontana Foundation Limited</t>
  </si>
  <si>
    <t>Fairview twoncentre, bogue, montego bay</t>
  </si>
  <si>
    <t>To initiate,reinforce, develop, Promote and support educational programmes and opportunities that help to advance the human resources</t>
  </si>
  <si>
    <t>876-946-2630</t>
  </si>
  <si>
    <t>CA100-51C</t>
  </si>
  <si>
    <t>The Forest Conservancy</t>
  </si>
  <si>
    <t>12 Hopeton mews, kingston 8</t>
  </si>
  <si>
    <t>To promote the management and sustainable use of Jamaica's forest resources by identification, planning and implementation of projects that develop and conserve the environment, soil and water resources and the beauty of landscape; To encourage the establishment of commercial forest plantations, especially on idle, arable lands as a viable option for optimum land use towards production and utilization of marketable wood and wood products; to assist rural communities and private landowners with technical support for restoration through integrated watershed management, agroforestry and climate change adaptation projects across the country.</t>
  </si>
  <si>
    <t xml:space="preserve">Tomlin Scarlett.-(jam).                                                                                              Melton Douglas.-(jam).                                                                                                           Richard Hilton.-(jam)                                                                                              Michael Bernard.-(jam).                                                                                           Guy Symes.-(jam).                                                                                                                                                                                     </t>
  </si>
  <si>
    <t xml:space="preserve">(876) 756-1886                                                                                       (876) 426-1041 </t>
  </si>
  <si>
    <t>guysymes@gmail.com</t>
  </si>
  <si>
    <t>Currently funded by gef small grant facility project.</t>
  </si>
  <si>
    <t>CA100-762C</t>
  </si>
  <si>
    <t>The Francis White-Rowe Foundation</t>
  </si>
  <si>
    <t>Lot 329, winona drive, garveymeade, bridgeport p.o., st. Catherine</t>
  </si>
  <si>
    <t>Awarding Scholarship / bursaries to students of the St. Mary all age primary school / St. Mary's college.</t>
  </si>
  <si>
    <t>Patsy Prussia.-(jam)                                                                         Peter-john Rowe.-?(jam).                                                                                                              Dorren Rowe.-(jam).                                                                                   Ann Marie Stewart.-(jam).                                                                   Ryan Williams.-(jam).</t>
  </si>
  <si>
    <t>(876) 887-6521                                                                       (876) 988-3530</t>
  </si>
  <si>
    <t>patrose.prussia@gmail.com                                                                                                                                                            locke716@gmail.com                                                                                                           row_dor@yahoo.com                                                                              amstewart34@gmail.com                                                                           rywill_x@yahoo.com</t>
  </si>
  <si>
    <t>personal enrollment.</t>
  </si>
  <si>
    <t>CA100-566C</t>
  </si>
  <si>
    <t>The G.O.D Centre Also Known As Celebration Church</t>
  </si>
  <si>
    <t>Lot 1e, portmore mall, st. Catherine</t>
  </si>
  <si>
    <t>The mission of Celebration Church (The G.O.D Centre), is to nurture and teach the membership through Word based services, small group activities and special events as they grow to become people who walk in truth and love, by providing faithful servant-leaders, committed to the standards of excellence.</t>
  </si>
  <si>
    <t>Michael Carter.-(jam).                                                                        Kaliese Carter.-(jam).                                                             Sharron Thompson.-(jam).</t>
  </si>
  <si>
    <t>(876) 366-6693(876) 620-8101</t>
  </si>
  <si>
    <t xml:space="preserve">Godcentre1@hotmail.com                                                                                                                                   sharronthja@gmail.com                                                                                                                            </t>
  </si>
  <si>
    <t xml:space="preserve">tithes, offerings, pledges, </t>
  </si>
  <si>
    <t>CAIN100-368C</t>
  </si>
  <si>
    <t>The Glenlyon Foundation Limited</t>
  </si>
  <si>
    <t>11-15 Mcgregor square, kingston 5</t>
  </si>
  <si>
    <t>To support the charities and benevolent activities of the GLENLYON LODGE no.346 S.C. To provide relief of poverty within our jamaica society by fostering education in public schools at the basic, primary, and secondary through the provision of physical, intellectural, emotional, and financial support.</t>
  </si>
  <si>
    <t>Charles  A. O'Connor.-(jam).                                                                    Wilson Look-Kin.-(jam).                                                               Carl Domville.-(jam).                                                       Howard Ennis.-(jam).                                                                         Lenmox Turner.-(jam).                                                                Warren McDonald.-(jam).                                                         Howard Barrett.-(jam).                                                                     Martin Williamson.-(jam).                                                            Craig Foreman.-(jam).</t>
  </si>
  <si>
    <t>(876) 908-0486                                                                                                (876) 834-7124                                                                                                               (876) 883-0319                                                        (876) 363-9667                                               (876) 931-6456</t>
  </si>
  <si>
    <t>clientservices@cocnjamaica.com                                                                                                                cfforeman@gmail.com</t>
  </si>
  <si>
    <t>Fundraising activities membership dues.</t>
  </si>
  <si>
    <t>CAIN100-1020C</t>
  </si>
  <si>
    <t>The Golden Age Christian Fellowship Mission Ministries Limited</t>
  </si>
  <si>
    <t>42 Bedward crescent, august town, kingston 7</t>
  </si>
  <si>
    <t>Registrated non-profit organization. Caters to the need of the destitute, elderly, shut-in, mentally and physically challenged, street and homeless people . Cater to needy children and anyone else who need the service.</t>
  </si>
  <si>
    <t>1(876) 977-0777                                                                                         Cel: 1(876) 857-5706                                            1(876) 807-3512</t>
  </si>
  <si>
    <t>Fund raising activities and donations.</t>
  </si>
  <si>
    <t>CA100-244C</t>
  </si>
  <si>
    <t>The Golden Age Home</t>
  </si>
  <si>
    <t>3 St. Joseph's avenue, kingston 3</t>
  </si>
  <si>
    <t>To provide residential care, accomodation, meals and other welfare services for persons in the parish of Kingston &amp; St. Andrew to the indigent, elderly and the physically challenged; To provide endow, furnish abd fit out with all necessay furniture, instrument and other equpment and maintain and manage the golden Age Home; To employ medical, surgical and pharmacential appliances.</t>
  </si>
  <si>
    <t>Mr. Errol Greene J.P.                                                                               Mrs. Sabrina Cross - Warner J.P                                                                                Mrs. Marsha Henry-Martin                                                                      Ms. Susan Moore                                                                    Rev. Whitson Williams J.P.                                                                    Mr. Fabian Brown J.P.                                                                                                    Mrs. Dione Jennings                                                                                Mrs. Hyacinth Robinson                                                                                                                  Mr. Robert Hill J.P.                                                                                     Ms. Pearl Barrett O.D.                                                                                                         Lt. Col. Desmond Clarke O.D.  J.P.                                                               Mr. Matthew Smith Barrett J.P                                                                                             Dr. Pauline Weir J.P.                                                                                        Mr. Lawrence Madden                                                                                                Mrs. Mavis Farquharson                                                                                                           Mr. Hodine Williams J.P.                                                                    Mr. Andrew Swaby                                                                                                              Mr. Adrian Smith                                                                                        Ms. Claudette Crooks                                                                                              Cllr. Alvin Francis O.D. J.P.</t>
  </si>
  <si>
    <t>1(876) 928-1017 /  4312                                                                                    1(876) 618-0021                                                                                         Fax: 1(876) 928-4575</t>
  </si>
  <si>
    <t>Gahexecutivemail@gmail.com</t>
  </si>
  <si>
    <t>CA100-223C</t>
  </si>
  <si>
    <t>The Goldeneye Foundation (Formerly: The Oracabessa Foundation)</t>
  </si>
  <si>
    <t>Goldeneye, oracabessa, st.mary</t>
  </si>
  <si>
    <t>To relieve poverty suffering and distress among the people of jamaica and in particular the people of ORACABESSA and its environ;</t>
  </si>
  <si>
    <t xml:space="preserve">Andrea Carroll.-(jam).                                                                                        Marjorie Grant.-(jam),                                                                                           Jeanine Tribley.-(jam).                                                                                                                                     Jeannette Wood.-(jam).                                                                                              Christopher Blackwell.-(jam).                                                                                                      Marika Kessler.-(jam).                                                                                          </t>
  </si>
  <si>
    <t>(876) 564-0503</t>
  </si>
  <si>
    <t>Andra.carroll@islandoutpost.com                                                                                                    crownone2010@yahoo.com</t>
  </si>
  <si>
    <t>Marine trust. Global environment, individual donors. Tef. Undp. Us &amp; eu embassies.</t>
  </si>
  <si>
    <t>CAIN100-1028C</t>
  </si>
  <si>
    <t>The Gospel Tabernacle Church Of Jesus Christy (Apostolic).</t>
  </si>
  <si>
    <t>New danks, sangter's heights, chapleton p.o., clarendon.</t>
  </si>
  <si>
    <t>Kenneth Raymond.-(jam).                                                                      Ian Gordon.-(jam).                                                                          Lillieth Power- Raymond.-(jam).                                                            Leighton West.-(jam).                                                                   Desrine Powis- Gordon.-(jam).</t>
  </si>
  <si>
    <t>1(876) 574-4754</t>
  </si>
  <si>
    <t>Thegospeltab@gmail.com                                                                                                                               desrinegordon6@gmail.com</t>
  </si>
  <si>
    <t>Tithes. Offerings. Fundraisings.</t>
  </si>
  <si>
    <t>CAIN100-1147C</t>
  </si>
  <si>
    <t>The Grace Workshop Ministries Limited.</t>
  </si>
  <si>
    <t>The avalon offices, 22d old hope road, kingston 5.</t>
  </si>
  <si>
    <t>To proclaim, preach, and propagate the gospel of Jesus Christ in Jamaica, and advance the gospel of Jesus Christ by planting and strengthening churches for the glory of God.</t>
  </si>
  <si>
    <t>1(876) 926-0612</t>
  </si>
  <si>
    <t>Thegraceworkshopministries@gmail.com</t>
  </si>
  <si>
    <t>Donations,tithes, and offerings gifts, fundraising activities.</t>
  </si>
  <si>
    <t>CA100-270C</t>
  </si>
  <si>
    <t>The Graduates Foundation</t>
  </si>
  <si>
    <t>1 - 3 Stratharin avenue, apartment 9, ruthven gardens, kingston 10</t>
  </si>
  <si>
    <t>To promote exclusively educational and charitable programmes and activities per person in need of help, that is orphaned, underprivileged or uneducated regardless of race, religious or community of descent.</t>
  </si>
  <si>
    <t>CAIN100-456C</t>
  </si>
  <si>
    <t>The GSI Foundation Jamaica.</t>
  </si>
  <si>
    <t>125 Manchester road, mandeville p.o.,</t>
  </si>
  <si>
    <t>To offer assistance to the homeless, the poor and destitute through the establishment of feeding programmes distributing food on a regular basis and providing bath houses and places of shelter, beneficial to the needs of the indigent in need of care and protection in the community; To improve health and social conditions of the homeless, poor and destitute throughout Jamaica through the collection and distribution of food, clothing, moneys and any other aid which shall further such purpose; To encourage and promote a greater degree of consciousness and response towards the care provided for homeless, poor and destitute among the people of Jamaica whether at the national or community level; To foster programs that will strengthen the community through a collaboration of community-base activities and establishing on-going programmes and centres to facilitate the provision of care for the sick and create opportunities for the education of the members of the community; To establish programmes that will seek to reduce poverty and maximize educational opportunities for low-income families in the community, in order to create higher levels of technical and professional skills necessary for the development of the youth and the rest of the community.</t>
  </si>
  <si>
    <t>1(876) 962-2284                                                   Fax: 1(876) 962-3417</t>
  </si>
  <si>
    <t>info@gsijamaica.org</t>
  </si>
  <si>
    <t>CAIN100-886C</t>
  </si>
  <si>
    <t>The Hand Of God Foundation. (Formerly The Hand Of God Foundation Limited).</t>
  </si>
  <si>
    <t>Suite no. 4, Cross roads, 22g old hope road, kingston 5</t>
  </si>
  <si>
    <t>To training and counsel members of the society to become agents of change by participation in various self-help programs. Empowering the less fortunate by facilitating skills training. By providing pershables (foods) and non-perishables (clothing etc) iteams, providing food to homeless and less fortunate persons in all parishes in jamaica. Provide shelter / accommodation to the homeless. To promote volunteerism within society.</t>
  </si>
  <si>
    <t>1(876) 314-2556</t>
  </si>
  <si>
    <t>Royal25000@gmail.com</t>
  </si>
  <si>
    <t>Donation, sponsorships</t>
  </si>
  <si>
    <t>CAIN100-86C</t>
  </si>
  <si>
    <t>The Harris Family Vision Foundation, Inc.</t>
  </si>
  <si>
    <t>Lot 213, grape avenue, vineyard estates, bushy park p.o., st. Catherine.</t>
  </si>
  <si>
    <t>To Teach inner-city children skills and the value of education so they can empower themselves and encourage others to prepare for the future ad help develop their communities; Teach Christian values so that they can bring others to the faith by learning about God.</t>
  </si>
  <si>
    <t xml:space="preserve">Dasline Harris.-(jam/USA).                                                                             Michael Harris.-(jam).                                                                                                      Marline Clarke- Johnson.-(jam).                                                                                                                     Vernice Lynch.-(jam).                                                                                                      Sharon Young.-(Secretary)(US citizen).                                                                                                                </t>
  </si>
  <si>
    <t>1(347) 757-6461                                                                               1(718) 913-6549                                                                                                                                                                      1(876) 442-4126</t>
  </si>
  <si>
    <t>Info@kimnikvisions.org                                                                                                                 syoung71799@gmail.com                                                                                                               marlinejohnson@hotmail.com                                                                                                                                      lynch.vernice@yahoo.com</t>
  </si>
  <si>
    <t>CA100-879C</t>
  </si>
  <si>
    <t>The Healing Of The Prophetic Ministries</t>
  </si>
  <si>
    <t>905 Palmerston road, portsmouth, waterford p. O.</t>
  </si>
  <si>
    <t>To conduct evangelism meeting, crussades and to do follow up new believers meetings to make sure that converts are channel to a local church. To fellowship with other churches and the general public through christian programs that that foster moral respect and love for each other. Eg (the national prayer breakfast). To establish empowerment programs, in homes, school, community centers on the role and responsiability of the family unit to the national development of the a country. To improve the health, econmic and social conditions of the indigent children and eldely person throughout jamica and to help in alleviating illiteracy, poverty, crime and violence in the society.</t>
  </si>
  <si>
    <t>1(876) 863-6773</t>
  </si>
  <si>
    <t>Drdr.reid3@gmail.com</t>
  </si>
  <si>
    <t>Solicit donations , and fund raising.</t>
  </si>
  <si>
    <t>CAIN100-507C</t>
  </si>
  <si>
    <t>The Health For Life &amp; Wellness Foundation Limited</t>
  </si>
  <si>
    <t>To bring awareness and create responsive initiatives to broad range of donors who through volunteer efforts make charitable donations to health for life and wellness foundation limited. To work directly with donors and volunteers to facillitate donations to various health facilities in jamaica and to facilitate the donations process and timeline to maintain integrity of health related equipment and medication donations.</t>
  </si>
  <si>
    <t>Andrei Cooke.-(jam).                                                                      Kevin Harvey.-(jam).                                                                                                                Hurley Taylor.-(jam).                                                                               Heather Reid-Jones.-(jam).                                                                                       Ava-Gay Timberlake.-(jam).</t>
  </si>
  <si>
    <t>1(876) 633-8201                                                                                              1(876) 633-8140</t>
  </si>
  <si>
    <t>Healthforlifeandwellnessja@gmail.com</t>
  </si>
  <si>
    <t>CAIN100-24C</t>
  </si>
  <si>
    <t>The Heart Foundation Of Jamaica</t>
  </si>
  <si>
    <t>28 Beechwood avenue, kingston 5</t>
  </si>
  <si>
    <t>To reduce the incidence of death from heart attack disease in Jamaica by: Prevention through education, early detection through screening programmes, Rehabilitation through education about healthy lifestyle</t>
  </si>
  <si>
    <t xml:space="preserve">Ernest Madu.-(jam).                                                              Dainia baugh.-(jam).                                                                        Basil Waine kong.-(jam).                                                                                                                                             Edwin Tulloch-Reid.-(jam).                                                                              </t>
  </si>
  <si>
    <t>(876) 906-2105                                                                         1(876) 926-6492,                                                                                                       1(876) 926-4378,                                                                                                                                                  1(876) 926-3195,                                                                       Fax: 1(876) 754-6441</t>
  </si>
  <si>
    <t>Hfj@mail.infochanja.org                                                                                                                etullochreid@gmail.com</t>
  </si>
  <si>
    <t>Private Capital Contributions</t>
  </si>
  <si>
    <t>CAIN100-689C</t>
  </si>
  <si>
    <t>The Heart Institute Of The Caribbean Foundation Limited</t>
  </si>
  <si>
    <t>23 Balmoral avenue, kingston 10</t>
  </si>
  <si>
    <t>Promote the pervention, early diagnosis and effective treatement of heart and vascular diseases; Improve access to quality cardiovascular care for all the citizens of the carribean. Raise funds to support infracstructural, programmes development, establishment of specialize services and expertise at the heart institute of the Carribbean.</t>
  </si>
  <si>
    <t>1(876) 906-2105-8                                                                                          Fax: 1(876) 906-4413</t>
  </si>
  <si>
    <t>Foundation@caribbeanheart.com</t>
  </si>
  <si>
    <t>Contributions\ donattions.</t>
  </si>
  <si>
    <t>CAIN100-1980C</t>
  </si>
  <si>
    <t>The Honeyhill Community Transformation Foundation Limited</t>
  </si>
  <si>
    <t>7 Clifton drive, kingston 19</t>
  </si>
  <si>
    <t>To improve the health, economic, and social conditions of indigent children, young people, pregnant teenagers, teenage mothers and elderly persons in kingston and st.andrew through the collection and distribution of food, clothing and money on their behalf and to utilize same and any other means which will further the purpose.</t>
  </si>
  <si>
    <t>(876) 334-4000</t>
  </si>
  <si>
    <t>fletch751@gmail.com</t>
  </si>
  <si>
    <t>CA100-127C</t>
  </si>
  <si>
    <t>The Hospital For Sick Children Foundation</t>
  </si>
  <si>
    <t>25 Dominica drive, kingston 5</t>
  </si>
  <si>
    <t>To use, apply, give, devote, accumulate or distribute from time to time all or part of the funds or funds of the Hospital for Sick Children Foundation and /or the income thereform to or for the benefit of the Hospital for Sick Children; To use, apply, give, devote, accumulate or distribute from time to time a all or part of the funds or funds of the Hospital for Sick Children Foundation and /or the income thereform to or for the benefit of any other hospital, university or medical association or any association, foundation or person in respect of activates relating to the health of Children</t>
  </si>
  <si>
    <t>1(876) 920-1000</t>
  </si>
  <si>
    <t>Cfacey@faceylaw.com</t>
  </si>
  <si>
    <t>CA100-1295C</t>
  </si>
  <si>
    <t>The House Of The Living God, The Assembly Of The Church Of Jesus Christ Limited</t>
  </si>
  <si>
    <t>651 2 North, greater portmore, st. Catherine.</t>
  </si>
  <si>
    <t>Richard Gilroy.-(jam).                                                                                Junior Thompson.-(jam).</t>
  </si>
  <si>
    <t>1(876) 334-7637                                                     (876) 258-9011</t>
  </si>
  <si>
    <t>Thehouseofthelivinggod2018@gmail.com                                                                                                                    gillysgas2015@gmail.com                                                                                                                           trixtom@yahoo.com</t>
  </si>
  <si>
    <t>From the church tithes, offering, and donations.</t>
  </si>
  <si>
    <t>CA100-1150C</t>
  </si>
  <si>
    <t>The Howard Ward Benefit Foundation Limited</t>
  </si>
  <si>
    <t>Lot 1 ironshore estate, montego bay , st. James</t>
  </si>
  <si>
    <t xml:space="preserve">To provide scholarships and bursaries to needy and financially challenged students. To foster relationships between leading institutions, professional practitioners and scholars to aid with scholarships , bursaries and grants to schools at the primary, secondary, and tertiary level. </t>
  </si>
  <si>
    <t xml:space="preserve"> (876) 869-6173                                               </t>
  </si>
  <si>
    <t>wangfordl@gmail.com</t>
  </si>
  <si>
    <t>Donors and grants.</t>
  </si>
  <si>
    <t>CAIN100-660C</t>
  </si>
  <si>
    <t>The Human Resource Management Association Of Jamaica (HRMAJ)</t>
  </si>
  <si>
    <t>Suite # 3, mid spring plaza, 134 constant spring road, kingston 8.</t>
  </si>
  <si>
    <t>To provide a voluntary, non-profit mechanism for promoting an awareness and encouraging a wider and positve understanding and appreciation of the significance and implications of human resourec. Development (HRD) and it Appropriate applications for improving the productivity of jamaican businesses, the productivity of the nation as a whole, thereby impacting on the quality of life in jamaica. To foster and promote improved relationship between organization</t>
  </si>
  <si>
    <t>1(876) 969-0743</t>
  </si>
  <si>
    <t>Rmaj@cwjamaica.com</t>
  </si>
  <si>
    <t>Membership fees. Workshop registration. Annual conference registration.</t>
  </si>
  <si>
    <t>CA100-690C</t>
  </si>
  <si>
    <t>The Humanity Divine Libertarians Foundation Of Jamaica Limited</t>
  </si>
  <si>
    <t>Main street, annatto bay, st. Mary</t>
  </si>
  <si>
    <t>To promote programmes for the relife of poverty and distress, asist in the reduction of crime and violence among the homeless and the less fortunate persons throughout jamaica. To help improve the health and social condiction of children and young persons from socia-economic background throughtout jamaica through the collection and distribution of food and education iteams, clothing and life essential (toiletries).</t>
  </si>
  <si>
    <t>David Williams.-(jam).                                                                 Shovonne Phillips.-(jam)                                                                              Vincent Edwards.-(jam).                                                                                                                        Dorrell Blake.-(jam).                                                                                                                                                Laslelles Hillock.-(jam/USA).                                                             David Atari Williams.-(USA).                                                                                      Ellen Session.-(jam).                                                                       Reuben Morgan.-(jam).                                                                     Robin Luke Boswell.-(jam).                                                                                                                 Heru Menelik.-(jam).                                                                                                              john Gilbert Varnom,-(british).</t>
  </si>
  <si>
    <t>1(876) 350-4183                                                                               (876) 889-1592                                                                         (876) 857-3834                                                                                  (876) 518-9670</t>
  </si>
  <si>
    <t>Humanitydivineliberaterians@gmail.com                                                                                                            HDLFOJ2016@gmail.com                                                                                                          passionatelyoverthetop@gmail.com</t>
  </si>
  <si>
    <t>Public and private grants and donations.</t>
  </si>
  <si>
    <t>CAIN100-148C</t>
  </si>
  <si>
    <t>The Incorporated Lay Body Of The Church In The Province Of The West Indies/Diocese Of Jamaica &amp; The Cayman Islands</t>
  </si>
  <si>
    <t>Church house, 2 caledonia avenue, kingston 5, jamaica.</t>
  </si>
  <si>
    <t>To bring others into a relationship with God in Christ throughtout witness, mission and service, proclaiming the good news of the Kingdom of God; To respond to human need by loving service; To challenge violence, injustice and oppresion and work for peace and reconciliation</t>
  </si>
  <si>
    <t>1(876) 926-2498                                                                1(876) 926-9825                                                                       1(876) 920-2714                                                                                    1(876) 929-3134                                                                                Fax: 1(876) 968-0618</t>
  </si>
  <si>
    <t>Diocesan.secretary@anglicandiocese.com</t>
  </si>
  <si>
    <t>Contributions from members of the church. Donations from other indiviuals or organisation both local and overseas</t>
  </si>
  <si>
    <t>Est.- 28,500</t>
  </si>
  <si>
    <t>app.- 1,550.</t>
  </si>
  <si>
    <t>CAIN100-1655C</t>
  </si>
  <si>
    <t>The International Assembly Of Apostolic Believers Evangelistic Association.</t>
  </si>
  <si>
    <t>35 Charles street, kingston</t>
  </si>
  <si>
    <t>(876) 855-2627. (876) 312-1498</t>
  </si>
  <si>
    <t>Bishopbrown692@gmail.com</t>
  </si>
  <si>
    <t>CAIN100-190C</t>
  </si>
  <si>
    <t>The International Bible Way Church Of Jesus Christ</t>
  </si>
  <si>
    <t>66 D tavern drive, kingston, jamaica.</t>
  </si>
  <si>
    <t>To promote telecast and other electronic evangelism with a vision to reach other for Christ; To facilitate motivation of Christian believers n evangelistic activities while ministering to the total man; to provide for those in need by mean of clothing, feeding and sheltering</t>
  </si>
  <si>
    <t>Wembley McGowan.-(jam).                                                                               Simeon Gordon.-(jam).                                                                                           Mavis Rubie.-(jam).                                                                                 Paul Sawyers.-(jam)                                                                                   Florence Gordon.-(Secretary).</t>
  </si>
  <si>
    <t>(876) 437-8572                                                                    (876) 545-6960                                                             (876) 849-0228                                                            (876) 853-3377                                                               (876) 831-7517                                                                           (876) 423-4383.</t>
  </si>
  <si>
    <t>Biblewayjamaicadioceses@gmail.com                                                                                                    florencegordon@hotmail.com</t>
  </si>
  <si>
    <t>Conventions.</t>
  </si>
  <si>
    <t>CAIN100-1070C</t>
  </si>
  <si>
    <t>The International Proxy Parents Limited</t>
  </si>
  <si>
    <t>10 Kings house avenue, kingston 6.</t>
  </si>
  <si>
    <t>To organise fund raising events, in order to geberate income for the charitable and educational aims of the Association. To encourage friendship among its members. To provide and enhance the awareness of the members and the general public about the situation of underprivileged children in Jamaica. To fund scholarship grants and bursaries for underprivileged students and to assist with the provision of books and every other type of educational or financial assistance which the Association considers appropriate. To promote or assist in promoting activities aimed at improving the Association as a whole.</t>
  </si>
  <si>
    <t>Zoe McHugh.-(jam).                                                                                                 Celia Jackson.-(jam).                                                                                                    Clauda Barnes.-(jam).                                                                                               Dahlia Taylor.-(jam).                                                                                        Elizabeth Osbourne.-(jam).                                                                                    Collet Kirkcaldy.-(jam).                                                             roma Greenaway .-(jam).                                                                                                          Carol Charlton.-(jam).</t>
  </si>
  <si>
    <t>1(876) 927-8124                                                                                                                             1(876) 363-8926.</t>
  </si>
  <si>
    <t>JOYOUSMCHUGH@GMAIL.COM                                                                                              cpjj2000@yahoo.com                                                                                                                         dahliataylor@gmail.com                                                                                                                                 lizosbourne@hotmail.com                                                                                                                           rl_greeneway@yahoo.com.</t>
  </si>
  <si>
    <t>Fund-raising/membership fee.</t>
  </si>
  <si>
    <t>CA100NR-65C</t>
  </si>
  <si>
    <t>The Ionie A. Matthews I Am Charity Foundation Limited</t>
  </si>
  <si>
    <t>Main street priory p.a.</t>
  </si>
  <si>
    <t>Building a school to educateAfricans about the black christ teachings</t>
  </si>
  <si>
    <t>876-423-1760</t>
  </si>
  <si>
    <t>CAIN100-2021C</t>
  </si>
  <si>
    <t xml:space="preserve">The Israelite school of Universal Practical Kmowledge (ISUPK) Jamaica Limited </t>
  </si>
  <si>
    <t>Race course district, race course p.o.box 08, clarendon</t>
  </si>
  <si>
    <t>To improve the socio-ecomic wellbeing of the the citizens of jamaica through the collection and distribution of food, clothing and money, and utillize same and means which will further the purpose. To promote and encourage the advancement of herbrew israelite culture in jamaica through the provision and access to educational materials and equipment.</t>
  </si>
  <si>
    <t>(876) 317-3722.                                            (876) 226-5678.</t>
  </si>
  <si>
    <t>Pcsmith1010@gmail.com</t>
  </si>
  <si>
    <t>Members : Paul c. Smith. Andrea l.a. Robinson.</t>
  </si>
  <si>
    <t>CAIN100-853C</t>
  </si>
  <si>
    <t>The Jamaica Association Of General Baptists</t>
  </si>
  <si>
    <t>3 Jackson street, p o box 123, may pen, clarendon</t>
  </si>
  <si>
    <t>1(876) 860-8231</t>
  </si>
  <si>
    <t>Gnrlbaptist_ja@yahoo.com</t>
  </si>
  <si>
    <t>CA100-744C</t>
  </si>
  <si>
    <t>The Jamaica Caribbean Society Welfare Limited</t>
  </si>
  <si>
    <t>Frontier, port maria p.o. St. Mary</t>
  </si>
  <si>
    <t>to improve the living condition of persons in jamaica by providing food, clothing, and medical supplies,                                                                                                                                              to assist school children living in jamaica with school supplies such as bags, books computers, pencils, pens, and literature items.</t>
  </si>
  <si>
    <t>Johnny Nembhard.-(jam/UK).                                                                                                      Dale Haye.-(Secretary).                                                                                                                 Anthony Lynch.-(jam).</t>
  </si>
  <si>
    <t>(876) 412-2370                                                                  (876) 590-3333                                              (876) 587-8583.                                                                         (876) 460-8668.                                                                         (876) 412-2307.</t>
  </si>
  <si>
    <t>elijahnembhard@gmail.com                                                                                                                            dalehaye62@gmail.com                                                                                                                                     toneymax5@gmail.com</t>
  </si>
  <si>
    <t>CAIN100-1415C</t>
  </si>
  <si>
    <t>The Jamaica Child Evangelism Fellowship Incorporated.</t>
  </si>
  <si>
    <t>8 Manchester street, spanish town, st. Catherine.</t>
  </si>
  <si>
    <t>To spread the gospel of jesus according to the fundamental truth of the holy scriptures with the object of reaching the unsaved for and pointing them to the lord jesus chirt as their saviour.</t>
  </si>
  <si>
    <t>Hilton Blenman.-(barbarian).                                                                        Carmen Pencle.-(jam).                                                                    Andrea Dawes.-(jam).                                                                                                               Ruth Long.-(jam).                                                                                                     Fern Anderson-Edwards.-(jam).                                                                                                                     Michael Scott.-(jam).                                                                                Richard Sandcroft.-(jam).                                                                             Rohan Wishart.-(jam).</t>
  </si>
  <si>
    <t>(876) 449-4238.                                                                                             (876) 646-7439</t>
  </si>
  <si>
    <t>jamaica_childe@hotmail.com                                                                    jcefjamaica@yahoo.com                                                                                                      hiltonblenman@gmail.com</t>
  </si>
  <si>
    <t>donations, individual, and entities.</t>
  </si>
  <si>
    <t>CA100-723C</t>
  </si>
  <si>
    <t>The Jamaica Dental Association</t>
  </si>
  <si>
    <t>7 Upper musgrave avenue, kingston 10</t>
  </si>
  <si>
    <t>CAIN100-479C</t>
  </si>
  <si>
    <t>The Jamaica Methodist District</t>
  </si>
  <si>
    <t>143 Constant spring road, kingston 8</t>
  </si>
  <si>
    <t>Methodism is a Church on a worldwide mission with a ministry directed not only to "those who need you" but to "those who need most".</t>
  </si>
  <si>
    <t>(876) 924-1218                                                                                                                                                  (876) 925-6768Fax:  (876) 924-2560</t>
  </si>
  <si>
    <t>Mainoffice@jamaicamethodistorg</t>
  </si>
  <si>
    <t>Fundraising, grifts, rental income</t>
  </si>
  <si>
    <t>CA100-1141C</t>
  </si>
  <si>
    <t>The Jamaica Skateboard Federation Limited.</t>
  </si>
  <si>
    <t>98 Molynes road, shop # 13, kingston 20.</t>
  </si>
  <si>
    <t>The Build, develop and managed skate parks to facilitate the sport of amateur skateboarding in Jamaica. To arrange, oversee and manage tournament, matches and any other competition in Jamaica from time to time promote by the Federation or its members. To implement the process for the selection of national team representative at all levels and to appoint such managers and support officials as may be necessary for the preparation and management of national amateur Skateboard teams.</t>
  </si>
  <si>
    <t>Steven Anthony Douglas.-(jam).                                                                Camille Camla Pandohie.-(jam).                                                                          Neiko Wilson.-(secretary).</t>
  </si>
  <si>
    <t>1(876)634-5207                                                                       (876) 782-8332                                                                                 (876) 634-5207                                                                      (876) 899-5865                                                                                                                (876) 551-7076.</t>
  </si>
  <si>
    <t>Jamaicaskateboardfed@gmail.com                                                                                                                           camille.pandohie@gmail.com                                                                                                                      wneiko@gmail.com                                                                    skateboard.palace@gmail.com</t>
  </si>
  <si>
    <t>Donations locally &amp; internationally.</t>
  </si>
  <si>
    <t>CAIN100-41C</t>
  </si>
  <si>
    <t>The Jamaica Society For The Blind Limited</t>
  </si>
  <si>
    <t>111 1/2 Old hope road, kingston 6</t>
  </si>
  <si>
    <t>To investigate and make known the numbers. Conditions and needs of the blind and the causes of blindness in Jamaica; To initiate, stimulate and co-ordinate work for the blind and for the prevention of blindness in Jamaica; To establish and maintain or assist the establishment and maintenance of schools, training centres, workshops and other organizations services and facilities for or in connections with the education employment and welfare of the blind in Jamaica.</t>
  </si>
  <si>
    <t>(876) 927-6757/ 9</t>
  </si>
  <si>
    <t>Jsb@cwjamaica.com</t>
  </si>
  <si>
    <t>Donations, grants, fund rasing, members dues.</t>
  </si>
  <si>
    <t>CAIN100-2031C</t>
  </si>
  <si>
    <t>The Jamaica Society For The Prevention Of Cruelty To Animal / Jspca</t>
  </si>
  <si>
    <t>10 Winchester road, kingston 10.</t>
  </si>
  <si>
    <t xml:space="preserve"> To promote the compassionate treatment of animals through education, advocacy, veterinary care and the placing of unwanted animals in loving homes. We strive towards the improvement of conditions at the pounds and abattoirs, as well as the racetrack and riding establishments in Jamaica. One of our major goals is to amend the 1965 Cruelty to Animals Act and the Pound Laws, increasing the fines to levels which will constitute a real deterrent, and giving the JSPCA more authority to take suitable action against those who inflict harm, pain or suffering on animals.</t>
  </si>
  <si>
    <t>(876) 929-0320</t>
  </si>
  <si>
    <t>jspca@yahoo.com</t>
  </si>
  <si>
    <t>Veterinary clinic fundraising activities miscellanenus dontations of goods.</t>
  </si>
  <si>
    <t>CA100-170C</t>
  </si>
  <si>
    <t>The Jamaican Association On Intellectual Disabilities</t>
  </si>
  <si>
    <t>To provide a range of services to persons with Intellectual Disabilities and their families; To work for the acceptance and inclusion of persons with Intellectual Disabilities in main stream life.</t>
  </si>
  <si>
    <t>1(876) 977-118                                                                                           1(876) 977-0134                                                                                                            Fax: 1(876) 970-3182</t>
  </si>
  <si>
    <t>Jaid@cwjamaica.com</t>
  </si>
  <si>
    <t>Subvention from the minsitry of education, ministry of labour, and social security, grants, donations, and membership fee.</t>
  </si>
  <si>
    <t>CAIN100NR-1497C</t>
  </si>
  <si>
    <t>The Jamaican Orthodox Mission Limited</t>
  </si>
  <si>
    <t>Lot 4, osbourne district, discovery bay p.o., box 151</t>
  </si>
  <si>
    <t>Serve the spiritual needs of the orthodox christians in Jamaica. Serve the needs of the poor and others in need</t>
  </si>
  <si>
    <t>876-881-4902</t>
  </si>
  <si>
    <t>William.massias@gmail.com, jamaicanorthodoxmission</t>
  </si>
  <si>
    <t>CA100-789C</t>
  </si>
  <si>
    <t>The Jeanette Grant-Woodham Education Foundation Limited.</t>
  </si>
  <si>
    <t>Shop # 2 94b old hope road , kingston 6.</t>
  </si>
  <si>
    <t>Omar Woodham.-(jam).                                                                                  Marica Reid.-(jam)                                                                                           Carol Saunders-Hammond.-(jam).                                                                                  Valerie Carter.-(jam).                                                                                                        Rosemarie Forrest.-(jam).                                                                                  Nicholas Henry.-(jam).                                                                                Marvin Johnson.-(jam).</t>
  </si>
  <si>
    <t>1(876) 788-3439                                                     (876) 225-3026                                                                   (876) 419-8471                                                                                (876) 579-5209                                                                                               (876) 324-4162                                                                             (876) 362-6438                                                                         (876) 564-8966                                                                                                       (876) 336-3326</t>
  </si>
  <si>
    <t>Jgwef@jeanettegrantwoodham.com                                                                         omar_woodham@yahoo.com                                                                                                               saunderscarol1983@gmai.com                                                                          valerieyvettercarter@gmail.com                                                                                                                mackyscully@gmail.com                                                                                                                                  nicholas44@hotmail.com</t>
  </si>
  <si>
    <t>fundraising activities.                                                                                   Donations.</t>
  </si>
  <si>
    <t>CA100-171C</t>
  </si>
  <si>
    <t>The Jesus Way Jamaica</t>
  </si>
  <si>
    <t>144 Belvedere road, red hills</t>
  </si>
  <si>
    <t>The Jesus Way Jamaica launched in February 2008. Our immediate goal is to procure property and a hotel in Stony Hill. This will give us the set-up we need to start the Bible School and orphanage, as well as allow us to house team members and short-term missions teams.</t>
  </si>
  <si>
    <t>1(876) 452-2930</t>
  </si>
  <si>
    <t>Travis@jesuswayjam.org</t>
  </si>
  <si>
    <t>Donations from individials and businesses.</t>
  </si>
  <si>
    <t>CAIN100-627C</t>
  </si>
  <si>
    <t>The Joseph Assignment Global Initiative</t>
  </si>
  <si>
    <t>Unit 29b seymour park, 2 seymour avenue, kingston 6</t>
  </si>
  <si>
    <t>We are committed to reponding to the needs of the world's poorest children and families by addressing their basic human needs. Our vision is to meet basic human needs in a manner that goes beyond what is typically considered charity.</t>
  </si>
  <si>
    <t>1(876) 622-5990.                                                                                      1(876) 422-3066.</t>
  </si>
  <si>
    <t>Jagua2020@gmail.com</t>
  </si>
  <si>
    <t>The Organization fund itself.</t>
  </si>
  <si>
    <t>CAIN100-1038C</t>
  </si>
  <si>
    <t>The Joseph Chin Foundation Limited</t>
  </si>
  <si>
    <t>149 Kenhill drive, kingston 20</t>
  </si>
  <si>
    <t>To improve the health and economic and social condictions of indigent children and elderly people throughtout Jamaica. The collection and distribution of food and clothing on their behalf and to utilize any other means which will help to further this cause To liaise, collaborate with and work with local and international organizations or institutions having similar or compatible interest described in the set objects above. To assist in acquiring of educational materials, books, equipments, and computers for schools and other learning institution in Jamaica.</t>
  </si>
  <si>
    <t>1(876) 442-8509</t>
  </si>
  <si>
    <t>Rosemchin1013@aol.com</t>
  </si>
  <si>
    <t>Donatations from international organizations.</t>
  </si>
  <si>
    <t>CA100-729C</t>
  </si>
  <si>
    <t>The JPG Foundation Limited</t>
  </si>
  <si>
    <t>6 Knutsford boulevard, kingston 5</t>
  </si>
  <si>
    <t>To promote programmes and causes for the advantcement of the following in jamaica: good citizenship;community development;youth welfare; amateeur sports and environment protection and improvement;to facilitate skill and craft training, homework help centres, mentorship programmes and education programmes.</t>
  </si>
  <si>
    <t>876-935-3514</t>
  </si>
  <si>
    <t>Foundation@jpsco.com</t>
  </si>
  <si>
    <t>CAIN100-248C</t>
  </si>
  <si>
    <t>The Kingston College Development Trust Fund</t>
  </si>
  <si>
    <t>2A north street, kingston</t>
  </si>
  <si>
    <t>To further the development of Kingston College in its goal to foster academic excellence, development of character and good citizenship; To assist in the advancement of religion and the relief of distress in the Kingston College community</t>
  </si>
  <si>
    <t>1(876) 948-5788</t>
  </si>
  <si>
    <t>Kcdtf.tresurer@gmail.com</t>
  </si>
  <si>
    <t>Members' subscriptions, contributions, scientific meeting registration fees.</t>
  </si>
  <si>
    <t>CA100-1437C</t>
  </si>
  <si>
    <t>The Kingston Fencing Club Limited.</t>
  </si>
  <si>
    <t>53 Duke street, kingston.</t>
  </si>
  <si>
    <t>To develop interest in fencing, provide opportunity and encourge participation particularly in schools but also by persons living in Jamaica. Regardless of gender, age, ability, ethnicity, cultural and socio-economic background. Through this, we aim to foster healthy living, grow the amature sport of fencing and further provide support to those most at risk youth and those living with a disability.</t>
  </si>
  <si>
    <t>1(876) 312-0354</t>
  </si>
  <si>
    <t>Thekingstonfencingclub@gmail.com</t>
  </si>
  <si>
    <t>CAIN100-261C</t>
  </si>
  <si>
    <t>The Kingston Y.M.C.A</t>
  </si>
  <si>
    <t>To carry on, develop and extend the cause and work to the said existing Young Men's Christian Association of Kingston, Jamaica on a strictly non-political and inter-denomination basis and generally to promote and assist the advancement of the spiritual, social, intellectual and physical condition of all people n accordance with and by such means as are consistent with the principles and methods recognized by he world alliance of Y.M.C.A's</t>
  </si>
  <si>
    <t>1(876) 928-0801</t>
  </si>
  <si>
    <t>Kymca@cwjamaica.com</t>
  </si>
  <si>
    <t xml:space="preserve">Subscription grants and donations. </t>
  </si>
  <si>
    <t>CAIN100-1165C</t>
  </si>
  <si>
    <t>The Kiwanis Foundation Of Jamaica Limited</t>
  </si>
  <si>
    <t>9 Goodwood terrace, kingston 10.</t>
  </si>
  <si>
    <t>To promote the advancement of education of persons in schools and other educational institutions. To relieve poverty by providing or assisting in the provision of education, training, health can activities and various forms of support. To promote community participation in healthy recrectional activites.</t>
  </si>
  <si>
    <t>1(876) 527-3339. 1(876) 924-3960.</t>
  </si>
  <si>
    <t>Kiwanisfoundationjamaica@gmail.com</t>
  </si>
  <si>
    <t>Members dues and fundraising</t>
  </si>
  <si>
    <t>CAIN100-175CNR</t>
  </si>
  <si>
    <t>The Lay Magistrate Association Of Jamaica, St. James Chapter.</t>
  </si>
  <si>
    <t>6 Pimento hill, montego bay, st.james</t>
  </si>
  <si>
    <t>CAIN100-1434C</t>
  </si>
  <si>
    <t>The Leadership Development Initiative</t>
  </si>
  <si>
    <t>Suit 46, 15 hope road, kingston 10.</t>
  </si>
  <si>
    <t>To help prepare young adults discover what careers they are passionate about and equip them with the tools and resources to become successful in their chosen fields.</t>
  </si>
  <si>
    <t>1(876) 901-1936                                                                                                         1(876) 620-0223                                                                              (876) 473-6308                                                                                                                   (876) 447-3927</t>
  </si>
  <si>
    <t>Advice@mentorinc.org                                                                                               marc.frankson@gmail.com                                                                                                                                              iwarburton.law@gmail.com</t>
  </si>
  <si>
    <t>Donatations. Grants. Sponsorships.</t>
  </si>
  <si>
    <t>CA100-638C</t>
  </si>
  <si>
    <t>The Leslie Fierce Youth Foundation Limited</t>
  </si>
  <si>
    <t>23 Glenhaven close, may pen p.o., clarendon</t>
  </si>
  <si>
    <t>CAIN100-1718C</t>
  </si>
  <si>
    <t>The Lesma Ellis Foundation .</t>
  </si>
  <si>
    <t>280 Torrington park housing scheme, torrington park, kingston 5.</t>
  </si>
  <si>
    <t>Tp provide mentorship and guidance to young men and women of inner-city kingston and through jamaica.</t>
  </si>
  <si>
    <t>1(876) 221-9526.</t>
  </si>
  <si>
    <t>Lesmaellisfoundation2015@gmail.com</t>
  </si>
  <si>
    <t>Charity donations.</t>
  </si>
  <si>
    <t>CAIN100-1255C</t>
  </si>
  <si>
    <t>The Lighthouse Mission Church Of God In Christ Jamaica</t>
  </si>
  <si>
    <t>Moreland Hill District,Delveland p.o., Westmoreland</t>
  </si>
  <si>
    <t>To spread the word of god to the people of jamaica and foreign lands.                                                                                                                      To improve economic and social conditions of children and elderly.</t>
  </si>
  <si>
    <t>Johnathan lee Vorce-(american).                                                                                                                                                  Gerald paul Johnson-(jam).                                                                                                   Marvia Smith-Cooper-(jam).</t>
  </si>
  <si>
    <t>(876) 842-7914                                                                                 (876) 854-0096                                                                                                                   (813)335-1575</t>
  </si>
  <si>
    <t>johnson2966@hotmail.com                                                                             jvorce14@gmail.com                                                                                               marviasmith@gmail.com</t>
  </si>
  <si>
    <t>offerings and tithes</t>
  </si>
  <si>
    <t>CAIN100NR-192C</t>
  </si>
  <si>
    <t>The Lilliput Ministries International Limited</t>
  </si>
  <si>
    <t>Lilliput District, Montego Bay #1 P.O. Box 471. St.James</t>
  </si>
  <si>
    <t>876-392-5292</t>
  </si>
  <si>
    <t>maranathalilliput@yahoo.com</t>
  </si>
  <si>
    <t>Tithes, offering &amp; donations</t>
  </si>
  <si>
    <t>CAIN100-269C</t>
  </si>
  <si>
    <t>The Lions Club Of Kingston Sight Foundation Limited</t>
  </si>
  <si>
    <t>30 Beechwood avenue, kingston 5</t>
  </si>
  <si>
    <t>The kingston lions club foundation, inc. Is a not-for-profit charitable organization established in 1986 and is recognized by New York State and the Internal Revenue Service as such. The purpose of the Lions Foundation is to raise money and disburse it for charitable uses.The Foundation is governed by nine board members elected from the Kingston Lions CIub, a service organization in Kingston, New York. The Kingston Lions Club Foundation was formed to receive tax deductible gifts from individuals and businesses, as allowed by law, for charitable purposes.The Foundation bases its grants on service to the community and need, Over the years, the Foundation has donated more than $140,364.00 to many area organizations.</t>
  </si>
  <si>
    <t>1(876) 920-2285</t>
  </si>
  <si>
    <t>Lionsclubkingston@hotmail.com</t>
  </si>
  <si>
    <t>Sponsorships and donations.</t>
  </si>
  <si>
    <t>CA100-600C</t>
  </si>
  <si>
    <t>The Lodge Saint John Scholarship Fund</t>
  </si>
  <si>
    <t>Masonic building, 11 - 15 mcgregor square, kingston 5</t>
  </si>
  <si>
    <t>Funding Scholarships &amp; government basic schools outreach programs.</t>
  </si>
  <si>
    <t>1(876) 927-0845 / 937-7177 / 276-6648</t>
  </si>
  <si>
    <t>Lodgestjohn623@yahoo.com</t>
  </si>
  <si>
    <t>CA100-671C</t>
  </si>
  <si>
    <t>The Love Angus Foundation Limited</t>
  </si>
  <si>
    <t>23 Auckland drive, kingston 10</t>
  </si>
  <si>
    <t>To main objective is to raise funds to rescue abandoned and abused animals in jamaica through grant funding and foster homing by volunteers. We will also educate the public on proper animal care and treatment through fundraisers and public speaking events. This foundation shall provide medical services and spay and neuter services at low costs to the public through volunteer services and grant funding. This foundation shall arrange search and resues for emergency situation in kingston and surrounding areas with funds donated to the organization.</t>
  </si>
  <si>
    <t>CAIN100-683C</t>
  </si>
  <si>
    <t>The Math Club Inc</t>
  </si>
  <si>
    <t>Lot 941 garyling pathway, seaview gardens, phase 1, kingston 11</t>
  </si>
  <si>
    <t>Create or enhance an awarness in the importnce of mathematics to club members. Through mathematics, develop self discipline in Members. Encourge members to be goal oriented, and to make sucess their goals.</t>
  </si>
  <si>
    <t>(914) 5222-2673</t>
  </si>
  <si>
    <t>Themathclub@gmail.com</t>
  </si>
  <si>
    <t>CA100-1620C</t>
  </si>
  <si>
    <t>The Micah Foundation Jamaica.</t>
  </si>
  <si>
    <t>Lot g6, blanche close, carbbean estate, greater portmore p.o., st. Catherine.</t>
  </si>
  <si>
    <t>To implement and support the promotion, production, management and operation of social, cultural, educational, health or other charitable programmes,</t>
  </si>
  <si>
    <t>CA100-1301C</t>
  </si>
  <si>
    <t>The Mico Foundation.</t>
  </si>
  <si>
    <t>1A marescaux road, kingston 5.</t>
  </si>
  <si>
    <t>To promote in jamaica The educational institution known as the Mico University College, the Diagnostic and Therapeutic Centre for handicapped children and the hostel for students associated to the Mico.</t>
  </si>
  <si>
    <t>1(876) 665-7788</t>
  </si>
  <si>
    <t>Micofoundation@yahoo.com</t>
  </si>
  <si>
    <t>CA100-1074C</t>
  </si>
  <si>
    <t>The Mico Old Students Association (MOSA). Limited.</t>
  </si>
  <si>
    <t>To assist in fostering the education interest of the Mico University College by offering scholarships to needy students, financing cultural, activities, and assisting with the development of special infrastructure facilities. To stimulate critical analysis of educational issues among its members and the society generally by organizing Memorial Lectures, seminars and workshops.</t>
  </si>
  <si>
    <t>1(876) 920-3046</t>
  </si>
  <si>
    <t>Mucaamosa@yahoo.com</t>
  </si>
  <si>
    <t>CAIN100-1392C</t>
  </si>
  <si>
    <t>The Minto Family Foundation Corporation Limited.</t>
  </si>
  <si>
    <t>1447 Gina way, waterford p.o., st. Catherine.</t>
  </si>
  <si>
    <t>To give back to the waterford community, School Supplies, toys, clothes etc. To give back to the elderly, food, groceries, household products.</t>
  </si>
  <si>
    <t>1(876) 353-5290</t>
  </si>
  <si>
    <t>Themintofoundation@gmail.com</t>
  </si>
  <si>
    <t>Sponsorship / donations.</t>
  </si>
  <si>
    <t>CA100-436C</t>
  </si>
  <si>
    <t>The Missionary Church Association In Jamaica [To Include Branches 0001 - 0022]</t>
  </si>
  <si>
    <t>9 West avenue, p.o. Box 123, kingston 8, jamaica w.i.</t>
  </si>
  <si>
    <t>1(876) 924-1378                                                                    Fax: 1(876) 931-5126</t>
  </si>
  <si>
    <t>Mcaj@cwjamaica.com</t>
  </si>
  <si>
    <t>CAUN100NR-138C</t>
  </si>
  <si>
    <t>The Montego Bay Christian Academy</t>
  </si>
  <si>
    <t>P.o box # 2 640 cccd - campus- granville drive, granville montego bay</t>
  </si>
  <si>
    <t>To promote the importance of education to residents of Montego Bay and its environs and its bearing on social and economic development</t>
  </si>
  <si>
    <t>876-475-0127</t>
  </si>
  <si>
    <t>Theacademicspecialist@gmail.com</t>
  </si>
  <si>
    <t>CA100-733C</t>
  </si>
  <si>
    <t>The Mount Olivet Church Of Christ Apostolic Limited</t>
  </si>
  <si>
    <t>27 Worrell crescent, kingston 20</t>
  </si>
  <si>
    <t>To organise and establish places of religious worship and to conduct religious service and other religious activities; To diffuse religious and moral instructions founded on the commandments of god and the gospel of jesus christ and to do religious and chartable works in and throughout the island of jamaica; To promote health and temperance by the teaching and diffusion of true religious principles as to the conduct of life</t>
  </si>
  <si>
    <t>1(876) 934-9799</t>
  </si>
  <si>
    <t>Moac411@gmail.com</t>
  </si>
  <si>
    <t>CA100-1058C</t>
  </si>
  <si>
    <t>The Mullet Hall Achievement Group Limited</t>
  </si>
  <si>
    <t>Mullet hall, chapelton p.o., clarendon</t>
  </si>
  <si>
    <t>To educate &amp; train the youth of the Mullet Hall Community through Sports &amp; Skills training for job creation &amp; Self-employment. Resulting in rounded individuals to develop a letter community. To build a sustainable community.</t>
  </si>
  <si>
    <t>1(876) 392-2570</t>
  </si>
  <si>
    <t>Nardaleepowis@gmail.com</t>
  </si>
  <si>
    <t>CAIN100-102C</t>
  </si>
  <si>
    <t>The Multicare Youth Foundation</t>
  </si>
  <si>
    <t>7 - 9 Harbour street, kingston</t>
  </si>
  <si>
    <t>To enhance the lives of inner-city youth in East, West and Central Kingston and Greater Portmore and the disabled and mentally ill through the delivery of training and allowing active participation in programmes in sports, the visual arts and the performing arts; To create opportunities through structured activities for the youth to achieve and shine, building character, pride and self-esteem while also instilling positive values and attitudes, and the promotion of tolerance and good inter-personal relations among children from diverse backgrounds and often contentious communities;</t>
  </si>
  <si>
    <t>1(876) 922-6670-9                                                                 Fax: 1(876) 924-9461</t>
  </si>
  <si>
    <t>Multicarefoundation@icdgroup.net</t>
  </si>
  <si>
    <t>CA100-62C</t>
  </si>
  <si>
    <t>The Musson Group Foundation</t>
  </si>
  <si>
    <t>178 Spanish town road, kingston 11</t>
  </si>
  <si>
    <t>To promote and encourage the advancement of education among poor and inner-city children and young persons; To support the relief of poverty faced by inner-city children and young persons; To promote community development in inner-city communities by supporting educational institutions and development programmes that cater to inner-city children and young persons from lower socio-economic backgrounds</t>
  </si>
  <si>
    <t>(876) 758-3017                                1(876)  901-9914</t>
  </si>
  <si>
    <t>CA100-401C</t>
  </si>
  <si>
    <t>The National Foundation For Development Of Science And Technology</t>
  </si>
  <si>
    <t>1 Devon road, kingston 6</t>
  </si>
  <si>
    <t>To assist in funding the operations of the National Commission on Science and Technology (N.C.S.T.) established for the management of the development and application of Science and Technology in Jamaica, and the application and good management of scientific and technological resources of the country.</t>
  </si>
  <si>
    <t>1(876) 906-8433</t>
  </si>
  <si>
    <t>CAIN100-1764C</t>
  </si>
  <si>
    <t>The National Powerlifting Association Of Jamaica Limited.</t>
  </si>
  <si>
    <t>15D east avenue, kingston 13.</t>
  </si>
  <si>
    <t>To improve health, economic and social conditions of indegent, children, and elderly persons throughout Jamaica. To assist with the acqusition of books, computer</t>
  </si>
  <si>
    <t>Michael Blair.-(jam).                                                                   Marlon Brown.-(jam).</t>
  </si>
  <si>
    <t xml:space="preserve">(876) 297-4611.                                                               (876) 297-4611.                                                                            (876) 406-2572.                                                                         </t>
  </si>
  <si>
    <t>Pres.powerlfjm@gmail.com                                                                                                gensec.powerlfjm@gmail.com</t>
  </si>
  <si>
    <t>CAIN100- 1462C</t>
  </si>
  <si>
    <t>The Navigators For Christ Limited.</t>
  </si>
  <si>
    <t>(876) 479-2219. (876) 432-0979.</t>
  </si>
  <si>
    <t>Rmessado@outlook.com</t>
  </si>
  <si>
    <t>Gifts.</t>
  </si>
  <si>
    <t>CAAP100-1032C</t>
  </si>
  <si>
    <t>The New Testament Church Of Christ The Redeemer</t>
  </si>
  <si>
    <t>5 Alexander road, kingston 13, st. Andrew</t>
  </si>
  <si>
    <t>For the teaching and spreading of the gospel.</t>
  </si>
  <si>
    <t>Donations, fundraising, tithes, and offering.</t>
  </si>
  <si>
    <t>CAUN100-874C</t>
  </si>
  <si>
    <t>The Oracabessa Marine Trust</t>
  </si>
  <si>
    <t>Oracabessa district, oracabessa, st. Mary.</t>
  </si>
  <si>
    <t>To promote public awareness of the importance of marine environmental quality in Oracabessa Bay, St. Mary, jamaica through education at all levels of society, including but not limited to implementing enforcement mechanisms. To support and lobby local and foreign government and private sector programmes, environmental quality and control in Oracabessa Bay, St. Mary, jamaica. To identify, protect and manage ecologically significant natural areas and the life they support in Oracabessa Bay, Saint Mary, Jamaica, including but not limited to the management of special fishery conservation areas in Oracabessa Bay, Saint Mary, Jamaica.</t>
  </si>
  <si>
    <t>1(876) 366-9133</t>
  </si>
  <si>
    <t>Inliek.wilmot@oracabessafoundation.org</t>
  </si>
  <si>
    <t>Among other things gifts, donations, and bequests of money and real and / or personal property for the purposes of the charitable trust.</t>
  </si>
  <si>
    <t>CA100-240C</t>
  </si>
  <si>
    <t>The Palmyra Foundation Limited (Books4 Kids Jamaica Limited)</t>
  </si>
  <si>
    <t>Shoppe #14 &amp; 15 half moon shopping village, rose hall, st. James</t>
  </si>
  <si>
    <t>Promote the Education of Children</t>
  </si>
  <si>
    <t>(876) 632-4000.                                                     (876) 388-2006.</t>
  </si>
  <si>
    <t>arden@thepalmyrafoundation.com</t>
  </si>
  <si>
    <t>Fundraising, cash donations and book donations.</t>
  </si>
  <si>
    <t>CAIN100-1492C</t>
  </si>
  <si>
    <t>The Partnership &amp; Love Foundation.</t>
  </si>
  <si>
    <t>32-33 Bauite crescent, may pen p.o., clarendon.</t>
  </si>
  <si>
    <t>To promote facilitate and support nation building. To promote the health, economic and social conditions of the indigent and other less priviledged children &amp; the elderly. To render assistance to poor patients throughthe provision of medical assistance &amp; healthcare.</t>
  </si>
  <si>
    <t>(876) 367-2429</t>
  </si>
  <si>
    <t>partnershipandloveja@gmail.com</t>
  </si>
  <si>
    <t>Sponsorship &amp; donations.</t>
  </si>
  <si>
    <t>Change of name and address</t>
  </si>
  <si>
    <t>CAIN100-1269C</t>
  </si>
  <si>
    <t>The Peridot Gem Charity Foundation Limited.</t>
  </si>
  <si>
    <t>272 Kenton road, bridgeport, st. Catherine.</t>
  </si>
  <si>
    <t>To make any charitable donation either in cash or assets for the furtherance of the objectives of the foundation,</t>
  </si>
  <si>
    <t>1(876) 404-8771                                                                            1(876) 539-2935                                                                                                  1(876) 472-9129.</t>
  </si>
  <si>
    <t>latoyaknowles08@gmail.com                                                                                         jeffery51@gmail.com                                                                                          deonte.born@yahoo.co.uk</t>
  </si>
  <si>
    <t>CAIN100-64C</t>
  </si>
  <si>
    <t>The Phillip And Christine Gore Family Foundation (Name Change)</t>
  </si>
  <si>
    <t>31 Upper waterloo road, lee gore business centre, unit 1b, kingston 10.</t>
  </si>
  <si>
    <t>The advancement and promotion of the education of Jamaica children and youth adults who desire to improve themselves through education skills or vocational training whether provided in Jamaica or elsewhere; To provide such financial assistance as may be required by way of awarding scholarships, exhibitions, bursaries or maintenance and travel allowances or otherwise to further the education and training of children and young adults at any school, university, college or educational establishment approved by the Company; To provide books, clothing, equipment and instruments and other items as may be required for the advancement of education and training.</t>
  </si>
  <si>
    <t>(876) 978-1520-2                                                                                                                 Fax: (876) 978-7909</t>
  </si>
  <si>
    <t>tsfgore@gmail.com</t>
  </si>
  <si>
    <t>CAIN100NR-155C</t>
  </si>
  <si>
    <t>The Pink Butterfly Foundation Limited</t>
  </si>
  <si>
    <t>Parry town district, ocho rios , ocho p.o.,</t>
  </si>
  <si>
    <t>CAIN100-1537C</t>
  </si>
  <si>
    <t>The Pinto Mullings Foundation Limited.</t>
  </si>
  <si>
    <t>To provide meals, grocery, shelter, clothing, and healthcare to less fortunate persons globally who are constrained in the provision of meals, grocery, shelter, clothing, and healthcare for themselves.</t>
  </si>
  <si>
    <t>(876) 381-9787</t>
  </si>
  <si>
    <t>thepintomullingsfoundation@gmail.com</t>
  </si>
  <si>
    <t>CA100-1598C</t>
  </si>
  <si>
    <t>The Plie Foundation Limited.</t>
  </si>
  <si>
    <t>11-13 Kingsway manor, kingston 10.</t>
  </si>
  <si>
    <t>To provide scholarships for students and teachers of the proforming arts. To solict, accept and use contributions of funds and other property for the support of the objects describe above.</t>
  </si>
  <si>
    <t>1(876) 813-8824</t>
  </si>
  <si>
    <t>Thepliefoundation2020@gmail.com</t>
  </si>
  <si>
    <t>CA100-558C</t>
  </si>
  <si>
    <t>The Powell's Renal Foundation Limited</t>
  </si>
  <si>
    <t>Paisley settlement, 30 francis avenue, may pen, clarendon</t>
  </si>
  <si>
    <t>CA100-243C</t>
  </si>
  <si>
    <t>The Power Of Change Outreach International</t>
  </si>
  <si>
    <t>209 Mickleton boulevard, linstead, st. Catherine</t>
  </si>
  <si>
    <t>To bring awareness and create responsive initiatives to a broad range of socio-economic conditions affecting Jamaica; To rain and challenge youth and adults alike in out society to see the greater role they can play toward a more positive nation; The collaboration w/charitable organisation operating in Jamaica in and towards the provision of services and facilities to all such persons and for any and all of the forgoing purposes</t>
  </si>
  <si>
    <t>CAIN100-76C</t>
  </si>
  <si>
    <t>The Power Of Faith Deliverance Ministry Inc.</t>
  </si>
  <si>
    <t>3 Mercliffe place, p.o. Box 477, may pen</t>
  </si>
  <si>
    <t>To disseminate the Gospel of Jesus Christ and the word of God in Jamaica and elsewhere to the end that the people of God may be conformed to the image of Jesus Christ; To involve every member of this Church, and people of the Community, where possible in activates and fellowship for their Support and development, spiritually and otherwise; To act with Charitable concern for, and to help, not only all members of the Church, but also men in need of any help which this Church can give, regardless of race, social position or religious affiliation to develop and carry out programmes both within and without this church.</t>
  </si>
  <si>
    <t>Bishop. Patrick f. Wilson-jp. Min.valerie l. Wilson. Elder aston w. Crossman. Oversee naomi white. Bishop. Fitroy a, wilson. Bishop. Devon johnson-jp. Overseer seion b. Dinnall. Min. Winnifred morris min. Tricia dinnall. Min. Lester mccalla. Min. Carol johnson. Rev. John lilly- pastor. Rev. Stephen knight- pastor.</t>
  </si>
  <si>
    <t>(876) 986-7890                                                                                        fax: (876) 986-1552</t>
  </si>
  <si>
    <t>Poweroffaithdm_maypen@yahoo.com</t>
  </si>
  <si>
    <t>Tithes, offerings, and donations, event fundraising.</t>
  </si>
  <si>
    <t>CA100NR-86C</t>
  </si>
  <si>
    <t>The Power Of Prayer And Praise Outreach Ministries Limited</t>
  </si>
  <si>
    <t>Coombs lane, anchovy district, montego bay</t>
  </si>
  <si>
    <t>To meet the needs of the poor through prayer counseling and street feeding programme</t>
  </si>
  <si>
    <t>876-589-4157</t>
  </si>
  <si>
    <t>Vcoy@cwjamaica.com</t>
  </si>
  <si>
    <t>CAIN100-1090C</t>
  </si>
  <si>
    <t>The Preemie Foundation Of Jamaica Limited</t>
  </si>
  <si>
    <t>Suite 16, cross roads, 22 trafalgar road, kingston 5</t>
  </si>
  <si>
    <t>To raise awareness about premature birth, permature babies, and preterm labor in Jamaica. To raise awareness about the need of premature babies. To provide finanical and emotional support to families of premature babies.</t>
  </si>
  <si>
    <t>Serika sterling. Steven sterling.</t>
  </si>
  <si>
    <t>(876) 665-1210</t>
  </si>
  <si>
    <t>preemiefoundationjamaica@gmail.com</t>
  </si>
  <si>
    <t>Donations, and fund raising.</t>
  </si>
  <si>
    <t>CAIN100-1397C</t>
  </si>
  <si>
    <t>The Promise Church Of God Limited.</t>
  </si>
  <si>
    <t>Chateu district, may pen, clarendon.</t>
  </si>
  <si>
    <t>1(876) 281-3457</t>
  </si>
  <si>
    <t>Promisechurch126@gmail.com</t>
  </si>
  <si>
    <t>CA100-1224C</t>
  </si>
  <si>
    <t>The Promise Foundation.</t>
  </si>
  <si>
    <t>58 Hagley park road, kingston 10.</t>
  </si>
  <si>
    <t>Providing opportunities and programmes for assistance in education, life skills, and self-help training, as well as opportunities for lifetime training and support for children and young adults with autism. The facilitation of programmes aimed at equipping children and young adults with autism to reach their highest potential for independence, productivity, and fulfillment in life.</t>
  </si>
  <si>
    <t>1(876) 906-8283                                                                                       1(876) 631-5164                                                                        1(876) 376-8904                                                            1(876) 424-0573                                                                    Fax: 1(876) 632-3143</t>
  </si>
  <si>
    <t>Promiselearningcentre@yahoo.com</t>
  </si>
  <si>
    <t>CAIN100-1460C</t>
  </si>
  <si>
    <t>The Promise Hands Of Jesus Mission Limited.</t>
  </si>
  <si>
    <t>31 Coconut crescent, kingston 11.</t>
  </si>
  <si>
    <t>1(876) 396-8139</t>
  </si>
  <si>
    <t>CAIN100-583C</t>
  </si>
  <si>
    <t>The R.O.C Foundation</t>
  </si>
  <si>
    <t>To provide mentorship programs for children throughout jamaica. To provide motivation programs for children throughout jamaica.</t>
  </si>
  <si>
    <t>Cherine anderson. Patrick lindsay.</t>
  </si>
  <si>
    <t>1(876) 541-5916</t>
  </si>
  <si>
    <t>Info@reachonechild.org</t>
  </si>
  <si>
    <t>Directors.</t>
  </si>
  <si>
    <t>CA100-565C</t>
  </si>
  <si>
    <t>The Redeemed Christian Church Of God, City Of Refuge Limited</t>
  </si>
  <si>
    <t>77 Manchester avenue, may pen, clarendon</t>
  </si>
  <si>
    <t>CA100-974C</t>
  </si>
  <si>
    <t>The Redeemed Christian Church Of God, Jesus House Limited</t>
  </si>
  <si>
    <t>3 Mcgregor square, kingston 5, cross road, st. Andrew</t>
  </si>
  <si>
    <t>To preach the Gospel of Jesus Christ in all parts of the Country. Coordinating and advancing the religious and other charitable activites of the Redeemed Christian Church of God in prisons, orphanages and other such institutions. To organize evangelism and visitation teams that will regularly visit, pray with and preach to inmate in prisons, hospitals, orphanages and other such institutions.</t>
  </si>
  <si>
    <t>1(876)920-2260                                                                                                            1(876) 475-0883</t>
  </si>
  <si>
    <t>Jesushousekgn@rccgna.org</t>
  </si>
  <si>
    <t>CAIN100-398C</t>
  </si>
  <si>
    <t>The Rescue Package Foundation</t>
  </si>
  <si>
    <t>37 Windor avenue, kingston 6</t>
  </si>
  <si>
    <t>The Rescue Package Foundation (RPF) is a small non-profit organization that seeks to care for the needs of the less fortunate within the Jamaican society. The Foundation has been in operation for the past seven years but was officially registered in May 2009 and has undertaken the role of providing assistance to children within various communities. To date most of our efforts have been geared towards the residents of the Dare to Care facility within Mustard Seed Community in Spanish Town; which caters to eighty children, ages 3 to 19 years, who are infected with the HIV virus. Recently we have also undertaken a school feeding programme that provides lunch for two basic schools within inner city communities, namely Caring Basic in Payne Land and Majestic Gardens Basic School.</t>
  </si>
  <si>
    <t>(1876) 398-9864</t>
  </si>
  <si>
    <t>Therescuepackagefoundation@gmail.com</t>
  </si>
  <si>
    <t>Fundraising activities.</t>
  </si>
  <si>
    <t>CA100-751C</t>
  </si>
  <si>
    <t>The Rising Sun Foundation For Kids Limited</t>
  </si>
  <si>
    <t>45 Passagefort drive, waterford p.o., portmore</t>
  </si>
  <si>
    <t>To relieve poverty, in the Islington community of St . Mary and other communiteies across jamaica. To advance education among the disadvantaged people in the Islington community of St. Mary, and other communities across jamaica.</t>
  </si>
  <si>
    <t>CAIN100-2072C</t>
  </si>
  <si>
    <t>The Rock Tower Limited</t>
  </si>
  <si>
    <t>17 Mark lane, kingston, cso.</t>
  </si>
  <si>
    <t>To provide relief from poverty, deprivation, distress, and hardship and to promote the welfare of persons in jamaica through visual arts and other creative mediums.</t>
  </si>
  <si>
    <t xml:space="preserve">Melinda ercia brown. Simone xavier garvey. </t>
  </si>
  <si>
    <t>(876) 344-9699                                                          (876) 818-7664</t>
  </si>
  <si>
    <t>melinda@roktowa.org                                                                              simonegarvey77@gmail.com</t>
  </si>
  <si>
    <t>CA100-1586C</t>
  </si>
  <si>
    <t>The Romain Virgo Foundation Limited.</t>
  </si>
  <si>
    <t>41 Queen avenue, kingston 10.</t>
  </si>
  <si>
    <t>To promote, encourage, and fdurther the education of individuals in primary, secondary, and tertiary instuitions; including social and physical training.</t>
  </si>
  <si>
    <t>Foundation@romainvirgomusic.com</t>
  </si>
  <si>
    <t>CA100-797C</t>
  </si>
  <si>
    <t>The Rotaract Club Of New Kingston Limited.</t>
  </si>
  <si>
    <t>C/o liguanea club, knutsford boulevard, kingston 5, st. Andrew.</t>
  </si>
  <si>
    <t>To provide an opportunity for young men &amp; women to enhance the knowledge and skills that will assist them in personal development.</t>
  </si>
  <si>
    <t>1(876) 357-0308</t>
  </si>
  <si>
    <t>Newkingstonrotaract@gmail.com</t>
  </si>
  <si>
    <t>CAAP100-156C</t>
  </si>
  <si>
    <t>The Salvation Army</t>
  </si>
  <si>
    <t>3 Waterloo Road, Kingston 10.</t>
  </si>
  <si>
    <t>The advancement of the christian religion, The advancement of Education, the relief of poverty, and other charitable objectives benefical to society or the community of mankind as a whole.</t>
  </si>
  <si>
    <t>(876)929-6190-2</t>
  </si>
  <si>
    <t>car.sba@car.salvationarmy.org</t>
  </si>
  <si>
    <t>Grants, fundraising appeals to the public.</t>
  </si>
  <si>
    <t>CAAP100-1278C</t>
  </si>
  <si>
    <t>The Society Of Jesuits In Jamaica.</t>
  </si>
  <si>
    <t>36 Hopefield avenue, kingston 6, st. Andrew.</t>
  </si>
  <si>
    <t>Support the work of education through educational institutions it owns ( Campion College and St. George's College, and by providing subsidised labour and adminstrative assistance to other education institutions.</t>
  </si>
  <si>
    <t>Rohan tulloch. Lester shields. Peter mcisaac. Felician abraham. Ricardo perkins.</t>
  </si>
  <si>
    <t>1(876) 922-3209                                                                           (876) 978-5162</t>
  </si>
  <si>
    <t>sjjamaica@gmail.com</t>
  </si>
  <si>
    <t>Donations and gifts, dividents and interest foreign exchange gain.</t>
  </si>
  <si>
    <t>CAAP100-311C</t>
  </si>
  <si>
    <t>The Society Of The Church Of God In Jamaica</t>
  </si>
  <si>
    <t>35 Hope road, kingston 10</t>
  </si>
  <si>
    <t>Under the guidance of the Blessed Holy Spirit, the Mission of the Church of God in Jamaica is to win souls for the Kingdom of God through holistic interactions consistent with the mandate of the Great commission GIVEN TO THE Church by our Lord Jesus Christ, in St Mathew 28: 19-20.Fulfillment of this Mission shall embrace a cultural, as well as an evangelistic, approach to administration of the Word, doctrine, worship and counseling; and the application of wisdom in the use of the resources at the Church’s disposal.</t>
  </si>
  <si>
    <t xml:space="preserve"> (876) 968-5990/7644                                                                                                                            fax: (876) 968-7605</t>
  </si>
  <si>
    <t>Churchofgodinjamaica@gmail.com</t>
  </si>
  <si>
    <t>Tithes, and Offerings</t>
  </si>
  <si>
    <t>CA100-43C</t>
  </si>
  <si>
    <t>The Spanish-Jamaica Foundation</t>
  </si>
  <si>
    <t>8 St. Lucia avenue, kingston 5</t>
  </si>
  <si>
    <t>To assist in the development of Spanish as a foreign language; To enhance co-operation between the peoples of Spain and Jamaica; To support community development activities including sports and culture.</t>
  </si>
  <si>
    <t>1(876) 764-0068</t>
  </si>
  <si>
    <t>Projectmanager.spje@gmail.com</t>
  </si>
  <si>
    <t>CA100-54C</t>
  </si>
  <si>
    <t>The St John Ambulance Association Of Jamaica Limited</t>
  </si>
  <si>
    <t>2E camp road, kingston 5</t>
  </si>
  <si>
    <t>To promote and encourage the work of St. John's Ambulance in all its aspects. To promote encourage all works of humanity and charity, for the relife of distress, suffering, sickness, and danger without any distinction as to race, class or creed ; and extension of the great principles of the Order of St. John embodies in its mottoes "For the Faith" and " for the Service of Mankind".</t>
  </si>
  <si>
    <t>1(876) 922-1074                                                                                                                      1(876) 922-1090-1                                                                                                                            1(876) 967-2021-3                                                                                              Fax : 1(876)922-2506</t>
  </si>
  <si>
    <t>St_johnjamaica@cwjamaica.com</t>
  </si>
  <si>
    <t>CAIN100-1899C</t>
  </si>
  <si>
    <t>The St.Thomas Renaissance Foundation. Inc. Jamaica Limited.</t>
  </si>
  <si>
    <t>201C east edgeware road, southhaven, yallahs p.o., st.thomas.</t>
  </si>
  <si>
    <t>To promote economic development in the parish of st.thomas, jamaica by attracting local and international investments to start or further develop business, improve access to education and develop infrastructure.</t>
  </si>
  <si>
    <t>(876) 796-3852.</t>
  </si>
  <si>
    <t>Stthomasrenaissance@gmail.com</t>
  </si>
  <si>
    <t>Director and members.</t>
  </si>
  <si>
    <t>CAIN100-1960C</t>
  </si>
  <si>
    <t>The Terry Rebuben Health And Education Fund.</t>
  </si>
  <si>
    <t>Beverley hills, 62 shenstone drive, kingston 6.</t>
  </si>
  <si>
    <t>To improve the health , economic and social conditions of those in need throughout jamaica by providing financial assistance to students assist with education.</t>
  </si>
  <si>
    <t>(876) 833-6656.</t>
  </si>
  <si>
    <t>Lchambers123@aol.com</t>
  </si>
  <si>
    <t>Out of director's pocket. Donations, fundrasing events. Gifts.</t>
  </si>
  <si>
    <t>CA100-1430C</t>
  </si>
  <si>
    <t>The Thought Institute Limited.</t>
  </si>
  <si>
    <t>Apartment 1, 14 annette crescent, kingston 10, st. Andrew.</t>
  </si>
  <si>
    <t>Foster the transition of the jamaican educational system to fit a more technologically influential era and support the continued evolution of education and learning in the public sector. Provide students, parents, educators and policy makers with meaningful research and resources that allows them to think differently about the educational system and its practices.</t>
  </si>
  <si>
    <t>1(876) 312-8295</t>
  </si>
  <si>
    <t>CAIN100-1884C</t>
  </si>
  <si>
    <t>The Top Leibster &amp; Jobs Hill Community Development Foundation Limited.</t>
  </si>
  <si>
    <t>21 Erin avenue, kingston 20, st. Andrew.</t>
  </si>
  <si>
    <t>To promote and encourage the improvement and advancement of edcation for members of top leinster, job hill and adjoining communities. To assist with the allevaiation of poverty for residents in top leinster. Job hill and adjoining communities.</t>
  </si>
  <si>
    <t>CAIN100-1044C</t>
  </si>
  <si>
    <t>The Twelve Tribes Of Israel.</t>
  </si>
  <si>
    <t>81-83 Hope road, kingston 6.</t>
  </si>
  <si>
    <t>To promote love and goodwill among Africans at home and abroad and thereby to maintain the sobriety of africa and to disseminate the ancient Ethiopian Christian culture among its members and to promote reparation to Africa, in particular, Ethiopia.</t>
  </si>
  <si>
    <t>1(876) 927-8616</t>
  </si>
  <si>
    <t>Ttijamaica@gmail.com</t>
  </si>
  <si>
    <t>Donations gifts. Pledges.</t>
  </si>
  <si>
    <t>CA100-203C</t>
  </si>
  <si>
    <t>The UHWI Renal Foundation</t>
  </si>
  <si>
    <t>15A lady musgrave road, kingston 5</t>
  </si>
  <si>
    <t>To promote research in the field of nephrology to better understand the causes and symptons of diseases of the kidney with a view to eradicating the diseases; To establish medical fafcilities in Jmaica dedicated to the investigation, diagnosis and treatment of all forms; To acquire surgical and other medical equipment and pharmacuticals for dianosis and treatments of Kidney diseases.; To accept and receive gifts, donations and other legcies for the benefit of the organization.</t>
  </si>
  <si>
    <t>CA100-111C</t>
  </si>
  <si>
    <t>The United Holy Revival Church Of Jamaica</t>
  </si>
  <si>
    <t>14-16 Metcalfe street, kingston 14</t>
  </si>
  <si>
    <t>CA100-801C</t>
  </si>
  <si>
    <t>The United Missionary Baptist Fellowship Of Jamaica</t>
  </si>
  <si>
    <t>7 St christopher crescent, brown's town, st. Ann</t>
  </si>
  <si>
    <t>The fellowship shall serve as an agency of church establishment / church extension to facilitate the teaching and the spreading of the gospel of jesus christ by means of the spoken word and by the distribution of bibles and other christian literature. To give spirital guidance and skill training in the areas of computer literacy ; person, young and old to become useful, employable, independent, law-abiding citizens.</t>
  </si>
  <si>
    <t>CAIN100-1283C</t>
  </si>
  <si>
    <t>The United Rollington Foundation (TURF) Limited.</t>
  </si>
  <si>
    <t>4 Keswick road, kingston 2.</t>
  </si>
  <si>
    <t>To provide an enriched community for families and individuals and to support all efforts in this regard for the benefit of the community. Improve health, economic and social conditions of indigent children, and elderly persons throughout the Rollington Town Community and its environs through the collection and distribution of Food, clothing money on their behalf, and to utilize same and any other means which will further the purpose .</t>
  </si>
  <si>
    <t>Trevino Young.-(jam)                                                                                              Andrew Livington.-(jam).                                                                                                  Trevor Young.-(jam).</t>
  </si>
  <si>
    <t>(876) 541-4444                                                                                                    (876) 809-3153                                                                     (876) 340-1067                                                                          (876) 513-0360                                                  (876) 535-6605</t>
  </si>
  <si>
    <t>theunitedrollingtonfoundation@gmail.com                                                                                                               Charity@theurfoundation.com                                                                                                                   youtaf@hotmail.com                                                                                                               andy_livingtson@yahoo.com                                                                                                                            taayoung@hotmail.com                                                                                                                            twynzz55@yahoo.com</t>
  </si>
  <si>
    <t>CAIN100-1031C</t>
  </si>
  <si>
    <t>The Universal Centre Of Truth For Better Living.</t>
  </si>
  <si>
    <t>Unit # 18, seymour park, kingston 6.</t>
  </si>
  <si>
    <t>To expound the teachings of jesus christ as enunciated by The Universal Foundation for Better Living Inc., to all persons, iffespective of nationality, creed, religious affiliation or gender. To promote christian unity, growth and the spiritual welfare of all persons.</t>
  </si>
  <si>
    <t>1(876) 978-1141                                                                                             1(876) 978-1143</t>
  </si>
  <si>
    <t>Tithes &amp; offerings. Special projects, donations &amp; contributions. Campaign income. Class registration. Sales of merchandise.</t>
  </si>
  <si>
    <t>A change of address was made for the entity.</t>
  </si>
  <si>
    <t>CAIN100-1544C</t>
  </si>
  <si>
    <t>The Universal Church Of The Kingdom Of God.</t>
  </si>
  <si>
    <t>141-143 Maxfield avenue, kingston 10.</t>
  </si>
  <si>
    <t>1(876) 937-4300</t>
  </si>
  <si>
    <t>Jamaica@universal.org                                                                                                jamaicaoffice2@universal.org</t>
  </si>
  <si>
    <t>CAIN100-304C</t>
  </si>
  <si>
    <t>The University Of The West Indies</t>
  </si>
  <si>
    <t>Hermitage road, mona, kingston 7</t>
  </si>
  <si>
    <t>To provide a place or places of education, learning and research of a standard required and expected of a university of the highest standard, and to secure the advancement of knowledge and the diffusion and extension of arts, science and learning throughout the Contributing Countries; To continue and expand its work and activities, and by the example and influence of its corporate life, to promote wisdom and understanding.</t>
  </si>
  <si>
    <t>1(876) 970-1836/7 Ext 2998/2999                                                                                                                  fax: 1(876) 977-2851</t>
  </si>
  <si>
    <t>Legalunit@uwimona.edu.jm</t>
  </si>
  <si>
    <t xml:space="preserve">Sponsors. Grants                                            </t>
  </si>
  <si>
    <t>4 -campuses</t>
  </si>
  <si>
    <t>CAUN100-1051C</t>
  </si>
  <si>
    <t>The Verley Home For Gentlewomen</t>
  </si>
  <si>
    <t>15 Wellington drive, kingston 6.</t>
  </si>
  <si>
    <t>To provide a home for respectable gentlewomen of indigent circumstances irrespective of creed, being either windows or spinsters and the children of any such widow.</t>
  </si>
  <si>
    <t>1(876) 927-6536</t>
  </si>
  <si>
    <t>Veleyhome@gmail.com</t>
  </si>
  <si>
    <t>Trust created in 1902 by jane eliza verley to maintain the home for gentlewomen.</t>
  </si>
  <si>
    <t>CAIN100-1602C</t>
  </si>
  <si>
    <t>The Vi And Adeeb Foundation Limited.</t>
  </si>
  <si>
    <t>2 Bell road, kingston 11.</t>
  </si>
  <si>
    <t>The advancement of edcation. The advancement of health or saving lives. The advancement of good citizenship or community development,</t>
  </si>
  <si>
    <t>John mahfood. Cameron burnet charles barrett. Jonathan mahfood.</t>
  </si>
  <si>
    <t xml:space="preserve">1(876) 929-7432                                                                  (876) 339-2822                                                                                 (876) 928-5863                                                                                 (876) 656-9491.                                                                        </t>
  </si>
  <si>
    <t>Info@hmf.com.jm                                                                                                    cameron.burnet@jamaicanteas.com                                                                                                               johnmahfood@jamaicanteas.com                                                                                                                             charles.barrett@jamaicanteas.com                                                                                                       jonathan.mahfood@jamaicanteas.com</t>
  </si>
  <si>
    <t>Chartable donations</t>
  </si>
  <si>
    <t>CAIN100NR-109C</t>
  </si>
  <si>
    <t>The Voice To Dream Limited</t>
  </si>
  <si>
    <t>68 Irwindale, montego bay</t>
  </si>
  <si>
    <t>To provide shelter, educate,train and provide counseling for childrenthrough Jamaica to be a gentof change by participating in various self - help programmes.</t>
  </si>
  <si>
    <t>876-885-3060/812-0362</t>
  </si>
  <si>
    <t>Clarkep098@gmail.com</t>
  </si>
  <si>
    <t>CA100-724C</t>
  </si>
  <si>
    <t>The Voices For Jamaica Today Foundation Limited</t>
  </si>
  <si>
    <t>1 West main drive, p.o. Box 173, kingston 20</t>
  </si>
  <si>
    <t>To promote and encourage the advantancement of education among children in the kingston 20 neighborhood To Support the relief of poverty. To implement, facilitate and provide scholarships, mentorships for youths</t>
  </si>
  <si>
    <t>CA100-1607C</t>
  </si>
  <si>
    <t>The Ware Collective Limited.</t>
  </si>
  <si>
    <t>Promote jamaican heritage through archaeological conservation in order to preserv the history of traditional construction methods in st. Elizabeth and educate future generations on the historical significance of these methods and how these methods can be used for sustainable construction methods and practices in the future.</t>
  </si>
  <si>
    <t>CAIN100NR-64C</t>
  </si>
  <si>
    <t>The Way Of Holiness Church Of The Lord Jesus Christ Of The Apostle Faith Limited</t>
  </si>
  <si>
    <t>Chester-castle district, chester-castle p.o.</t>
  </si>
  <si>
    <t>To establish, promote and foster religious and educational programmes that will enhance the spiritual and social welfareof the people of Ja.</t>
  </si>
  <si>
    <t>876-332-3781</t>
  </si>
  <si>
    <t>Steeledonald223@gmail.com</t>
  </si>
  <si>
    <t>CAIN100-860C</t>
  </si>
  <si>
    <t>The Way To Heaven Ministry Limited.</t>
  </si>
  <si>
    <t>Pear tree grove, pear tree grove p.o., st.mary.</t>
  </si>
  <si>
    <t>1(876) 504-3043</t>
  </si>
  <si>
    <t>Thewaytoheavenministry@gmail.com</t>
  </si>
  <si>
    <t>Donations from private sector and individuals</t>
  </si>
  <si>
    <t>CA100NR-22C</t>
  </si>
  <si>
    <t>The Wjc Transforming Lives Foundation Limited</t>
  </si>
  <si>
    <t>West Jamaica Conference of SDA Catherine Hall, Mt. Salem, p.o. Box 176, montego bay</t>
  </si>
  <si>
    <t>To improve the health, economic, education and social conditions of needy and at risk individuals in Western Ja.</t>
  </si>
  <si>
    <t>Jnm_1@hotmail.com</t>
  </si>
  <si>
    <t>CAIN100-1577C</t>
  </si>
  <si>
    <t>The Woman's Club Foundation Of Jamaica (2020) Limited.</t>
  </si>
  <si>
    <t>To award scholarships, exhibitions, bursaries or maintenance allowances tenable at any school, university or other educational establishment apprroval by the foundation for young jamaican women who wish to obtain advanced training in any area in whch they have previously obtained tertiary training and are need of financal assistance.</t>
  </si>
  <si>
    <t>Womansclub70@gmail.com</t>
  </si>
  <si>
    <t>The Women's Club Foundation (2020) limited.</t>
  </si>
  <si>
    <t>CA100-250C</t>
  </si>
  <si>
    <t>The Women's Resource And Outreach Centre Limited</t>
  </si>
  <si>
    <t>47 Beechwood avenue, kingston 5</t>
  </si>
  <si>
    <t>To provide facilities to address in a practical way some of the problems faced by women; To provide an organized framework for sustaining and upgrading work amongst women in Jamaica towards raising their consciousness and action in promoting women's right; To provide advice and counselling services to women, service through a maternal and child health clinics, family life education and planning services, demonstration/workshop on matter of the family living and general counselling and referrals to other services.</t>
  </si>
  <si>
    <t>929-8873</t>
  </si>
  <si>
    <t>Admin@wrocjamaica.org</t>
  </si>
  <si>
    <t>CAIN100NR-188C</t>
  </si>
  <si>
    <t>The Zachariah Education Foundation Limited</t>
  </si>
  <si>
    <t>5 Barclay Street, Savanna. La. Mar, P.O. Box 38 Westmoreland</t>
  </si>
  <si>
    <t>The advancement of education and the relief of poverty</t>
  </si>
  <si>
    <t>876-850-8802</t>
  </si>
  <si>
    <t>tjnepaul@hotmail.com</t>
  </si>
  <si>
    <t>CAIN100-1856C</t>
  </si>
  <si>
    <t>Thelma Rhoden Foundation Limited.</t>
  </si>
  <si>
    <t>Polly ground district, ewarton p.o., st. Catherine.</t>
  </si>
  <si>
    <t>To assist with the prevention or relife of poverty for the elderly persons, the church community, the less fortunate and vulnerable children within the policy ground district community.</t>
  </si>
  <si>
    <t>(876) 985-2643. (876) 457-2958.</t>
  </si>
  <si>
    <t>Tenselowver@yahoo.com</t>
  </si>
  <si>
    <t>Family members</t>
  </si>
  <si>
    <t>CAIN100-1943C</t>
  </si>
  <si>
    <t>Thompson &amp; Troupe Foundation Limited</t>
  </si>
  <si>
    <t>Raymonds Settlement, Hayes, Clarendon</t>
  </si>
  <si>
    <t>To advance education through the collection and distribution of funds, educational materials, food and clothing to the children in the community. To contribute to the the education and youth development for the children in Raymond District, Clarendon and surrounding communities.</t>
  </si>
  <si>
    <t>347-623-4895</t>
  </si>
  <si>
    <t>thompsontroupefoundation@gmail.com</t>
  </si>
  <si>
    <t>Family and Friends donations Annual Fundraising Website Donations</t>
  </si>
  <si>
    <t>CA100-1309C</t>
  </si>
  <si>
    <t>Time Out For Jesus Worldwide Ministries.</t>
  </si>
  <si>
    <t>Suit 1a, 32 hagley park road, kingston 10.</t>
  </si>
  <si>
    <t>To proclain, preach and propagate the gospel of Jesus chirst . To provide fellowship of the followship of the members and all those who adhere to the chirstian faith as</t>
  </si>
  <si>
    <t>1(876) 321-6090                                                                                1(876) 353-9548</t>
  </si>
  <si>
    <t>Inquiry.timeout@gmail.com</t>
  </si>
  <si>
    <t>CA100-579C</t>
  </si>
  <si>
    <t>Tiny Hope Jamaica Limited</t>
  </si>
  <si>
    <t>37 Main street, mandeville p.o., manchester</t>
  </si>
  <si>
    <t>Our mission is to go, rescue &amp; raise up orphaned and abused children in the name of jesus.</t>
  </si>
  <si>
    <t>Charitable organizations, churches, donations both private and businesses.</t>
  </si>
  <si>
    <t>CAIN100-1476C</t>
  </si>
  <si>
    <t>Tools Hardware &amp; Supplies Foundation Limited.</t>
  </si>
  <si>
    <t>279 Spanish town road, kingston 11.</t>
  </si>
  <si>
    <t>Carry out Chartable purpose for relief of poverty. The provision of facilities for the benefit of citizens and residents of JAMAICA, the undertaking of Community Projects. The collabration with other charitable organizations operating in JAMAICA towards the provision of services.</t>
  </si>
  <si>
    <t>1(876) 350-4483.                                                                                                   (876) 868-0779.                                                                                                          (876) 784-4303</t>
  </si>
  <si>
    <t>THSRENTAL@GMAIL.COM</t>
  </si>
  <si>
    <t>Donatations and contributions.</t>
  </si>
  <si>
    <t>CA100-935C</t>
  </si>
  <si>
    <t>Top Hill/Banton Town Farmers Benevolent Society</t>
  </si>
  <si>
    <t>Banton town district, top hill p.o. St. Elizabeth</t>
  </si>
  <si>
    <t>Facilitate skill training and educational activities sucxh environmental awareness for the top hill and banton town communities.</t>
  </si>
  <si>
    <t>1(876) 398-6014</t>
  </si>
  <si>
    <t>Dues, donations, grants, and projects.</t>
  </si>
  <si>
    <t>CAIN100-177C</t>
  </si>
  <si>
    <t>Topaz Christian Fellowship Limited</t>
  </si>
  <si>
    <t>Unit 54, the trade centre, 30 - 32 red hills road, kingston 19.</t>
  </si>
  <si>
    <t>1(876) 944-2771</t>
  </si>
  <si>
    <t>Tcfellowshipja@gmail.com</t>
  </si>
  <si>
    <t>Church offerings</t>
  </si>
  <si>
    <t>CA100-1656C</t>
  </si>
  <si>
    <t>Touching Lives International Ministries Limited.</t>
  </si>
  <si>
    <t>Stewart town, trelawny.</t>
  </si>
  <si>
    <t>CAIN100-282C</t>
  </si>
  <si>
    <t>Transformed Life Church</t>
  </si>
  <si>
    <t>40 Shortwood road, shop no. 1, Kingston 8</t>
  </si>
  <si>
    <t>To promote the establishment of the church which will proclaim the god news of jesus christ in and around S. Andrew and Kingston, jamaica, and to the very ends of the Earth and to encourage christains in the living of their faith in accordance with god's word by example, teaching and exhortation.</t>
  </si>
  <si>
    <t>Dwight Fletcher.(jam).                                                                             Joan Fletcher.(jam).                                                                                                 Maurice Bailey.(jam).                                                                                  Jacqueline Coke-Lloyd.(jam).                                                                                               Paul Russell.(jam).                                                                          Charmaine Daniels.(jam).                                                                              Arlene Martins.(jam).</t>
  </si>
  <si>
    <t>1(876) 631-9208                                              1(876) 631-9204                                                                       (876) 587-8619                                                                      (876) 484-7780</t>
  </si>
  <si>
    <t>Administration@hetransforms.me                                                                                                                                                  pastor.j.fletcher@gmail.com                                                                                                                     dwightafletcher@gmail.com</t>
  </si>
  <si>
    <t>CAIN100NR-1075C</t>
  </si>
  <si>
    <t>Treasure Beach Destination Management Organisation (DMO) Limited</t>
  </si>
  <si>
    <t>Treasure beach, calabash bay p.a</t>
  </si>
  <si>
    <t>To provide the business community with business education training and resources</t>
  </si>
  <si>
    <t>876-430-3892</t>
  </si>
  <si>
    <t>Treasurebeachdmo@gmail.com</t>
  </si>
  <si>
    <t>Contributions and Donations, grants.</t>
  </si>
  <si>
    <t>CA100-675C</t>
  </si>
  <si>
    <t>Treasure Beach Turtle Group Limited</t>
  </si>
  <si>
    <t>Calabash p.a., st. Elizabeth</t>
  </si>
  <si>
    <t>To Protect and Enhance Jamaica's Wild life</t>
  </si>
  <si>
    <t>(876) 792-0421                                                                             (876) 304-7778</t>
  </si>
  <si>
    <t>treasurebeachturtlegroupja@gmail.com</t>
  </si>
  <si>
    <t>Voluntary contributions</t>
  </si>
  <si>
    <t>CABS100NR-80C</t>
  </si>
  <si>
    <t>Treasure Beach Women's Group Benevolent Society</t>
  </si>
  <si>
    <t>Old wharf road, calabash bay p.a., treasure beach</t>
  </si>
  <si>
    <t>CA100PR-10C</t>
  </si>
  <si>
    <t>Trelawny Infirmary</t>
  </si>
  <si>
    <t>Rodney street, falmouth, trelawny</t>
  </si>
  <si>
    <t>The provision of institutional care primarily for the aged</t>
  </si>
  <si>
    <t>876-954-3228</t>
  </si>
  <si>
    <t>Trelawnymc.gov.jm</t>
  </si>
  <si>
    <t>CA100NR-46C</t>
  </si>
  <si>
    <t>Trelawny Town-Flagstaff Maroon Council, Nyankopong State Limited</t>
  </si>
  <si>
    <t>Flagstaff square</t>
  </si>
  <si>
    <t>Prepare, protect maroon heritage</t>
  </si>
  <si>
    <t>876-421-3473</t>
  </si>
  <si>
    <t>Michael.grizzle@yahoo.com</t>
  </si>
  <si>
    <t>CA100-1045C</t>
  </si>
  <si>
    <t>Trench Town Community Development Committee Benevolent Society</t>
  </si>
  <si>
    <t>5 Lyndhurst road, kingston</t>
  </si>
  <si>
    <t>Establish non-partisan free association of individuals, Community based Organisations, Non-Government Organizations existing in the commuities of Trench Town and its environs; Act as the consultative body on behalf of the various Community Based Organizations (CBOs), Non-Government Organizations (NGOs) and residents within Trench Town and its environ on matters common to the parish and affecting each community; for example matters dealing with utilies, sports, civic awareness, public transportation, disaster preparations and goverance etc.</t>
  </si>
  <si>
    <t>1(876) 906-9712 /  1(876) 789-0335</t>
  </si>
  <si>
    <t>Peachescreary1@gmail.com</t>
  </si>
  <si>
    <t>CAIN100-1608C</t>
  </si>
  <si>
    <t>Tri-City Tabernacle Limited</t>
  </si>
  <si>
    <t>9 Meadowbrook avenue, kingston 19.</t>
  </si>
  <si>
    <t>1(876) 387-5472                                                                         1(876) 969-2202                                                                                   (876) 454-0193</t>
  </si>
  <si>
    <t>Wongatarr@hotmail.com                                                                                        tricitytabernacle@gmail.com</t>
  </si>
  <si>
    <t>Donations, Tithes, Offerings, and Fundraising,etc.</t>
  </si>
  <si>
    <t>CA100-806C</t>
  </si>
  <si>
    <t>Trinity Evangelical Ministries Limited</t>
  </si>
  <si>
    <t>Retreat district, content, retreat, p.o. Box 2, st. Mary</t>
  </si>
  <si>
    <t>To objects for which Evangelical Ministry is Established is to establish and operate a mission for the advncement of education and other charitable purposes. To establish and operate a mission for the promtion and advancement of religion and education. To provide assistance to persons within the community who are in need of care and protection.</t>
  </si>
  <si>
    <t>CA100-494C</t>
  </si>
  <si>
    <t>Trinity Outreach Ministry Incorporated Limited</t>
  </si>
  <si>
    <t>4131 Nw 79th avenue, sunrise, fl 33351</t>
  </si>
  <si>
    <t>Mission is to open our hearts and hands presenting the whole gospel: in word and in deed to the poor and needy first in Thomas and beyond.</t>
  </si>
  <si>
    <t>CA100-1381C</t>
  </si>
  <si>
    <t>Triumpant Hope Apostolic Inc. Ministries</t>
  </si>
  <si>
    <t>Peter's retreat, lawrence tavern p.o. Box 35, st.andrew.</t>
  </si>
  <si>
    <t>To organize missionary work for the teaching of the gospel of god, within, without and throughout the island of jamaica, west indies.</t>
  </si>
  <si>
    <t>1(876) 405-9802</t>
  </si>
  <si>
    <t>Bernicebenjamin00@gmail.com</t>
  </si>
  <si>
    <t>CAIN100-967C</t>
  </si>
  <si>
    <t>Triumphant Apostolic Worship Center Limited</t>
  </si>
  <si>
    <t>Old braeton road, portmore, st. Catherine</t>
  </si>
  <si>
    <t>To acquire, hold, purchase, and receive. Lease possession and enjoy any lands or interest therein and all other property real, personal or mix To assist persons by the ministering and counseli ng of such persons. To organize, adminster and fund any programmes for the development and improvement of health and education appoint to cation of residents in selected communities island wide, based on their Socio-economic needs.</t>
  </si>
  <si>
    <t>1(876)  989-5931                                                                                    1(876) 365-3281</t>
  </si>
  <si>
    <t>Triumphantapostolicwc@gmail.com</t>
  </si>
  <si>
    <t>Donations. Tithes. Offerings. Fund rasing</t>
  </si>
  <si>
    <t>CA100-1405C</t>
  </si>
  <si>
    <t>Triumphant Church Of Jesus Christ Apostolic Limited</t>
  </si>
  <si>
    <t>24-26 Kingsway drive, willowdene, spanish town, st. Catherine.</t>
  </si>
  <si>
    <t>Minister to the spiritual and physical need of members. Minister to the Spiritual and Physical needs of the community. To provide help and resources to the community and the less fortunate.</t>
  </si>
  <si>
    <t>CAIN100NR-156C</t>
  </si>
  <si>
    <t>Triumphant Zion Church Limited</t>
  </si>
  <si>
    <t>Barett hall district, little river p.o.,</t>
  </si>
  <si>
    <t>To promote the life and gospel of Jesus Christ to all people in the District of Barrett Hall and other Districts in the Parish of St. James so that they will find renewal in the bosson of God and save their souls</t>
  </si>
  <si>
    <t>876-919-5717</t>
  </si>
  <si>
    <t>Triumphantzionchurch@gmail.com</t>
  </si>
  <si>
    <t>CAIN100-2127C</t>
  </si>
  <si>
    <t>True And Holy Ministries</t>
  </si>
  <si>
    <t>6 Burke road, old harbour,st.catherine</t>
  </si>
  <si>
    <t>To operate the day to day business of the church. To improve the physical and aesthetic condition of the church. To improve areas in the community in need of monetary contribution.</t>
  </si>
  <si>
    <t>Davian trowers. (Jam) wilmot trowers.(jam) blossome joy lounds-trowers.(jam) shoebert wellesley twiddle.(jam).</t>
  </si>
  <si>
    <t>(876) 327-0943                                                        (876) 820-3630                                                                              (876) 320-7665                                                             (876) 337-0270</t>
  </si>
  <si>
    <t>wiltrowers@yahoo.com</t>
  </si>
  <si>
    <t>Tithes, offerings, donations, and fundraising.</t>
  </si>
  <si>
    <t>CAIN100-1973C</t>
  </si>
  <si>
    <t>True Faith Deliverance Ministry Limited</t>
  </si>
  <si>
    <t>Marlie gate, old harbour p.o., st.catherine</t>
  </si>
  <si>
    <t>(876) 480-8767                                                                                   (876) 847-9494</t>
  </si>
  <si>
    <t>deliverancetruefaith870@gmail.com</t>
  </si>
  <si>
    <t>Offerings and tithes</t>
  </si>
  <si>
    <t>CA100NR-27C</t>
  </si>
  <si>
    <t>True Light Apostolic Church</t>
  </si>
  <si>
    <t>Dromilly district, bounty hall p.a.</t>
  </si>
  <si>
    <t>To Share The Gospel, Provide Assistance where necessary</t>
  </si>
  <si>
    <t>876-572-1466</t>
  </si>
  <si>
    <t>CAIN100-1785C</t>
  </si>
  <si>
    <t>True Mission Church Of Jesus Christ Apostolic Limited</t>
  </si>
  <si>
    <t>Lititz district, watson hill p.o., st. Elizabeth.</t>
  </si>
  <si>
    <t>To assist members of the church and community in which we operate.</t>
  </si>
  <si>
    <t>(876) 546-5352.</t>
  </si>
  <si>
    <t>Blackrushan@gmail.com</t>
  </si>
  <si>
    <t>CA100-662C</t>
  </si>
  <si>
    <t>True Missionary Church Of God Ministries</t>
  </si>
  <si>
    <t>91 Sundown crescent, kingston 10</t>
  </si>
  <si>
    <t>CAIN100-1369C</t>
  </si>
  <si>
    <t>True Overcomers Church Of God International Ministries Limited</t>
  </si>
  <si>
    <t>Burnt ground district, santa cruz p.o., st. Elizabeth.</t>
  </si>
  <si>
    <t>To establish and operate Basic Schools, High Schools, Bible Colleges and to grant liberal and Theological Degrees. To care for the sick, to visit and encourage the people in the homes and generally to do religious and charitable works in and throughout the island of Jamaica.</t>
  </si>
  <si>
    <t>1(876) 578-9628</t>
  </si>
  <si>
    <t>Preacherlowes@live.com</t>
  </si>
  <si>
    <t>CAIN100-1363C</t>
  </si>
  <si>
    <t>True United Sisters (TUS)</t>
  </si>
  <si>
    <t>Church road, bog walk p.o., st. Catherine.</t>
  </si>
  <si>
    <t>To improve the education, economical, health, living and social conditions of unemployed and unskilled mother/women and their children as well as underprivileged children, youths at risk, teen mothers and senior citizens throughout St. Catherine and the wider jamaica, through the facilattion, initiattion and implementation of relevant programmes and projects.</t>
  </si>
  <si>
    <t>Karen Sudu.-(jam).                                                                         Cora Clemetson.-(jam).                                                                                      Salomie Roberts.-(jam).                                                                                     Ripton McLean.-(jam).                                                                                              George Stephenson,-(jam).                                                                                         Beulah Reynolds.-(Jam).                                                                                            Barbara Henry.-(jam).</t>
  </si>
  <si>
    <t>(876) 312-9508                                                                              (876) 834-1994                                                                                                          (876) 519-1606                                                                     (876) 421-0404</t>
  </si>
  <si>
    <t>trueunitedsisters@gmail.com                                                                                                            karebsudu1@gmail.com</t>
  </si>
  <si>
    <t>Dontations                                           Fundraising</t>
  </si>
  <si>
    <t>CAIN100-253C</t>
  </si>
  <si>
    <t>Trumpet Call Ministries International</t>
  </si>
  <si>
    <t>Norbrook Chateaux#8, 1C Norbrook road, kingston 8.</t>
  </si>
  <si>
    <t>Spreading of the gospel of Jesus Christ throughout Jamaica and elsewhere in the world; To relieve poverty and distress and sickness; To advance social education in both religious and secular spheres.</t>
  </si>
  <si>
    <t>1(876) 971-1772                                                                                                        1(876) 971-1041</t>
  </si>
  <si>
    <t>trumpetcall@cwjamaica.com</t>
  </si>
  <si>
    <t>Donations and offering collections.</t>
  </si>
  <si>
    <t>CA100-1554C</t>
  </si>
  <si>
    <t>TWC Ministries</t>
  </si>
  <si>
    <t>17 Parkington plaza, kingston 10.</t>
  </si>
  <si>
    <t>1(876) 324-6884</t>
  </si>
  <si>
    <t>Twccentre@gmail.com</t>
  </si>
  <si>
    <t>CAIN100-1359C</t>
  </si>
  <si>
    <t>U.F.J. Ministries Limited</t>
  </si>
  <si>
    <t>Shop f 22, james warehouse plaza, 26 hargreaves auenue, mandeville p.o. Manchester.</t>
  </si>
  <si>
    <t>Improve the health, economic and social conditions of homeless and destitute persons in Jamaica. Conduct Health Fairs to Local citizens free of charge. Use contribution of cash, clothing and food for the support of those who are homeless or in need of food and clothing within the island.</t>
  </si>
  <si>
    <t>310-567-6950                                                                (876) 899-9009</t>
  </si>
  <si>
    <t>ufjministry@gmail,com                                                             semroy18@rocketmail.com</t>
  </si>
  <si>
    <t>CA100-1576C</t>
  </si>
  <si>
    <t>U.T.G. Initiative Foundation Limited</t>
  </si>
  <si>
    <t>19 Hacienda way, kingston 8.</t>
  </si>
  <si>
    <t>To improve the health, economic and social condictions of indegents children and elderly persons throughtout jamaica through the collection and distribution of food, clothing, mediacl supplies, equipment and toiletries and utilze same and other means wh</t>
  </si>
  <si>
    <t>1(876) 392-2100</t>
  </si>
  <si>
    <t>CAIN100-541C</t>
  </si>
  <si>
    <t>Ucgia Jamaica Limited</t>
  </si>
  <si>
    <t>Shop # 29, beecham plaza, 76 main street, ocho rios p.o., st. Ann.</t>
  </si>
  <si>
    <t>To facilitate the preaching of the Gospel of Jesus Christ and the kingdom of god to all the world in the accordance with the instruction of jesus christ and holy scripture. To make disciples in all nations and care for those disciples.</t>
  </si>
  <si>
    <t>1(876) 868-8380</t>
  </si>
  <si>
    <t>Acoore@gmail.com</t>
  </si>
  <si>
    <t>Oferings from members and donations from prospective members.</t>
  </si>
  <si>
    <t>CAIN100-518C</t>
  </si>
  <si>
    <t>Union Gardens Foundation</t>
  </si>
  <si>
    <t>216 Marcus garvey drive, kingston 11</t>
  </si>
  <si>
    <t>The Union Gardens Foundation was established to guide the development of the Union Gardens infant school project and similar initiatives. The Foundation is a duly registered charitable organization under the 2013 Charities Act.The Union Gardens Foundation is guided by a Board of Directors comprised of Glen Christian (Chairman); Gary ‘Butch’ Hendrickson, Chairman, National Baking Company; Melanie Subratie, Vice Chairman of Musson ( Jamaica) Limited; Howard Mitchell, immediate past chairman of the National Housing Trust; and Simone Murdock, Group Marketing Executive of Kingston Wharves Limited. Donors of cash and kind to date include: Cari-Med &amp; Kirk Distributors Foundation, National Baking Company Foundation, the Musson Group, the Sandals Foundation, Advanced Integrated Systems (AIS), Kingston Wharves Ltd., Jamaica National Building Society, Stewart Industrial, BH Paints, CHASE Fund, Arc Manufacturing, and Delta Supplies Limited.</t>
  </si>
  <si>
    <t>876-978-0413</t>
  </si>
  <si>
    <t>CAIN100-194C</t>
  </si>
  <si>
    <t>Unitas Of Jamaica</t>
  </si>
  <si>
    <t>3 Hector street, kingston 5</t>
  </si>
  <si>
    <t>Promote education; Promote Community Programmes; Agriculture - Stock and Livestock farming; Promote Sociological Development - Diaconal - Golden Age Home Development, Feeding Programme; Provide Training: Vocational Training - Skills Training Centre; To offer Grants contribution towards prizes.</t>
  </si>
  <si>
    <t>1(876) 928-2457</t>
  </si>
  <si>
    <t>Unitasofjamaica@yahoo.com</t>
  </si>
  <si>
    <t>CAUN100-57C</t>
  </si>
  <si>
    <t>United Church In Jamaica And The Cayman Islands</t>
  </si>
  <si>
    <t>12 Carlton crescent, kingston 10</t>
  </si>
  <si>
    <t>(876)  926-6059/8734                                                                                               (876) 619-2924/2925</t>
  </si>
  <si>
    <t>Synod@ucjci.com</t>
  </si>
  <si>
    <t>CAIN100-1229C</t>
  </si>
  <si>
    <t>United Congregation Of Israelites Limited</t>
  </si>
  <si>
    <t>Promotion of religion and racial harmony and good relations. Educating the general public in the promotion of the Jewish Culture. Such other charitable purpose as the Board of Directors may determine.</t>
  </si>
  <si>
    <t>1(876)922-5931</t>
  </si>
  <si>
    <t>Shaareshalom@cwjamaica.com</t>
  </si>
  <si>
    <t>CAIN100-1674C</t>
  </si>
  <si>
    <t>United Hands Of Hope</t>
  </si>
  <si>
    <t>Batside, port henderson, bridgeport p.o., st. Catherine.</t>
  </si>
  <si>
    <t>1(876) 577-0825</t>
  </si>
  <si>
    <t>CAIN100-480C</t>
  </si>
  <si>
    <t>United Mission Of Goodwill Inc</t>
  </si>
  <si>
    <t>10 Moxy circle, medowale, portmore, gregory park p.o., st. Catherine.</t>
  </si>
  <si>
    <t>(UMG) - a registered non-profit organisation based in the United States of America with registration in Jamaica - will provide free medical services to patients at the May Pen Hospital.</t>
  </si>
  <si>
    <t>(646) 854-8559                                                       (917) 826-2069</t>
  </si>
  <si>
    <t>Info@unitedmissionofgoodwill.org                                                                                                      lornacamrawle@yahoo.com</t>
  </si>
  <si>
    <t>Fund raising function.</t>
  </si>
  <si>
    <t>CAIN100-1494C</t>
  </si>
  <si>
    <t>United Nations Women's Guild</t>
  </si>
  <si>
    <t>1 Lady musgrave road, kingston 5.</t>
  </si>
  <si>
    <t>The purpose of the united nations women's guild is to assist children in need throughout the world and to serve as a mutal bond and center of interest for women connected with the United Nations and it specialized agencies. Fund raising for needy High School Girls and children at Pre-Schoolers Centre at the ?Jamaica School for the Deaf.</t>
  </si>
  <si>
    <t>1(876) 819-2476</t>
  </si>
  <si>
    <t>una.mcph@gmail.com</t>
  </si>
  <si>
    <t>Members fee. Contributions and fundraising.</t>
  </si>
  <si>
    <t xml:space="preserve">Affiliate: bethel tabernacle united pentecostal church trn # 000-756-422-0004. </t>
  </si>
  <si>
    <t>CAAP100-144C</t>
  </si>
  <si>
    <t>United Pentecostal Church Of Jamaica</t>
  </si>
  <si>
    <t>45 Eastwood park road, kingston 10</t>
  </si>
  <si>
    <t>To establish religious work through assemblies of churches across Jamaica</t>
  </si>
  <si>
    <t>1(876) 926-8955                                                                                                                    1(876) 960-2318</t>
  </si>
  <si>
    <t>Upcjamaica@gmail.com</t>
  </si>
  <si>
    <t>Contributions/donations. Income/offerings. Church titthes. Pledges.</t>
  </si>
  <si>
    <t>6547*                                                          *(Estimated).</t>
  </si>
  <si>
    <t>CA100-826C</t>
  </si>
  <si>
    <t>University Hospital Of The West Indies</t>
  </si>
  <si>
    <t>Mona, kingston 7.</t>
  </si>
  <si>
    <t>Teaching(medical, doctor,nurse). Research. Healthcare.</t>
  </si>
  <si>
    <t>1(876) 927-1620-9                                                                                                         Fax: 1(876) 927-2101</t>
  </si>
  <si>
    <t>Info@uhwi.gov.jm</t>
  </si>
  <si>
    <t>CAIN100-256C</t>
  </si>
  <si>
    <t>University Hospital Of The West Indies Private Wing Limited</t>
  </si>
  <si>
    <t>Mona, kingston 7</t>
  </si>
  <si>
    <t>To establish, construct, equip, furnish, maintain, manage, control and operate at Mona in the parish of St. Andrew on lands provided by the University Hospital Board of Management, a private wing of the University Hospital which shall be capable of providing accommodation for patients and facilities for the instruction of medical students at the graduate and under-graduate level; To seek to prevent and to diagnose and treat illnesses, diseases and medical conditions of all types and any injury or disability requiring medical treatment, surgical attention, clinical observation and/or nursing care; To undertake research into the medical problems arising from all types of illnesses, diseases and medical condition whatsoever and into the methods of alleviating suffering arising therefrom and to publish or arrange for the publication of such research.</t>
  </si>
  <si>
    <t>(876) 335-8109.                                                                                                         (876) 977-0094.</t>
  </si>
  <si>
    <t>UHWITTWING@CWJAMAICA.COM</t>
  </si>
  <si>
    <t>Operating income.</t>
  </si>
  <si>
    <t>CA100-1129C</t>
  </si>
  <si>
    <t>University Of The Commonwealth Caribbean Foundation - U.S., Inc (UCCF)</t>
  </si>
  <si>
    <t>17 Worthington avenue, kingston 5, st. Andrew</t>
  </si>
  <si>
    <t>To organized and facilitate charitable and Educational purposes. To facilitate the future growth and expansion of the University College of the Carbbean (UCC)., now UNVIERSITY OF THE COMMONWEALTH CARIBBEAN (UCC); through research development and acquisition of loacl and international philantthropic investments. To build enduring partnerships and community relations.</t>
  </si>
  <si>
    <t>1(876) 984-3814</t>
  </si>
  <si>
    <t>CAIN100-1782C</t>
  </si>
  <si>
    <t>Upper Room Community Church</t>
  </si>
  <si>
    <t>37 Shortwood road, kingston 8.</t>
  </si>
  <si>
    <t>To proclaim, preach and propagate the gospel of jesus chirst and to provide for fellowship of the member's and those who adhere to the chirstian fauth To establish, operate, manage and equip churches, assemblies and places of religius worship and for religious exercise and observances.</t>
  </si>
  <si>
    <t>CA100-817C</t>
  </si>
  <si>
    <t>Upper Room School Faith Limited</t>
  </si>
  <si>
    <t>Suite no. 15, 95 Maxfield avenue, kingston 10</t>
  </si>
  <si>
    <t>To promotion of Christian religious worship. To giving attention to social needs of congregonts and persons in adjoining communities.</t>
  </si>
  <si>
    <t>CA100-780C</t>
  </si>
  <si>
    <t>Upperroom Light House Apostolic Church Limited</t>
  </si>
  <si>
    <t>Time and patience, linstead p.o. St. Catherine</t>
  </si>
  <si>
    <t>1(876) 407-6609</t>
  </si>
  <si>
    <t>CAIN100-1688C</t>
  </si>
  <si>
    <t>Urban Tails</t>
  </si>
  <si>
    <t>31 Studio one boulevard,kingston 5</t>
  </si>
  <si>
    <t>To relieve the sufffering of animals in need of care ans attention and, in particular, to provide and maintain rescue homes or other facilities for the reception, care and treatment of such animals.</t>
  </si>
  <si>
    <t>(876) 322-1694</t>
  </si>
  <si>
    <t>urbantails2020@gmail.com</t>
  </si>
  <si>
    <t>Julia lower,-(Director).</t>
  </si>
  <si>
    <t>CAIN100-136C</t>
  </si>
  <si>
    <t>Usain Bolt Foundation</t>
  </si>
  <si>
    <t>17 Roosevelt avenue, kingston 6</t>
  </si>
  <si>
    <t>Vision: Creation of opportunities through education and cultural development for a positive change. Mission: The Usain Bolt Foundation is dedicated to the legacy for happy children; to enhance the character of children through educational and cultural development, as they live their dreams. Values: The Foundation promotes the following:Healthy and safe environmentEffective use of a recreational facilityA child opportunity to ‘Dare to Dream’StewardshipKnowledge and philanthropy start with accurate informationResponsible use of the financial resourcesEffectiveness of the Foundation</t>
  </si>
  <si>
    <t>1(876) 927-6302</t>
  </si>
  <si>
    <t>Info@usainboltfoundation.org</t>
  </si>
  <si>
    <t>CAIN100-272C</t>
  </si>
  <si>
    <t>Utech Foundation</t>
  </si>
  <si>
    <t>237 Old hope road, kingston 6</t>
  </si>
  <si>
    <t>Organizing administering and funding programs of student aid. Developing and improving the facilities at the University of Technology.</t>
  </si>
  <si>
    <t>Tele: 1(876) 702-4312                                                                                                                                            fax: 1(876)702-4313</t>
  </si>
  <si>
    <t>Income mainly from investments.</t>
  </si>
  <si>
    <t>CA100-185C</t>
  </si>
  <si>
    <t>UWI Development And Endowment Fund</t>
  </si>
  <si>
    <t>16 Gibraltar camp way, mona, kingston 7</t>
  </si>
  <si>
    <t>To assist in raising funds for the development of the University of the West Indies Mona; To receive donations and grants for the development of the University of the West Indies. To award scholarships, exhibitions, bursaries, or maintenance allowances tenable at the University of the West Indies</t>
  </si>
  <si>
    <t>1(876) 977-6757 / 8                                                           Fax: 1(876) 970-2023</t>
  </si>
  <si>
    <t>Info@umidef.org</t>
  </si>
  <si>
    <t>CAIN100-306C</t>
  </si>
  <si>
    <t>UWI Regional Endowment Fund</t>
  </si>
  <si>
    <t>2 Gibraltar camp way, kingston 7</t>
  </si>
  <si>
    <t>To receive donations and grants for the development of the regional university of the West Indies; To make donations, loans and grants to the regional University of the West Indies for the development including the development of faculties and for specific projects; To fund academic chairs and academic research; To award scholarship, exhibitions, bursaries, or maintenance allowance tenable at the University of the West Indies to undergraduate and graduate student; To facilitate and fund the building of faculties and the provision of equipments and supplies; To promote or develop for the benefit of the greater public social cohesion through increase access to higher education and increase motivation for national service, nationality and regionally.</t>
  </si>
  <si>
    <t>1 (876) 970-1836/7                                                                                                                  Ext 2998/2999                                                                                                                  fax: 1(876) 977-2851</t>
  </si>
  <si>
    <t>Donations, interest and other funds.</t>
  </si>
  <si>
    <t>1</t>
  </si>
  <si>
    <t>CA100-341C</t>
  </si>
  <si>
    <t>UWI Solutions For Developing Countries Limited</t>
  </si>
  <si>
    <t>25 West road, the university of the west indies, mona, kingston 7</t>
  </si>
  <si>
    <t>To promote and execute research in medicine and health in order to reduce rick of disease.better treat disease and promote the health of the jamaican population as well as similar populations in developing countries.</t>
  </si>
  <si>
    <t>1(876) 977-6803                                                                                              Fax: 1(876) 970-2682</t>
  </si>
  <si>
    <t>Sodeco@uwimona.edu.jm</t>
  </si>
  <si>
    <t>CAIN100-1817C</t>
  </si>
  <si>
    <t>Vashi Khemlani Foundation Limited</t>
  </si>
  <si>
    <t>16 Soth avenue, kingston 10.</t>
  </si>
  <si>
    <t>To promote and advance the education of jamaicans particularly in the field of information technology. To promote and advance culture and heritage in jamaica for the benefit of the public through the provision of financial support and the use of technology.</t>
  </si>
  <si>
    <t>(876) 809-0706</t>
  </si>
  <si>
    <t>Jack@royalecomputers.com</t>
  </si>
  <si>
    <t>CAIN100-2043C</t>
  </si>
  <si>
    <t>Veen Vijay Mansukhani Foundation Limited</t>
  </si>
  <si>
    <t>Shop # 8, 17 Constant Spring road, Kingston 10</t>
  </si>
  <si>
    <t>To promote and advance education for the needy and financially challenged students in jamaica through collaboration with leading institutions, professional practitioners and scholars to aid with scholarships, school fees, equipment and grants to schools at the primary, secondary, and tertiary level.</t>
  </si>
  <si>
    <t>leciagaye@gmail.com</t>
  </si>
  <si>
    <t>Donors</t>
  </si>
  <si>
    <t>CA100-532C</t>
  </si>
  <si>
    <t>Velorie Right Hands Foundation Limited</t>
  </si>
  <si>
    <t>Lot 123, greenwich acres housing scheme, st. Ann's bay p.o.,</t>
  </si>
  <si>
    <t>Advance education through improvement of literacy in children of St. Anns and environs. Relive poverty by helping children and senior citizens with food and clothings Provide financial assistance to allercate poverty and distress among citizen of jamaica.</t>
  </si>
  <si>
    <t>1(876) 630-7918</t>
  </si>
  <si>
    <t>Velorie75@yahoo.com</t>
  </si>
  <si>
    <t>CA100NR-63C</t>
  </si>
  <si>
    <t>Vera's Philanthropic Praise Foundation</t>
  </si>
  <si>
    <t>Lot 87 new cannan dumfries p.o.</t>
  </si>
  <si>
    <t>To advance the health and education of children across western jamaica</t>
  </si>
  <si>
    <t>876-402-3315</t>
  </si>
  <si>
    <t>Marshamcdower@gmail.com</t>
  </si>
  <si>
    <t>CAIN100-1086C</t>
  </si>
  <si>
    <t>Victoria Mutal Foundation Limited</t>
  </si>
  <si>
    <t>73 - 75 Halfwaytree road, kingston 10.</t>
  </si>
  <si>
    <t>To promote any c charitable purpose for the benefit of the publice of jamaica and in particular the advancement of education, improvement in Hospital/Health Care and relief of poverty, distress and sickness. To seek to eliminate financial exclusion, and improve financial capability, resilience and lifetime wellbeing, through the provision of financial education, counseling and information on consumer protection.</t>
  </si>
  <si>
    <t>(876) 754-8627.</t>
  </si>
  <si>
    <t>Vmfoundation@myvmgroup.com</t>
  </si>
  <si>
    <t>Vmbs allocated funds from profits.</t>
  </si>
  <si>
    <t>CA100NR-76C</t>
  </si>
  <si>
    <t>Victory Angel Outreach Foundation Limited</t>
  </si>
  <si>
    <t>129 Rhone's park estate , old harbour</t>
  </si>
  <si>
    <t>The Relief of those in need</t>
  </si>
  <si>
    <t>876-783-7825</t>
  </si>
  <si>
    <t>Godschild_95@hotmail.com</t>
  </si>
  <si>
    <t>CA100-1154C</t>
  </si>
  <si>
    <t>Victory Faitha Potter's House Deliverance Ministries Limited</t>
  </si>
  <si>
    <t>White hall district, highgate p.o., st. Mary.</t>
  </si>
  <si>
    <t>To advancement of community development, promotion of civil responsibility, and good citizenship etc. The promotion of good health, includes the prevention of sickness, disease of human suffering; as well as the promotion of eaten healthy etc. The advancement of sports or games which promotes health by involving physical or mental skills etc.</t>
  </si>
  <si>
    <t>1(876) 790-4905</t>
  </si>
  <si>
    <t>Vfphdministries@gmail.com</t>
  </si>
  <si>
    <t>CAIN100-2098C</t>
  </si>
  <si>
    <t>Victory Over Past (VOP) Foundation Limited</t>
  </si>
  <si>
    <t>Bushy park, bushy park p.o., st.catherine</t>
  </si>
  <si>
    <t>To provide assistance in the form of GRANTS / SCHOLARSHIPS to primary / secondary / tertiary students with financial needs in the OLD HARBOUR and WIDER ST. CATHERINE AREA, so that they can have the opportunity to start or to continue their educational journey.</t>
  </si>
  <si>
    <t>(876) 438-2256                                                                         (876) 486-6649</t>
  </si>
  <si>
    <t>victoryoverpastfoundation@gmail.com                                                                                        sicnarfms@gmail.com                                                                                                                          kimone.shaw@gmail.com</t>
  </si>
  <si>
    <t>Donations, fundraising.</t>
  </si>
  <si>
    <t>CA100-832C</t>
  </si>
  <si>
    <t>Vida Blossom Youth Enrichment Center Limited</t>
  </si>
  <si>
    <t>Bottom halse hall, may pen p o, clarendon</t>
  </si>
  <si>
    <t>To improve the Academic development of children in the Halse Hall area by helping through tutoring and educational resourceing. To bring a breakfast program and after school nutrition program to the kids of Hales Hall. To provide personal professional and spiritual counseling to young adults and adults within the Halse Hall Community.</t>
  </si>
  <si>
    <t>CA100NR-60C</t>
  </si>
  <si>
    <t>Village Of Hope Limited</t>
  </si>
  <si>
    <t>21 Lloyd Young Drive , Albion , montego Bay</t>
  </si>
  <si>
    <t>To Minister The needs of the Marginalized and and abandoned persons.</t>
  </si>
  <si>
    <t>876-562-5582</t>
  </si>
  <si>
    <t>CA100-920C</t>
  </si>
  <si>
    <t>Vilma Willets Foundation Limiited</t>
  </si>
  <si>
    <t>29 Sunset crescent, lot 354, new harbour village, old harbour p.o., st. Catherine.</t>
  </si>
  <si>
    <t>To provide annual scholarships to support students of the wait-a-bit all age school in the parish of trelawny.</t>
  </si>
  <si>
    <t>1(876) 377-4153</t>
  </si>
  <si>
    <t>Colvilleholgate@aol.com</t>
  </si>
  <si>
    <t>Donations, and gifts.</t>
  </si>
  <si>
    <t>CA100-880C</t>
  </si>
  <si>
    <t>Vinyl Record Collectors Association Of Jamaica</t>
  </si>
  <si>
    <t>474 Tangerine crescent, eltham view, spanish town</t>
  </si>
  <si>
    <t>To promote, preserve and increase the knowledge of jamaica musical history through vinyl records. To contribute to the development of music in state run homes and other institutions.</t>
  </si>
  <si>
    <t>CAIN100-509C</t>
  </si>
  <si>
    <t>Violence Prevention Alliance</t>
  </si>
  <si>
    <t>13 Gibraltar camp way, uwi, mona, kingston 7</t>
  </si>
  <si>
    <t>A Jamaican non-profit network working to prevent violence. The VPA was launched in November 2004, as a network for organizations working to prevent violence. Using a multi-sectoral approach to unite around a shared vision for the prevention and reduction of crime and violence in Jamaica, the VPA’s main objectives are: 1. To support the promotion of primary prevention of violence, integrated community development and public education2. To increase collaboration and exchange of information between organizations on violence prevention3. To lobby for the integration of violence prevention into social and educational policies, thereby enhancing the promotion of gender and social equality</t>
  </si>
  <si>
    <t>Tel/fax: 1(876) 902-2079                                                                                                                                              1(876) 702-2079</t>
  </si>
  <si>
    <t>Vpajamaica@gmail.com</t>
  </si>
  <si>
    <t>Donations, sponsorship.</t>
  </si>
  <si>
    <t>CAIN100-434C</t>
  </si>
  <si>
    <t>Vision Apostolic House Of Prayer Limited</t>
  </si>
  <si>
    <t>To Spread the word of the Lord and expand the Kingdom of God by being an example to the men and women that we serve; To enhance the life of citizen in and around our Community through Social, Emotional, Educational and Physical Intervention programs which will result in a better society; To be a catalyst in the Moral Preservation of our country to offer her self and property to the community need and to assist in whatever way we can to enhance the live of the men and woman that we serve.</t>
  </si>
  <si>
    <t>1(876) 612-7707</t>
  </si>
  <si>
    <t>Vahp2014@gmail.com</t>
  </si>
  <si>
    <t>CA100-372C</t>
  </si>
  <si>
    <t>Vision Makers Worldreach T/A Youth Enhancement Services &amp; Pregnancy Resource Centre Of Jamaica</t>
  </si>
  <si>
    <t>3 - 5 Fort street, p.o. Box 1263, montego bay</t>
  </si>
  <si>
    <t>1. Skills training &amp; education. 2. Counseling &amp; violence intervention. 3. Character, life-skills education &amp; mentoring. 4. Training in Parenting skills. 5. Working experience / job placement.</t>
  </si>
  <si>
    <t>(876) 971-2001-3                                                               cell: (876) 469-2001.                                                                      fax: (876) 971-2000.</t>
  </si>
  <si>
    <t>info@yesprogamme.org</t>
  </si>
  <si>
    <t>Donations, earning from fund-raisers, student contributions</t>
  </si>
  <si>
    <t>CA100-894C</t>
  </si>
  <si>
    <t>Vision Of Faith Outreach Services, Inc</t>
  </si>
  <si>
    <t>582 W main street new britain, ct 06053 (13 collins road, east albion, yallahs p o st. Thomas</t>
  </si>
  <si>
    <t>Provide Social Service Suppport to low income Families. Provide after school tutoring to children of low income families.</t>
  </si>
  <si>
    <t>CAUN100-164CNR</t>
  </si>
  <si>
    <t>Vision Of Hope Foundation</t>
  </si>
  <si>
    <t>Lot 183 Pitfour Blvd. Granville, St.james</t>
  </si>
  <si>
    <t>CA100-522C</t>
  </si>
  <si>
    <t>Visionaires Apostolic</t>
  </si>
  <si>
    <t>Lot 8 vennon's drive, montego bay , st. James.</t>
  </si>
  <si>
    <t>To promote christian fellowship</t>
  </si>
  <si>
    <t>876-373-7044</t>
  </si>
  <si>
    <t>Bob_coates@hotmail.com</t>
  </si>
  <si>
    <t>Tithes, offerings, and contributions</t>
  </si>
  <si>
    <t>CAIN100-2056C</t>
  </si>
  <si>
    <t xml:space="preserve">Wakefield Primary Association St.Catherine </t>
  </si>
  <si>
    <t>Wakefield district, c/o Gillian Perkins Thomas,Buxton town p.a., St.catherine</t>
  </si>
  <si>
    <t>To provide support and opportunities for enhancing the development of the wakefield primary school through structured engagement with the school's alumni and its current school population.</t>
  </si>
  <si>
    <t xml:space="preserve">Fay gordon. (Usa/jamaica). Lorraine pusey-harrison.(canada/jamaica). Andrea pearce-coore.(canada/canada). </t>
  </si>
  <si>
    <t>(876) 314-7878                                                                                       (289) 541-3920                                                                       (347)224-1552</t>
  </si>
  <si>
    <t>wakefieldprimaryalumniassociat@gmail.com                                                                                                                          fayanngordon@gmail.com</t>
  </si>
  <si>
    <t xml:space="preserve">Donation (oversea). Membership fees /dues. Fundraising </t>
  </si>
  <si>
    <t>CAIN100-220C</t>
  </si>
  <si>
    <t>Wallenford Foundation Limited</t>
  </si>
  <si>
    <t>C/o wallenford coffee company limited, 80 marcus garvey drive, kingston 11</t>
  </si>
  <si>
    <t>To provide programmes geared towards improving healthcare, education, economic development and social infrastructure primarily in rural communities across Jamaica that will improve the quality of life and well being for the residents of communities who have little or no access to amenities that the rest of the society enjoys; To support financially and otherwise, charitable foundations or other charitable bodies engaged in improving the social welfare of residents of some of the most physically and socially neglected communities in Jamaica</t>
  </si>
  <si>
    <t>1(876) 923-5850 / 9</t>
  </si>
  <si>
    <t>Admin@wallenford.com</t>
  </si>
  <si>
    <t>From the shareholding company(WALLENFORD COFFEE COMPANY LIMITED,) as well as Donations, and Gifts from willing companies and individuals who endeavour to support abd contribute to the Foundation's cause.</t>
  </si>
  <si>
    <t>CAIN100-1977C</t>
  </si>
  <si>
    <t>Waltham Park Community Club Limited</t>
  </si>
  <si>
    <t>83 Walthham park road. Kingston 11</t>
  </si>
  <si>
    <t>To advance educational opportunity for the unfortunate children in the WALTHAM PARK COMMUNITY. To advance community development in the development area and the health of citizen of WALTHAM PARK COMMUNITY. To provide relief for the elderly shut-in and homeless.</t>
  </si>
  <si>
    <t>(876) 668-6193                                                                          (876) 853-0555</t>
  </si>
  <si>
    <t>walthamparkcommunityclub@gmail.com</t>
  </si>
  <si>
    <t>Annual christmas treat, homework programs.</t>
  </si>
  <si>
    <t>CAIN100-783C</t>
  </si>
  <si>
    <t>War Room Ministries</t>
  </si>
  <si>
    <t>Blackness district, beckford kraal p.o., clarendon</t>
  </si>
  <si>
    <t>To promote the christian gospel in communities throughout jamaica. To engage in preaching of the christian gospel, prayer and bible teaching in churches, schools and other public places and private residences. Showing christian based films, dvd, organising christian music concerts and dramas, organising prayer meetings, camping trips and give financial help to those in need.</t>
  </si>
  <si>
    <t>1(876) 869-8905</t>
  </si>
  <si>
    <t>Warroomministries@gmail.com</t>
  </si>
  <si>
    <t>Donations and gifts.</t>
  </si>
  <si>
    <t>CAIN100-1064C</t>
  </si>
  <si>
    <t>We Are Fancyfrenz Jm Limited</t>
  </si>
  <si>
    <t>73 Hiilview terrace, kingston 19.</t>
  </si>
  <si>
    <t>The prevention or relief of poverity within the inner-city communities island-wide, by assisting them in the acquisition of needed resources for schools and improve living condictions.</t>
  </si>
  <si>
    <t>1(876) 445-2877.</t>
  </si>
  <si>
    <t>Fancyfrenz876@gmail.com</t>
  </si>
  <si>
    <t>CAIN100-1721C</t>
  </si>
  <si>
    <t>We Are One Foundation Limited</t>
  </si>
  <si>
    <t>57 Battle site, rio nuevo, tower isle p.o., st. Mary.</t>
  </si>
  <si>
    <t>To advance the educational development of needy students in battle site and adjoining districts in st. Mary by providing educational materials such as, books, school, shoes, and computers.</t>
  </si>
  <si>
    <t>1(876) 845-1253</t>
  </si>
  <si>
    <t>Terrhayden1@gmail.com</t>
  </si>
  <si>
    <t>Fund raising. Indiviual gifts. Events. Company donations.</t>
  </si>
  <si>
    <t>CAIN100-1226C</t>
  </si>
  <si>
    <t>We Are Tomorrow Foundation Limited</t>
  </si>
  <si>
    <t>16 Brunswick street, suit #5, astonio plaza, spanish town, st. Catherine.</t>
  </si>
  <si>
    <t>Reaching under prividiged youth through music. Provide a vehicle to foster creativity through music &amp; social Development. Means of going back to the Jamaican Society.</t>
  </si>
  <si>
    <t>310-480-3881</t>
  </si>
  <si>
    <t>Info@wearetomorrowfoundation.org</t>
  </si>
  <si>
    <t>CA100-608C</t>
  </si>
  <si>
    <t>We Care Social Outreach Development Limited</t>
  </si>
  <si>
    <t>South district, southfield p.o., st. Elizabeth</t>
  </si>
  <si>
    <t>To help to improve the health and social condition of Jamaicans</t>
  </si>
  <si>
    <t>876-990-6776</t>
  </si>
  <si>
    <t>Dkjunction@yahoo.com</t>
  </si>
  <si>
    <t>CA100-1182C</t>
  </si>
  <si>
    <t>We Care-FPGH Limited</t>
  </si>
  <si>
    <t>C/o falmouth hospital, rodney street, falmouth, trelawny.</t>
  </si>
  <si>
    <t>To assist in identifiying and Supplying the needs of Falmouth Hospital.</t>
  </si>
  <si>
    <t xml:space="preserve">(876) 366-7549 </t>
  </si>
  <si>
    <t>sheona.muschett@gmail.com</t>
  </si>
  <si>
    <t>CAIN100-1724C</t>
  </si>
  <si>
    <t>We Touch One Heart Foundation Limited</t>
  </si>
  <si>
    <t>Stony hill road, port antonio p.o., portland.</t>
  </si>
  <si>
    <t>A non-profit oranization established to provide social support to reduce the risks and vulerabilities of adolescents and youth, the physaicaslly impaired and homeless community in portland.</t>
  </si>
  <si>
    <t>1(876) 379-5692. 1(876) 707-4089.</t>
  </si>
  <si>
    <t>Director's personal contributions.</t>
  </si>
  <si>
    <t>CA100-1254C</t>
  </si>
  <si>
    <t>Webster's Counselling Services International Limited</t>
  </si>
  <si>
    <t>Lot 402, greater portmore, 7 east, greater portmore p.o., st. Catherine.</t>
  </si>
  <si>
    <t>To provide counceling and rescue for battered and abused women. To improve the health, economic, and social condictions of battered and abused women throughout Jamaica, through counselling, and collection of and distribution of food, clothes, money on their behalf and to utilize same and any other means which will futher the purpose.</t>
  </si>
  <si>
    <t>1(876) 424-3057</t>
  </si>
  <si>
    <t>CA100-80C</t>
  </si>
  <si>
    <t>West Kings House Gospel Trust</t>
  </si>
  <si>
    <t>Lot 26, nashville sub division, mandeville, manchester</t>
  </si>
  <si>
    <t>To promote the advancement of the Christian Faith within the Jamaica population, for the public benefit; To relieve the financial hardship and promote the welfare of the needy, the infirm, the aged, the disabled, the widowed, the orphaned and other vulnerable, destitute or disadvantaged persons.</t>
  </si>
  <si>
    <t>CA100NR-42C</t>
  </si>
  <si>
    <t>Western Jamaica Women Limited</t>
  </si>
  <si>
    <t>Fairview Shopping Centre, montego Bay</t>
  </si>
  <si>
    <t>To provide motivational sessions for troubled youths</t>
  </si>
  <si>
    <t>876-470-8499</t>
  </si>
  <si>
    <t>Princy27@hotmail.com</t>
  </si>
  <si>
    <t>CA100-192C</t>
  </si>
  <si>
    <t>Western Regional Foundation For Disabled Children Limited</t>
  </si>
  <si>
    <t>Copse p.a., hanover</t>
  </si>
  <si>
    <t>To provide care and protection for the physical/mental challenged wards of the state</t>
  </si>
  <si>
    <t>(876) 956-4912                                                                                 (876) 468-1133                                                                             (876) 956-4912</t>
  </si>
  <si>
    <t>westhaven2012@hotmail.com</t>
  </si>
  <si>
    <t>Ministry of finance via. Child development Agency.</t>
  </si>
  <si>
    <t>CAIN100NR-8C</t>
  </si>
  <si>
    <t>Westmoreland Treat - 54 Foundation Limited</t>
  </si>
  <si>
    <t>10 Nancy close, savanna-la-mar p.o.,</t>
  </si>
  <si>
    <t>To provide for children of economically disadvantaged background an opportunity to engage in positive activity.</t>
  </si>
  <si>
    <t>876-883-8216.                                                                                                                  (876) 918-1051.                                                                                         (876) 335-8503</t>
  </si>
  <si>
    <t>brown.evadney@gmail.com                                                                                                  cbbuck54@aol.com</t>
  </si>
  <si>
    <t>Donor funding, contributions, and grants.</t>
  </si>
  <si>
    <t>CAIN100-891C</t>
  </si>
  <si>
    <t>Westwood Old Girls Association Limited</t>
  </si>
  <si>
    <t>Constant Spring, p.o.box 426, kingston 8.                                                                                                                                 (Westwood High School, Stewart Town p.o., Trelawny).</t>
  </si>
  <si>
    <t>To support the actititives of the Westwood High School and its Aluminas.</t>
  </si>
  <si>
    <t>Charmane Codlin.-(jam).                                               Janett Farr.-(jam).                                                                                  Claudine Watkis.-(jam).                                                                              Dawn McNaughton.-(jam).</t>
  </si>
  <si>
    <t>1(876) 631-5640                                                                      (876) 467-7899</t>
  </si>
  <si>
    <t>Westwoodite@gmail.com                                                                                   claudinewatkis@gmail.com</t>
  </si>
  <si>
    <t>donations , fundraising</t>
  </si>
  <si>
    <t>CAIN100-1233C</t>
  </si>
  <si>
    <t>White River Marine Association</t>
  </si>
  <si>
    <t>1 Old road, ocho rios, ocho rios p.o., st. Ann .</t>
  </si>
  <si>
    <t>For the advancement of the environmental protection and improvement of the marine eco-system of white river and its environs both on land and sea.</t>
  </si>
  <si>
    <t>Kyle Mais.-(jam).                                                                                      Debra Korver.-(jam).                                                                                Belinda Collier-Morrow.-(jam).                                                                                                                                                             Dianne Belnavis.-(jam).                                                                                  John Bailey.-(jam).                                                                          Maria Protz.-(jam/Can/USA).</t>
  </si>
  <si>
    <t>(876) 974-3699                                                  (876) 564-8118                                                                                 (876) 974-3699                                                                                            (876) 878-1001                                                                 (876) 381-0276                                                                                   (876) 869-8888                                                                        (876) 878-5326</t>
  </si>
  <si>
    <t>morrow101@mac.com                                                                                  korver@frontier.net                                                                                                                                    kylemais@jamaicann.com                                                                                                            john@iar.jamaica.com                                                                                                                   dfergusbelnavis@gmail.com                                                                                                         mpprotz@gmail.com</t>
  </si>
  <si>
    <t>Donatations and grants</t>
  </si>
  <si>
    <t>CA100-121C</t>
  </si>
  <si>
    <t>White Water Meadows Citizens Association</t>
  </si>
  <si>
    <t>Spanish town p.o., st. Catherine</t>
  </si>
  <si>
    <t>To foster and advance all public interest in the delineated area, including preservation, protection and enhancement of: public safety and services for all citizens, environmental values, recreation, playgrounds and amusements. Integrity of zoning and parish regulations; To service as an open forum to give opportunity for the consideration and discussion of matter of public and community interest; To promote activates aimed at elevating, advancing and protecting the status, rights and interest of the community and all its residents.</t>
  </si>
  <si>
    <t>1(876) 771-9057                                                    1(876) 861-1662                                               1(876) 472-1518</t>
  </si>
  <si>
    <t>Office@whitewatermedos.org.jm</t>
  </si>
  <si>
    <t>CA100-1167C</t>
  </si>
  <si>
    <t>Wickie Wackie Citizens Association</t>
  </si>
  <si>
    <t>18 Jupiter close, 8 miles, bull bay p.o., st. Andrew.</t>
  </si>
  <si>
    <t>Undertake community development programmes geared towards the economic and social empowerment of community members. Provide for the general maintaince, building improvement, upkeep and beautification of community based facilities. Assist in provision and maintenance of general security for the Community and its environs.</t>
  </si>
  <si>
    <t>CA100-1566C</t>
  </si>
  <si>
    <t>Wild Cane Redemption And Deliverance Apostolic Ministries Lmited.</t>
  </si>
  <si>
    <t>Cascade district, boroughbridge p.o., st.ann.</t>
  </si>
  <si>
    <t>CAIN100NR-153C</t>
  </si>
  <si>
    <t>Williamson Of Pike Foundation Limited</t>
  </si>
  <si>
    <t>22 Brumalie gardens, mandeville, mandevile p.o.,</t>
  </si>
  <si>
    <t>To promote the advancement of educational outreach programs for all children and youths in and around the communities in the Parishof Manchester and the other communities in the other parishes in Jamaica so that they will be able to develop academically and become productive people in the country.</t>
  </si>
  <si>
    <t>876-412-2178</t>
  </si>
  <si>
    <t>Gregorywilliamson85@gmail.com</t>
  </si>
  <si>
    <t>CA100-1067C</t>
  </si>
  <si>
    <t>Windsor Castle Social Services Home Economics Benvolent Society</t>
  </si>
  <si>
    <t>Windsor castle, carron hall p.o., st. Mary.</t>
  </si>
  <si>
    <t>Facilitate, promote, and coordinate sustainable community development programmes and projects for the benefit of the residents of the Windsor Castle Community and its environs. Act as the main consultative body on behalf of the residents within the Windsor Castle Communities, on matters common to the parish and affecting each community; for example, matters dealing with social skills, sports, civic awareness, utilities, public transportation, disaster preparedness, government etc.</t>
  </si>
  <si>
    <t>1(876) 414-7598</t>
  </si>
  <si>
    <t>CAIN100-1955C</t>
  </si>
  <si>
    <t>Windsor Lodge True Faith Temple Apostolic</t>
  </si>
  <si>
    <t>Windsor lodge, somerton P.O., st.james</t>
  </si>
  <si>
    <t>To feed the less fortunate in and round the community of windsor lodge with nourishing meals and clothing. To disseeminate the gospel of jesus and conduct religious services.</t>
  </si>
  <si>
    <t>(876) 344-6720                                                                                      (876) 331-8489                                                                                   (876) 469-6776                                                                                                                   (876) 909-3229                                                                                      (876) 837-6883</t>
  </si>
  <si>
    <t>shellycargil@gmail.com</t>
  </si>
  <si>
    <t>The members tithes &amp; offerings</t>
  </si>
  <si>
    <t>CAIN100NR-177C</t>
  </si>
  <si>
    <t>Wings Kidz Limited</t>
  </si>
  <si>
    <t>7 Dome street, montego bay # 1 p.o., st.james</t>
  </si>
  <si>
    <t>To improve the academic performance of at-risk and indigent children in Jamaica.</t>
  </si>
  <si>
    <t>876-327-3090</t>
  </si>
  <si>
    <t>lecia.allen@gmail.com</t>
  </si>
  <si>
    <t>CAIN100-1285C</t>
  </si>
  <si>
    <t>Winrock International Institute For Agricutural Development.</t>
  </si>
  <si>
    <t>2D camp road, kingston 5.</t>
  </si>
  <si>
    <t>To increase the productivity, improve the nutrition, advance the well-being and accelerate the social and economic development of people.</t>
  </si>
  <si>
    <t>(876) 350-2315. (876) 665-2393.</t>
  </si>
  <si>
    <t>CAIN100-2008C</t>
  </si>
  <si>
    <t>Wisdomphilantropy Limited</t>
  </si>
  <si>
    <t>80 Lady Musgrave, road, building B, suite. 17A kingston 6</t>
  </si>
  <si>
    <t>To aid/relief to individuals experiencecing financial hardship or poverty and other disadvantages (includingf temporary disadvantages such as the effects of a public disaster or public emergency) in jamaica and globally.</t>
  </si>
  <si>
    <t>(876) 648-6507                                                                                                                                                           (876) 678-0702</t>
  </si>
  <si>
    <t>contact@wisdomphilanthropy.org</t>
  </si>
  <si>
    <t>Business patron/founder</t>
  </si>
  <si>
    <t>CA100-123C</t>
  </si>
  <si>
    <t>WMW (Women Media Watch) Jamaica</t>
  </si>
  <si>
    <t>1A goodwood terrace, kingston 10</t>
  </si>
  <si>
    <t>To raise public awareness of the causes of sexual violence in society; to improve the image of women in the media as one way of reducing sexual violence, by monitoring, the media, analyzing media images and lobbying for positive changes; To educate, stimulate and develop the awareness of women as to their social rights and responsibilities, through the use of the media, counseling and education; To encourage and motivate women to find innovative ways to solve the problems in their communities; through the use of the media, counseling and education; To encourage and motivate women to find innovative way to solve the problems in their communities through centres, workshops, and close interaction with roles models; To get involved in training women in areas including but not limited to creative writing, drama workshop, educational displays, films and videos; To get involved in the production of training material including audio visual and printed; and to organize workshops in communities to highlight the problems of sexual violence and all forms of sexual abuse, physical, psychological and verbal abuse, drug abuse, child abuse, sexual promiscuity, teenage pregnancy and how to confront and overcome these problems.</t>
  </si>
  <si>
    <t>(876) 969-7894                                                      fax: (876) 924-2927</t>
  </si>
  <si>
    <t>hello@wmwja.org                                                                                                                                                                   info@wmwja.org</t>
  </si>
  <si>
    <t>80% Of funding is received from international donors, the other 20% is realized from membership fees, sales of materials and services and individual contributions.</t>
  </si>
  <si>
    <t>CAIN100-473C</t>
  </si>
  <si>
    <t>Wolmer's Trust</t>
  </si>
  <si>
    <t>P.o. Box 6 kingston 4 jamaica, w.i.</t>
  </si>
  <si>
    <t>The Trust's school are non-secrtarian and shall provide pre-school, preparatory and a high school education for boys and girls . The schools have a two-fold purpose 1.. To guide students academic growth through development of analytical thinking skills and the acquisition of study habits; and 2. To foster each child's social, physical, emotional, spiritual and ethical maturity.</t>
  </si>
  <si>
    <t>1(876) 754-5637</t>
  </si>
  <si>
    <t>Milton.samuda@samuda-johson.com</t>
  </si>
  <si>
    <t>CA100-263C</t>
  </si>
  <si>
    <t>Woman Incorporated Limited</t>
  </si>
  <si>
    <t>4 Ellesmere road, kingston 10</t>
  </si>
  <si>
    <t>CA100NR-125C</t>
  </si>
  <si>
    <t>Woman Of God Charity Organisation Limited</t>
  </si>
  <si>
    <t>Lot 116 meadowsvale, retirement, montego bay</t>
  </si>
  <si>
    <t>To provide for the relief of poverty and distress for the poor and needy, homeless, children, adult and elderly as well as those living in Infirmaries, Children,</t>
  </si>
  <si>
    <t>876-440-4954</t>
  </si>
  <si>
    <t>Bevon.lindsay2gmail.com</t>
  </si>
  <si>
    <t>CAIN100-1242C</t>
  </si>
  <si>
    <t>Women In Law Limited</t>
  </si>
  <si>
    <t>24 Cargill avenue, suit # 3&amp;4, kingston 10.</t>
  </si>
  <si>
    <t>To promote the education and advancement of women in law through the holding of seminars and conferences. The relief of women experiienceing financial hardship whilst studying law or law related courses or attempting to advance in the legal profession.</t>
  </si>
  <si>
    <t>1(876) 908-3555</t>
  </si>
  <si>
    <t>Womeninlaw@henlin.pro</t>
  </si>
  <si>
    <t>CA100-1617C</t>
  </si>
  <si>
    <t>Women In Maritime Association Caribbean Limited</t>
  </si>
  <si>
    <t>12 Ocean boulevard, kingston.</t>
  </si>
  <si>
    <t>To promote education, training and career opportunities for women in the maritime sector. To pursue initiatives to encourage gender diverity in all issues relating to the work and well-being of women in the sector.</t>
  </si>
  <si>
    <t>1(876) 967-1060</t>
  </si>
  <si>
    <t>Wimarcaribbean@gmail.com</t>
  </si>
  <si>
    <t>CAIN100-1642C</t>
  </si>
  <si>
    <t>Women On A Mission Mentoring And Making A Difference Corp Limited</t>
  </si>
  <si>
    <t>15 Plastic way, kingston 10.</t>
  </si>
  <si>
    <t>To promote advocacy for children by facilitatating communication with families in under serve communities, by doing so we will beging the initial process to alleviate poverty by establishing guildelines for the optimal educational goals for the children's future.</t>
  </si>
  <si>
    <t>876-427-8040                                                                         305-609-6754</t>
  </si>
  <si>
    <t>Wommmad@gmail.com</t>
  </si>
  <si>
    <t>Charitable, sponsorships, and Donastions.</t>
  </si>
  <si>
    <t>CAIN100-454C</t>
  </si>
  <si>
    <t>Women's Health Network Jamaica</t>
  </si>
  <si>
    <t>7 Balmoral avenue, kingston 10.</t>
  </si>
  <si>
    <t>To establish and operate health and social care service for women and their families in under served communities and in valuerable population, through community missions and doing all such things are incidental or conclusive there</t>
  </si>
  <si>
    <t>1(876) 929-4565</t>
  </si>
  <si>
    <t>Womenshealthnetworkja@gmail.com</t>
  </si>
  <si>
    <t>Donations. Fund raising events. Services.</t>
  </si>
  <si>
    <t>CAIN100-911C</t>
  </si>
  <si>
    <t>Won By One To Jamaica</t>
  </si>
  <si>
    <t>Harmons district, harmons p.o., manchester</t>
  </si>
  <si>
    <t>Exists to show the love of jesus Christ by providing opportunities through education, empowerment, discipleship and economic development for Jamaican and American lives to be transformed.</t>
  </si>
  <si>
    <t>Www.wonbyonetojamaica.com</t>
  </si>
  <si>
    <t>CAIN100NR-147C</t>
  </si>
  <si>
    <t>Word Of Yah Evangelism (WYE) Limited</t>
  </si>
  <si>
    <t>Lilliput, montego bay,</t>
  </si>
  <si>
    <t>To advance the Word of God in the originalHebrew name of YahUAH in the lives of brojken, fallen and lost souls, all suggering and discouraged people</t>
  </si>
  <si>
    <t>876-779-9819</t>
  </si>
  <si>
    <t>Latoya_morgan@live.com</t>
  </si>
  <si>
    <t>CAIN100-1679C</t>
  </si>
  <si>
    <t>Word Reach Foundation Limited</t>
  </si>
  <si>
    <t>417 Euston drive, willowdene, spanish town, st. Catherine.</t>
  </si>
  <si>
    <t>Kevin d. Bell. (Jam) carmeleta bell. (Jam) alicia petergayle christie. (Jam) trezawnah k. Gordon. (Jam) conroy c. Meeks.(jam).</t>
  </si>
  <si>
    <t xml:space="preserve">1(876) 943-1361                                                               (876) 298-7861.                                                                  (876) 943-1361.                                                                             (876) 850-8996.                                                                             (876) 816-1764.                                                                                     (876) 298-7861.                                                                 (876) 356-0239.                                                                            </t>
  </si>
  <si>
    <t>trezawnahgordon@gmail.com                                                                                                         wordreachfoundation@gmail.com                                                                                                      kinglykevin@yah</t>
  </si>
  <si>
    <t>From donations in cash and kind from members of the church of god (seveth day) willowdene and its affiliates in jamaica and overseas as well as private donors.</t>
  </si>
  <si>
    <t>World Christian Revival Ministry Foundation</t>
  </si>
  <si>
    <t>Lilliput, rose hall p.o.</t>
  </si>
  <si>
    <t>Advance education and improve health and social conditions of children and young people.</t>
  </si>
  <si>
    <t>(876) 831-9085</t>
  </si>
  <si>
    <t>CAIN100-1705C</t>
  </si>
  <si>
    <t>World Community Outreach Ministies International Limited</t>
  </si>
  <si>
    <t>59 1/2 Spanish town road, denham town, kingston 13.</t>
  </si>
  <si>
    <t>(876) 967-0931.</t>
  </si>
  <si>
    <t>Worldcomoutmininti@gmail.com</t>
  </si>
  <si>
    <t>Offerings, donations from ministry partners, family members, conregants.</t>
  </si>
  <si>
    <t>CAIN100-1575C</t>
  </si>
  <si>
    <t>World Korean Taekwondo Jamaica Limited</t>
  </si>
  <si>
    <t>14 Bracknell avenue, kingston 6.</t>
  </si>
  <si>
    <t>Tp promote and foster the development and growth of the talent and skills of the amateur sport of wt taekwondo with the aim of uplifting the social, health and economic well-being and awareness of youths in jamaica.</t>
  </si>
  <si>
    <t>(876) 927-4696. (876) 946-0472</t>
  </si>
  <si>
    <t>Worldkoreantaewondojamaica@gmail.com</t>
  </si>
  <si>
    <t>CA100NR-25C</t>
  </si>
  <si>
    <t>World To Life Church International</t>
  </si>
  <si>
    <t>Norman manley blvd., negril</t>
  </si>
  <si>
    <t>To promote the uncompromised word of God to people throughout Jamaica</t>
  </si>
  <si>
    <t>876-874-9486</t>
  </si>
  <si>
    <t>Richardescott@live.com</t>
  </si>
  <si>
    <t>CA100-525C</t>
  </si>
  <si>
    <t>World Youth Leadership Model For Academics Athletics &amp; Health (WYLMAAH)</t>
  </si>
  <si>
    <t>447 16Th avenue, west cumberland, portmore, st. Catherine</t>
  </si>
  <si>
    <t>To Pormote and facilitate the holostic development and children across jamaica through: sports, education, health, skills training and the creation of a safe environment. Work in collaboration with HEART Trust and other organization with similar Objection and Power to provide training in area such as electrial engineering, plumbing, tiling, barbering, cosmetology and other areas in which these children might express an interest.</t>
  </si>
  <si>
    <t>1(876) 469-6437</t>
  </si>
  <si>
    <t>Derkbeckford@gmail.com</t>
  </si>
  <si>
    <t>CAIN100-1338C</t>
  </si>
  <si>
    <t>Worship Conference Ministries And Counselling Centre</t>
  </si>
  <si>
    <t>Thompson town p.o., gloucester district, clarendon</t>
  </si>
  <si>
    <t>Provide pastor care and counceling to the community /members. Provide spiritual advancement christian educqation for children of all ages. Provide outreach programs and benvolence support to the poor and needy (Relief of Poverty).</t>
  </si>
  <si>
    <t>1(876) 432-1963                                                                                              1(876) 890-1642</t>
  </si>
  <si>
    <t>Worship_cm@yahoo.com</t>
  </si>
  <si>
    <t>CA100-179C</t>
  </si>
  <si>
    <t>Wycliffe Bible Translators Caribbean (Jamaica)</t>
  </si>
  <si>
    <t>22 Regal plaza, kingston 5</t>
  </si>
  <si>
    <t>To advance the biblical basis for missions to the end that the Bible may be translated into minority languages; To encourage Caribbean Christian believers to become directly involved in Bible translation projects; To foster holistic language development and literacy in communities where these re lacking as acts of Christian charity.</t>
  </si>
  <si>
    <t>(876) 754-9334.                                                                                   (876) 908-2970</t>
  </si>
  <si>
    <t>director@wycliffecaribbean.org</t>
  </si>
  <si>
    <t>Gifts, donations, contributions, and other subscriptions.</t>
  </si>
  <si>
    <t>CAIN100-1875C</t>
  </si>
  <si>
    <t>Xenacious Foundation Limited</t>
  </si>
  <si>
    <t>Unit#2, 4 waterloo avenue, kingston 10.</t>
  </si>
  <si>
    <t>Providing support and care to underprivileged persons living in the community of cockburn gardens in order to ensure a better standards of living to those persons.</t>
  </si>
  <si>
    <t>CAIN100-837C</t>
  </si>
  <si>
    <t>Y.A.R.D (Youth For Arts &amp; Recreational Development) Empire</t>
  </si>
  <si>
    <t>33 Kings drive, kingston 6</t>
  </si>
  <si>
    <t>The Objects of the Company are to: 1. Provide a creative base for for the advancement of arts and culture among at rick- youths in inner-city communities, penal institutions and schools throughout jamaica and the caribbean. 2. Relieve poverty among at - rick- youths and their parents/ guardians by facilitating community outreach and mentorship programmes involving the creative arts.</t>
  </si>
  <si>
    <t>1(876) 327-0351</t>
  </si>
  <si>
    <t>Info@yardempire.com</t>
  </si>
  <si>
    <t>CA100-1466C</t>
  </si>
  <si>
    <t>Y.E.Y. Global Ministries Limited</t>
  </si>
  <si>
    <t>Daley's grove, newport, mandeville. P.o., manchester.</t>
  </si>
  <si>
    <t>To grow in the lord and in the power of his might through prayer, bible studies, fasting, worship, and praise.</t>
  </si>
  <si>
    <t>1(876) 354-7707</t>
  </si>
  <si>
    <t>Youthempoweringyouthja@gmail.com</t>
  </si>
  <si>
    <t>CAIN100-1389C</t>
  </si>
  <si>
    <t>Yabba Pot Production And Promotions Limited</t>
  </si>
  <si>
    <t>67 Hanover street, kingston.</t>
  </si>
  <si>
    <t>To bring awareness and creative responsive initiatives to a broad range of socio-economic conditions affecting jamaica. To improve the economic and social condition of elderly persons and the needy throughtout jamaica.</t>
  </si>
  <si>
    <t>1(876) 368-8519</t>
  </si>
  <si>
    <t>Alecchampagnie6470@gmail.com</t>
  </si>
  <si>
    <t>Fundraising activities, creatives workshops, production/promotion of art/ music.</t>
  </si>
  <si>
    <t>CA100-1555C</t>
  </si>
  <si>
    <t>Yahsolutions Foundation</t>
  </si>
  <si>
    <t>Lot 60 ne 29th avenue, 2 north, greater portmore, st. Catherine.</t>
  </si>
  <si>
    <t>1(876) 775-2115</t>
  </si>
  <si>
    <t>Yahsolution@gmail.com</t>
  </si>
  <si>
    <t>CA100-1362C</t>
  </si>
  <si>
    <t>Yeshua Deliverance Mission Limited</t>
  </si>
  <si>
    <t>Bulstode, grange hill p.o., westmoreland</t>
  </si>
  <si>
    <t>1(876) 359-3721</t>
  </si>
  <si>
    <t>Jacqueline @yeshuadeliverancemission.com</t>
  </si>
  <si>
    <t>CA100-1346C</t>
  </si>
  <si>
    <t>Y-I-Am (Youth In Action Ministries) International.</t>
  </si>
  <si>
    <t>Suite# 3, liguanea business centre, 144-146 old hope road, kingston 6.</t>
  </si>
  <si>
    <t>1(876) 977-1715</t>
  </si>
  <si>
    <t>Kleisha_r@hotmail.com</t>
  </si>
  <si>
    <t>CAIN100-2018C</t>
  </si>
  <si>
    <t>Yolanda Mitchell Foundation Limited</t>
  </si>
  <si>
    <t>33 New Green road, mandeville p.o., Manchester.</t>
  </si>
  <si>
    <t>The advancement of primary school education for all children in jamaica. The promotion of health and the saving of lives for all residents of jamaica.</t>
  </si>
  <si>
    <t>(876) 926-0625                                                                                                    (876) 593-2257</t>
  </si>
  <si>
    <t>succinct_2000@yahoo.com</t>
  </si>
  <si>
    <t>Personal funds gifts donations grants bequest of money</t>
  </si>
  <si>
    <t>CA100-1627C</t>
  </si>
  <si>
    <t>York Castle Foundation</t>
  </si>
  <si>
    <t>York castle road, brown's town p.o., st.ann.</t>
  </si>
  <si>
    <t>To advance the education and welfare of students attending the york castle high school in jamaica by the provision of grants, scholarships and donations.</t>
  </si>
  <si>
    <t>1(876) 927-57345</t>
  </si>
  <si>
    <t>CA100-1178C</t>
  </si>
  <si>
    <t>York Town Community Foundation Benevolent Society</t>
  </si>
  <si>
    <t>C/o york town primary school, york town p.a., clarendon.</t>
  </si>
  <si>
    <t>To promte sporting events with a view towards enchancing Civic pride, harmony and goodwill among the residents of the York Town Community and its environs. To enchan the social skills of Community members and assist in improving their general welfair interms of educational, recreational and economic needs. To provide and facilitate skills training opportunities for improvement of the community members.</t>
  </si>
  <si>
    <t>CA100-1265C</t>
  </si>
  <si>
    <t>Youth Arise: Community Development Foundation Of Hanover Limited</t>
  </si>
  <si>
    <t>3 Montclair drive, kingston 6.</t>
  </si>
  <si>
    <t>To use sport as a tool to promote positive life skills. To promote greater oppreciation for positive use of leisure time. To promote friendships among youth.</t>
  </si>
  <si>
    <t>1(876) 851-3830.</t>
  </si>
  <si>
    <t>CAIN100-1708C</t>
  </si>
  <si>
    <t>Youth Education Association Limited</t>
  </si>
  <si>
    <t>47B souh camp road, kingston 4.</t>
  </si>
  <si>
    <t>To provide valuable and high-quality educational services and tools to youths in need. To afford youths the oportunity to quality education that they would otherwise be deprived.</t>
  </si>
  <si>
    <t>(876) 363-3162.</t>
  </si>
  <si>
    <t>Youthedu.assoc@yahoo.com</t>
  </si>
  <si>
    <t>Subscription fees, contributions.</t>
  </si>
  <si>
    <t>CA100-867C</t>
  </si>
  <si>
    <t>Youth Enterprise Society Jamaica Limited</t>
  </si>
  <si>
    <t>Lot 16, bogue, bogue district, bogue p a</t>
  </si>
  <si>
    <t>To reduce youth unemployment by empowering youths to become successful social enterpreneurs who care about people and our planet while pursuing reasonable profits. To promote the development, acquisition and implementation of green technologies for sustainable energy, food security and water harvesting, purification and distribution. To promote personl responsibility, ethical behaviour and respect for human rights, such as the right to life, liberty and justly earned property</t>
  </si>
  <si>
    <t>CAIN100-505C</t>
  </si>
  <si>
    <t>Youth For Development Network</t>
  </si>
  <si>
    <t>Technology innovation centre (suite #1) university of technology, 237 old hope road, kingston 6.</t>
  </si>
  <si>
    <t>To obtain formal educational training. To gain and keep meaningful employment and/ or become successful enterpreenurs. To provide quality and measurable sports-for-development programme in jamnaica, aimed at the most vulnerable learners prepareing for the labour market. To provide effective learning &amp; training tools, competent and passionate.</t>
  </si>
  <si>
    <t>1(876) 970-5663</t>
  </si>
  <si>
    <t>Youthdevelop.yfdn@gmail.com</t>
  </si>
  <si>
    <t>Public &amp; private donors and international partners.</t>
  </si>
  <si>
    <t>CA100-692C</t>
  </si>
  <si>
    <t>Youth Mentoring Ministry</t>
  </si>
  <si>
    <t>Richmond, priory, st. Ann's bay p.o., st. Ann</t>
  </si>
  <si>
    <t>To provide youth upliftment in St. Ann's Bay &amp; it's environs through our Mentoring Program. To provide financial assistance where needed to children &amp; young persons from a lower socio- Economic background that are in school. To provide remedial learning so as to increse the economic viability of youth &amp; adults.</t>
  </si>
  <si>
    <t>1(876) 784-9010                                                                                                                         1(876) 451-3647</t>
  </si>
  <si>
    <t>Youthmentoringministry@gmail.com</t>
  </si>
  <si>
    <t>CAIN100-110C</t>
  </si>
  <si>
    <t>Youth Reaching Youth</t>
  </si>
  <si>
    <t>Carrying out educational and religious purposes as shall extend to the training and education of Christian youth leaders in health, education and other life skills, promoting wholesome and healthy lifestyles, training mentors and role models amongst the Jamaican youth population particularly between the ages of 6 - 19 years; the provision of facilities undertakings and assistance in all forms, in each case, for the benefit of the development of the youth in Jamaica for the training of strategies, academic and technical skills in preparation for entering the job market or institutes of higher learning; the collaboration with other Christian organizations, persons, groups, churches and other associations operating in Jamaica and elsewhere in and towards the provision of services and facilities to all such persons and all of the foregoing purposes.</t>
  </si>
  <si>
    <t>1(876) 920-6317                                                                                                    1(876)926-7163</t>
  </si>
  <si>
    <t>Yry.swallow@gmail.com</t>
  </si>
  <si>
    <t>Donations. Contributions. Fundrasings. Income- programmes .</t>
  </si>
  <si>
    <t>CAIN100-119CNR</t>
  </si>
  <si>
    <t>Youth With A Mission</t>
  </si>
  <si>
    <t>P.o. Box 198, reading, st. James</t>
  </si>
  <si>
    <t>Knowing and Spreading the Gospel to all.Acts of kindness, food, Practical training, Buliding homes</t>
  </si>
  <si>
    <t>876-952-3672                                                                                                                      fax: (876) 979-0642</t>
  </si>
  <si>
    <t>home@ywammobay.com</t>
  </si>
  <si>
    <t xml:space="preserve">Donations, staff fees, tuittion/outreach </t>
  </si>
  <si>
    <t>CAIN100-604C</t>
  </si>
  <si>
    <t>Youths For Excellence Limited</t>
  </si>
  <si>
    <t>Apt. 4, 42 Shenstone drive, kingston 6</t>
  </si>
  <si>
    <t>To work towards improving literacy and numerracynumeracyf the children In lower performing schools located in inner-city communities to allow students to excel academically and build necessary self-esteem, thus contributing in the long term to the social and economic fibre of Jamaican society.</t>
  </si>
  <si>
    <t>(876) 891-1723</t>
  </si>
  <si>
    <t>info@youthsforexcellence.org</t>
  </si>
  <si>
    <t>Corporations. Government. Personal contributions.</t>
  </si>
  <si>
    <t>65 (25 nales, 30 females).</t>
  </si>
  <si>
    <t>CA100-1547C</t>
  </si>
  <si>
    <t>Yova Inc Limited</t>
  </si>
  <si>
    <t>Spring gardens, spanish town p.o., st. Catherine.</t>
  </si>
  <si>
    <t>To empower, equipped, and edcate youths towards becoming respected citizens in their communiteis and island wide.</t>
  </si>
  <si>
    <t>1(876) 460-2027</t>
  </si>
  <si>
    <t>CA100-548C</t>
  </si>
  <si>
    <t>Yutes4change Foundation Limited</t>
  </si>
  <si>
    <t>40 Waike's avenue, gregory park p.o., st. Catherine</t>
  </si>
  <si>
    <t>CA100-877C</t>
  </si>
  <si>
    <t>Zamarah Ogle Foundation Limited</t>
  </si>
  <si>
    <t>Lot 149 garlic close, fairy hill estates, fairy hill, portland</t>
  </si>
  <si>
    <t>To foster home and foreign mission work, and support educational institution and the dissemination and creation of various publications. To assist with the aquisition of books, computers, educational supplies, sporting gears, and equipments for schools in jamaica. To improve the health, economic and social condictions of indigent children and babies who are hospitalized in Port Antonio, through collection of food, clothing, toyes etc.</t>
  </si>
  <si>
    <t>CAIN100-605C</t>
  </si>
  <si>
    <t>Ziggy Soul Ministry International</t>
  </si>
  <si>
    <t>Suite 5, norwood gate, 15 norwood avenue, kingston 5. (Formerly: 26 beechwood avenue, kingston 5.)</t>
  </si>
  <si>
    <t>Spreading the gospel Education &amp; skills Training. Welfair &amp; support.</t>
  </si>
  <si>
    <t>CA100-1479C</t>
  </si>
  <si>
    <t>Zion Apostolic Healing And Deliverance Church Of Jesus Christ (Apostles Foundation) Ministry Limited</t>
  </si>
  <si>
    <t>Cascade district, green hill p.o., portland.</t>
  </si>
  <si>
    <t>CAOS100-854C</t>
  </si>
  <si>
    <t>Zion Care International Inc</t>
  </si>
  <si>
    <t>2 Annette crescent, kingston 10</t>
  </si>
  <si>
    <t>To promote and preserve the health welfare, and the physical well-being of the economically challenged by engaging in charitable work projects: kingston public hospital U.W.I hospital</t>
  </si>
  <si>
    <t>1(876) 489-7118</t>
  </si>
  <si>
    <t>Info@zioncareinternational.org</t>
  </si>
  <si>
    <t>CAIN100-2115C</t>
  </si>
  <si>
    <t>Zion Fire House Ministries</t>
  </si>
  <si>
    <t>Hart street, old harbour p.o., st.catherine</t>
  </si>
  <si>
    <t>To disseminate the gospel of jesus christ and to operate places for religious worship and evangelistic studies.</t>
  </si>
  <si>
    <t>(876) 874-3140                                                                                     (876) 816-0433</t>
  </si>
  <si>
    <t>donawilliamson34@gmail.com                                                                                                                                             barrettmaureen49@gmail.com</t>
  </si>
  <si>
    <t>CA100-1209C</t>
  </si>
  <si>
    <t>Zion Mission Church Of Christ Inc</t>
  </si>
  <si>
    <t>Palmers cross district p.a., may pen, clarendon.</t>
  </si>
  <si>
    <t>(876) 596-0752.</t>
  </si>
  <si>
    <t>Zionmissioncc1@yahoo.com</t>
  </si>
  <si>
    <t>Status</t>
  </si>
  <si>
    <t>Registration #</t>
  </si>
  <si>
    <t xml:space="preserve">Name of Organization  </t>
  </si>
  <si>
    <t>Address of Organization</t>
  </si>
  <si>
    <t>Classification</t>
  </si>
  <si>
    <t>Directors And Secretary</t>
  </si>
  <si>
    <t>Objectives and Purposes</t>
  </si>
  <si>
    <t xml:space="preserve">Organization Telephone No. </t>
  </si>
  <si>
    <t>Date of Expiration for the Registration Certificate</t>
  </si>
  <si>
    <t>Date of Revocation of Certificate (Cancellation)</t>
  </si>
  <si>
    <t>Signature</t>
  </si>
  <si>
    <t>CA100-1516C</t>
  </si>
  <si>
    <t>Anderson &amp; Partners Foundation Limited</t>
  </si>
  <si>
    <t>9 Arlington avenue, kingston 2.</t>
  </si>
  <si>
    <t>Secretary: Natoya Shernett Anderson; Directors:Natoya Anderson, Destynie Morrison and Evris Chisholm</t>
  </si>
  <si>
    <t>Relieving proverty of persons of low income by proving food, clothing, and basic healthcare.</t>
  </si>
  <si>
    <t>1(876) 314-6818</t>
  </si>
  <si>
    <t>natoya.anderson@yahoo.com</t>
  </si>
  <si>
    <t>Errol Gallimore</t>
  </si>
  <si>
    <t>CA100-684C</t>
  </si>
  <si>
    <t>Caribbean Evangelism Inc</t>
  </si>
  <si>
    <t>2 Dames road, woodford park, kingston 4</t>
  </si>
  <si>
    <t>Alice Graham-(jam).                                                                           Nydell C.Mulling-(jam).                                                      Roye Montague-(jam).                                                               Telbert Robert-(jam).</t>
  </si>
  <si>
    <t>To teach and spread the gospel of jesus christ. To create and foster the atmosphere for worship, fellowship, co-operation and the study of the bible. To establish schools or other facilities at which tuition and / or practical training in variety of skills will be made available.</t>
  </si>
  <si>
    <t>1(876) 793-0444                                                                                        (876) 296-3243                                                            (876) 784-0793                                                       (876) 327-6573                                                                             (876) 384-3009</t>
  </si>
  <si>
    <t>Cei@flowja.com</t>
  </si>
  <si>
    <t xml:space="preserve">The request by the RCO to have its name removed from the Charities Register is supported for the following reasons:
The RCO is no longer an incorporated body under the Companies Act
The RCO was not registered as an unincorporated body
The RCO requested removal from the Charities Register via letter dated July 26, 2022
Prior to submission of the request dated July 26, 2021, the RCO had submitted a similar request to the COJ dated July 6, 2021
The request to the COJ was accepted and approved on July 9, 2021
The COJ's website was checked on August 6, 2022 which reflected the RCO's status as 'removed'
The RCO sent an advisory to the TAJ dated July 23, 2021 regarding de-registration under the Companies Act
The last Annual Return filed by the RCO was for 2018
The last Financial Statements filed by the RCO was for 2018
The RCO's charitable registration expired on November 17, 2019
 </t>
  </si>
  <si>
    <t>CAIN100-674C</t>
  </si>
  <si>
    <t>Christ Liberty Deliverance Centre Limited</t>
  </si>
  <si>
    <t>Lot 985, 7 snapper way, braeton, bridgeport p.o., st. Catherine</t>
  </si>
  <si>
    <t>St.catherine</t>
  </si>
  <si>
    <t>1(876) 329-9391                                                                     1(876) 474-3326                                                                              1(876) 595-6173</t>
  </si>
  <si>
    <t>Cldcministry00@gmail.com</t>
  </si>
  <si>
    <t>Tanesha facey</t>
  </si>
  <si>
    <t>CA100-1325C</t>
  </si>
  <si>
    <t>Church without walls jamaica limited</t>
  </si>
  <si>
    <t>13 Lakeside drive, bull bay p.o., st. Andrew .</t>
  </si>
  <si>
    <t>Kingston &amp; st.andrew</t>
  </si>
  <si>
    <t>CA100-590C</t>
  </si>
  <si>
    <t>Educare foundation jamaica limited</t>
  </si>
  <si>
    <t>41 Coke drive, santa cruz p.o., st. Elizabeth</t>
  </si>
  <si>
    <t>St.elizabeth</t>
  </si>
  <si>
    <t>C - company act</t>
  </si>
  <si>
    <t>To promote good health&amp; well-being in the population amongst those who have or at risk of developing cardiovascular disease (High blood pressure, diabetes, high cholesterol) and stokes by prevention and early detection through health screening, advice, consultation and monitoring.</t>
  </si>
  <si>
    <t>(876) 393-1291 1(876) 966-3073</t>
  </si>
  <si>
    <t>Educarefj@gmail.com</t>
  </si>
  <si>
    <t>Errol gallimore</t>
  </si>
  <si>
    <t>CA100-549C</t>
  </si>
  <si>
    <t>Equip For Life Education Foundation Limited</t>
  </si>
  <si>
    <t>29 Seashore drive, bull bay p.o., saint andrew</t>
  </si>
  <si>
    <t>Karen Brown and Camisha Brown (Directors) &amp; Karen Brown (Secretary)</t>
  </si>
  <si>
    <t>​​To advance the education of the pupils in Jamaica by providing and assisting in the provision of uniforms, books, writing instruments, and other miscellaneous materials to aid in successful education.​To relieve the poverty of young people by the provision of grants to enable them to participatein healthy recreational activities that they could not otherwise afford.</t>
  </si>
  <si>
    <t>Info@equipjamaica.com                                                                                               karen@karenbrown.ca                                                                                                                    camishab@hotmail.com</t>
  </si>
  <si>
    <t>CA100-1595C</t>
  </si>
  <si>
    <t>Faithful Few Mt. Zion Temple</t>
  </si>
  <si>
    <t>Hatfield, mandeville p.o., manchester.</t>
  </si>
  <si>
    <t>1(876) 963-4966                                                                                1(876) 442-8575</t>
  </si>
  <si>
    <t>CA100-1095C</t>
  </si>
  <si>
    <t>For Jamaica Inc T/A Beds N' Stuff</t>
  </si>
  <si>
    <t>2B manor court, kingston 8</t>
  </si>
  <si>
    <t>Secretary: Dr. Stephanie D Young-Azan, Directors: Raymond N Azan, Dr. Stephanie D Young-Azan, Alexander R Azan and Adam N Azan</t>
  </si>
  <si>
    <t>To provide new bedding ….. New bed frames, bunks, cribs, mattresses, sheetings, and pillows for residents in Orphanages and Places of safety throughout Jamaica.</t>
  </si>
  <si>
    <t>1(876) 424-3024                                                        954-401-3440</t>
  </si>
  <si>
    <t>Eldaazan@gmail.com</t>
  </si>
  <si>
    <t>CA100-1308C</t>
  </si>
  <si>
    <t>Giving Back To The Hills Foundation Limited</t>
  </si>
  <si>
    <t>Paisley district, border p.o., st. Andrew.</t>
  </si>
  <si>
    <t>Samantha Clarke (Director and Secretary), (2) Sophia Morrison (Director)</t>
  </si>
  <si>
    <t>1(876) 342-8927</t>
  </si>
  <si>
    <t>Givingbacktthf@gmail.com</t>
  </si>
  <si>
    <t>CA100-504C</t>
  </si>
  <si>
    <t>God Is Love Pentecostal Church Limited</t>
  </si>
  <si>
    <t>51 Slipe road, kingston 5.</t>
  </si>
  <si>
    <t>Operating pentecostal church christian training community services</t>
  </si>
  <si>
    <t>(876) 503-2532</t>
  </si>
  <si>
    <t>pastor13jason@yahoo.com</t>
  </si>
  <si>
    <t>CA100-1446C</t>
  </si>
  <si>
    <t>Grace Bible Fellowship Limited</t>
  </si>
  <si>
    <t>6 Tangerine road, kingston 11.</t>
  </si>
  <si>
    <t>Arlene and Sudine Holding (Directors), and Artnel Simon (Secretary)</t>
  </si>
  <si>
    <t>To assist with individuals, mainly community members, the sick, the poor, children and the elderly. To promote social and spiritual development to every person, institution.</t>
  </si>
  <si>
    <t>1(876) 909-0378                                                                                             1(876) 445-6805</t>
  </si>
  <si>
    <t>Gracefellowship19@gmail.com</t>
  </si>
  <si>
    <t>CA100-1124C</t>
  </si>
  <si>
    <t>Hopelin E Taylor-Brown Charity Foundation Of Cedar Valley Limited</t>
  </si>
  <si>
    <t>Cedar valley, stanbury grove, sligoville p.o., st.catherine.</t>
  </si>
  <si>
    <t>To offer financial assistance to less fortunate indivduals with various needs through donations. Fundraising to aide in the donation of hospital beds for supplies to the Spanish town Hospital. Aide children with supplies, text books &amp; other necessities pertinent to their scholastic &amp; educational needs.</t>
  </si>
  <si>
    <t>1(876) 427-1376</t>
  </si>
  <si>
    <t>Hopietaylorbrown@gmail.com</t>
  </si>
  <si>
    <t>CAIN100-1788C</t>
  </si>
  <si>
    <t>Hylton's Family Altruistic Foundation Limited</t>
  </si>
  <si>
    <t>Lot 92 creighton hall, white horses,  morant bay p.o., st. Thomas .</t>
  </si>
  <si>
    <t>St.thomas</t>
  </si>
  <si>
    <t>To improve the health, economic, and and social conditions of indigent children and elderly persons throughout jamaica through the collection and distribution of food, clothing, medical supplies and equipment and money on money on their behalf and to util</t>
  </si>
  <si>
    <t>1(876) 863-5528.</t>
  </si>
  <si>
    <t>Hyltonsaltruistic@gmail.com</t>
  </si>
  <si>
    <t>CA100-1515C</t>
  </si>
  <si>
    <t>Insight christ prophetic ministry limited.</t>
  </si>
  <si>
    <t>23 Midland drive, kingston 20.</t>
  </si>
  <si>
    <t>1(876) 468-1834</t>
  </si>
  <si>
    <t>CA100-695C</t>
  </si>
  <si>
    <t>International  Center Of  Integral  Theotherapy Limited</t>
  </si>
  <si>
    <t>20 Orange crescent, kingston 8, st. Andrew</t>
  </si>
  <si>
    <t>To procaim . Preach. Conduct. Organize and Coordine Lectures, Seminars, Programmes, Outreach and Missions for the propagation of the gospel of jesus chirst for family develop ment. Improve interpersonal relationships . To improve the Quality of life. To Provide trainning programs to help develop leadership quality based on inner healing. To provide personal or familiar spiritual orientation.</t>
  </si>
  <si>
    <t>CA100-495C</t>
  </si>
  <si>
    <t>Jam Habitat For Humanity International 2014 Limited</t>
  </si>
  <si>
    <t>Shop # 92, portmore pines plaza, braeton highway, portmore, st. Catherine</t>
  </si>
  <si>
    <t>st.catherine</t>
  </si>
  <si>
    <t>To support the relief of poverty by supporting housing programmes targeted at people in need. To promote the advancement of community development and promote religious harmony by supporting projects in community development and housing, without discriminating on the basis of race, religion, gender, ethnic heritage, colour, national orgin or physical disability.</t>
  </si>
  <si>
    <t>1(876) 321-1657                                                                      1(876) 823-5111                                                                                                      Fax: 1(876) 648-5205</t>
  </si>
  <si>
    <t>Info@braced-jamhabitat.org</t>
  </si>
  <si>
    <t>CA100-514C</t>
  </si>
  <si>
    <t>Jamaica Athletics Development Academy</t>
  </si>
  <si>
    <t>Lot 100 edgecombe way, runaway bay p.o., st. Ann.</t>
  </si>
  <si>
    <t>Help amateur athletes with scholarships that have potential and would rather stay in jamaica and further their studies. Provide Stipend for amateur athletes so that they can maintain proper diet and traveling expenses to different athletics event. Purchase gears for amateur athletes. Educating people about the importance of exercising and proper diet. Chartable events: Example helps to feed the homeless . Help children and adult with reading.</t>
  </si>
  <si>
    <t>(876) 455-2288</t>
  </si>
  <si>
    <t>cyrusjohnson007@yahoo.com</t>
  </si>
  <si>
    <t>CA100-134C</t>
  </si>
  <si>
    <t>Jamaica Law School Trust</t>
  </si>
  <si>
    <t>2 1/2 Kings way, kingston 10</t>
  </si>
  <si>
    <t>Establishing and operating a law school; obtaining and maintaining accreditation for law programmes; supporting the development of the Law School.</t>
  </si>
  <si>
    <t>(876) 826-6800</t>
  </si>
  <si>
    <t>raunbarrett@gmail.com</t>
  </si>
  <si>
    <t>CA100-199C</t>
  </si>
  <si>
    <t>Jamaica Midlife Health Society</t>
  </si>
  <si>
    <t>C/o the medical association of jamaica, 19a windson avenue, kingston 5</t>
  </si>
  <si>
    <t xml:space="preserve">Dr. Fay whitbourne. Dr. Venice bernard-wright. Dr. Sandra knight. </t>
  </si>
  <si>
    <t>Education of the public on issues that affect the health of persons at mid-life and beyond provide information on improving health; Dissemination of information on health promoting practices especially for the mid-life and beyond age group; Hosting of public lectures, seminars, talks at churches and community groups, health fairs, companies, etc.</t>
  </si>
  <si>
    <t xml:space="preserve">(876) 999-7441.                                          (876) 978-9881.                                                                                                (876) 926-6046.                                                  (876) 589-5153.                                                              (876) 508-9540. </t>
  </si>
  <si>
    <t xml:space="preserve">fayw@cwjamaica.com                                                                    saak1970@hotmail.com                                                                                                                             cstafford@cwjamaica.com                                                                                                  vtecpwrd@yahoo.com                                                                         </t>
  </si>
  <si>
    <t>CA100-265C</t>
  </si>
  <si>
    <t>Jamaica Yoga Association (Jaya) Limited</t>
  </si>
  <si>
    <t>2A braywick road, kingston 6</t>
  </si>
  <si>
    <t>To bring awareness, educate and spread the benefits of Yoga to the wider community across Jamaica; To expand Yoga's reach and make Yoga more accessible to all persons and vulnerable groups in Jamaica; To develop an active partnership with like-minded individuals, health and medical professionals by promoting Yoga as a vehicle for total wellbeing; To drive and support community based health initiatives and use the practice of Yoga to transform the lives and potential of Jamaicans on a physical, mental and spiritual level; To bring together and establish a community of Certified Yoga Teachers and like-minded individuals in Jamaica.</t>
  </si>
  <si>
    <t>CA100-175C</t>
  </si>
  <si>
    <t>Jamaican Reopen Schools Initiative Inc. Limited</t>
  </si>
  <si>
    <t>Unit #6, 2 goodwood terrace, kingston 8</t>
  </si>
  <si>
    <t>Fundraising for the Schools; assisting with curriculum development</t>
  </si>
  <si>
    <t xml:space="preserve">(876) 383-5845                                                                       (876) 924-2347                                                                                         (876) 373-4246                                                             (876) 551-8841                                                                                         </t>
  </si>
  <si>
    <t>shermarze226@yahoo.com                                                                                                                 shanemoi961@yahoo.com</t>
  </si>
  <si>
    <t>CA100-625C</t>
  </si>
  <si>
    <t>Janet Claire Elizabeth Foundation Limited</t>
  </si>
  <si>
    <t>10A west kings house road, kingston 8</t>
  </si>
  <si>
    <t>Registration has been revoked with effect from june 29, 2021.</t>
  </si>
  <si>
    <t>CA100-1482C</t>
  </si>
  <si>
    <t>Jerusalem school room deliverance center limited.</t>
  </si>
  <si>
    <t>East albion, red hills, yallahs p.o., st. Thomas.</t>
  </si>
  <si>
    <t>St. Thomas</t>
  </si>
  <si>
    <t>To establish and operate places for religious and evangelistic worship education, religious improvement.</t>
  </si>
  <si>
    <t>1(876) 530-6481</t>
  </si>
  <si>
    <t>CA100-1200C</t>
  </si>
  <si>
    <t>Josephine Kelly Foundation Limited</t>
  </si>
  <si>
    <t>83 Maxfield avenue, kingston 13.</t>
  </si>
  <si>
    <t>kingston &amp; st. andrew</t>
  </si>
  <si>
    <t>To  improve  the health, economic and social condictions of indigent children and elderly persons in the community of  Maxfield Park Community and Jamaica by extension, through the collection and distribution of food, clothing, and money on their behalf to ensure a better standards of living for these people.</t>
  </si>
  <si>
    <t>1(876) 870-8591</t>
  </si>
  <si>
    <t>Jkellyfoundation@gmail.com</t>
  </si>
  <si>
    <t>CAUN100-259C</t>
  </si>
  <si>
    <t>Kevoy Community Development Institute Jamaica.</t>
  </si>
  <si>
    <t>14 Frazer's boulevard, frazer's content, spanish town, st. Catherine.</t>
  </si>
  <si>
    <t>To facilitate and co-ordinate inter-agency involvement, collaboration and community participation towards the delvery of more sustainable projects and programme.</t>
  </si>
  <si>
    <t>1(876) 792-4196                                                                                1(876) 373-5860</t>
  </si>
  <si>
    <t>Kevoy1@yahoo.com</t>
  </si>
  <si>
    <t>CA100-380C</t>
  </si>
  <si>
    <t>King's House Foundation Limited</t>
  </si>
  <si>
    <t>To raise funds for the restoration, beautification, enhancement, preservation and maintenance of King's House as the residence of Jamaica's Head of State; To receive donations and grants for the restoration, beautification, enhancement, preservation and maintenance of King's House as the residence of Jamaica's Head of State.; To promote and develop for the benefit of the public a sense of civic pride and respect for Jamaica's history and institutions through the dissemination and promotion of information concerning the historical, social and political importance of King's House and its occupants; To liaise with the Nation Trust for the restoration, enhancement, maintenance and preservation of King's House as one of Jamaica's historic building</t>
  </si>
  <si>
    <t>CA100-1534C</t>
  </si>
  <si>
    <t>Kip's Children Foundation And Scholarship Fund Limited</t>
  </si>
  <si>
    <t>10 Hyslope avenue, kingston 2.</t>
  </si>
  <si>
    <t>Lindon j. King. (Jam/canada). Moyalee l. Ingleton.(jam).</t>
  </si>
  <si>
    <t>To establish a breakfast program at Woburn Lawn Infant and Primary School to assist in the student's mental and physical development. To provide clothing and foot wear to assist in ensuring a better standard of living for the students.</t>
  </si>
  <si>
    <t>(876) 281-0788.                                                                                    (416) 844-3703</t>
  </si>
  <si>
    <t>kinglindon2@gmail.com                                                                                       ingletonmoyalee@gmail.com</t>
  </si>
  <si>
    <t>CA100-650C</t>
  </si>
  <si>
    <t>Knollis Multi-Purpose Centre Limited</t>
  </si>
  <si>
    <t>Dean Simpson.(Jam).                                                                       Ornella Bennett.(Jam).                                                                       Phillip Lee.(Jam).                                                                                 Paul Ellis.(Jam).                                                                                   Steadman Fuller.(Jam).</t>
  </si>
  <si>
    <t>To promote educational and skills training programmes and activities for the advancement of present and future generations.</t>
  </si>
  <si>
    <t>(876) 469-0189.                                                          (876) 472-6797.                                                                     (876) 421-5073.                                                                   (876) 840-0139.                                                                 (876) 581-9564.</t>
  </si>
  <si>
    <t>steadman.fuller@gmail.com                                                                                             paul_ellis126@yahoo.com                                                                                                       philliplee.1981@yahoo.com                                                                                       bennettot.1989@gmail.com                                                                   simpsonda@jncb.com</t>
  </si>
  <si>
    <t>CA100-542C</t>
  </si>
  <si>
    <t>Knox Community College</t>
  </si>
  <si>
    <t>P.o. Box 52, spalding, clarendon</t>
  </si>
  <si>
    <t>Ronald Graham, (2) Barbara Chamberlain, (3) Basil Cameron, (4) Glenmour Miller, (5) Paul Lyn, (6) Rudolph Brown, (7) Elroy Ricketts, (8) Rupert Ashman, (9) Nelson Barton, (10) Gordon Cowans, (11) Lincoln Foster, (12) Delroy Harris; and Petrona Marshall (Secretary)</t>
  </si>
  <si>
    <t>Knox Community College is a co-educational institution located in Spalding, Jamaica. It operates four campuses, namely: Spalding, Cobbla, May Pen and Mandeville. The College started with three academic programmes: Pre-university Arts and Sciences, Secretarial Studies and Farm Management. Today, there are over fifty (50) programmes in a variety of subject areas such as: Pre-college, Pre-University, Paraprofessional, Vocational, Certificates, Diplomas, Associate and Bachelors Degrees.There are fifteen departments and sections with closely structured teams. Each team has a department or Sectional head. The Vice –principal is the Academic dean. Knox Community College is the fastest growing Community College in Central Jamaica, and probably one of the fastest growing in the island. The Ministry of Education, Youth and Culture accorded Knox Class A. Knox is regarded as a student – centered institution which is geared to meet the educational needs of all students regardless of academic or socio-economic status</t>
  </si>
  <si>
    <t>Lime: (876) 987-8056,(876) 987-8047 digi: (876) 564-8946,(876) 564-9022 fax: (876) 987-8048</t>
  </si>
  <si>
    <t>Knox.communitycollege@moey.gov.jm</t>
  </si>
  <si>
    <t>CA100-1246C</t>
  </si>
  <si>
    <t>Lesia B Foundation Limited</t>
  </si>
  <si>
    <t>11 Lyndhurse road, kingston 5</t>
  </si>
  <si>
    <t>To improve the health, economic and social conditions of persons throughout Jamaica, through the collection &amp; distribution of foo, clothing, furnitures, and appliances; and money on their behalf. To assist in the advancement of education throughout Jamaica by the acquisition of books, computers, educational materals, sporting gears, &amp; equipments.</t>
  </si>
  <si>
    <t>CAIN100-1332C</t>
  </si>
  <si>
    <t>Live Heart2heart Limited.</t>
  </si>
  <si>
    <t>34 Lady musgrave road, # 19, kingston 5.</t>
  </si>
  <si>
    <t>Donnelle Christian, (2) Jemelia Davis, (3) Stacy-Ann Davis; and Secretary, Donnelle Christian</t>
  </si>
  <si>
    <t>To provide upliftment to heart patients at hospitals and health centres throughout Jamaica. To help improve the emotional and heart health of indigent heart patients throughout Jamaica. To provide financial support to indigent heart patients throughout Jamaica.</t>
  </si>
  <si>
    <t>(876) 475-3040.</t>
  </si>
  <si>
    <t>Care@liveheart2heart.org</t>
  </si>
  <si>
    <t>Order made under section22(1)€ concerning the nestle jamaica health and wellness foundation limited registraytion # ca100-1039c made under this hand january 6, 2022.</t>
  </si>
  <si>
    <t>CA100-1518C</t>
  </si>
  <si>
    <t>Love light zone church .</t>
  </si>
  <si>
    <t>1 Grants pen avenue, kingston 8.</t>
  </si>
  <si>
    <t>Kingston &amp; st. Andrew</t>
  </si>
  <si>
    <t>CA100-661C</t>
  </si>
  <si>
    <t>M.E.R.C.I  (Multi-Purpose Emergency Recovery Center Incorporation) Limited</t>
  </si>
  <si>
    <t>Lot 3  industrial estate, naggo head, greater portmore,                          st. Catherine.</t>
  </si>
  <si>
    <t>1(876) 503-5000</t>
  </si>
  <si>
    <t>Donatetojamaica@gmail.com</t>
  </si>
  <si>
    <t>CA100-533C</t>
  </si>
  <si>
    <t>Marked For Change Foundation Limited</t>
  </si>
  <si>
    <t>Belle plain drive, osbourne store p.o., clarendon</t>
  </si>
  <si>
    <t>norvaleesha dyer.                                                                                       Marsha gooden.                                                                                                                   Hamlet nation.                                                                      jermaine weathers.</t>
  </si>
  <si>
    <t>to assist vulnerable families cater to their basic social, health and educational needs through conducting home visits, liaing with relevant social agencies and assisting with resources required to meet these needs.</t>
  </si>
  <si>
    <t>(876) 884-4043.                                                             (876) 783-2680.</t>
  </si>
  <si>
    <t>marshajg@hotmail.com</t>
  </si>
  <si>
    <t>CA100-302C</t>
  </si>
  <si>
    <t>Mavis Fraser-Davis Trust Limited</t>
  </si>
  <si>
    <t>5 Ravinia mews, kingston 6</t>
  </si>
  <si>
    <t>St.mary</t>
  </si>
  <si>
    <t>Paul Thorbourne, (2) Christopher Davis (Sec. &amp; Dir.), (3) Hillary Dennis, (4) Hermina Reid, (5) Annette Piper; and (6) Cynthia Burton</t>
  </si>
  <si>
    <t>CA100-1507C</t>
  </si>
  <si>
    <t>Mega Prophetic Ministry Limited.</t>
  </si>
  <si>
    <t>C/o olympia crown hotel, 53 molynes road, kingston 10.</t>
  </si>
  <si>
    <t>Vincent Grant (Director) and Shelly-Ann Kelly (Secretary)</t>
  </si>
  <si>
    <t>1(876) 483-8863</t>
  </si>
  <si>
    <t>Grant4joy@gmail.com</t>
  </si>
  <si>
    <t>CA100NR-122C</t>
  </si>
  <si>
    <t>Merv Jack and Jill Children's Aid</t>
  </si>
  <si>
    <t>Lot 131 catherine hall,white sands</t>
  </si>
  <si>
    <t>St. James</t>
  </si>
  <si>
    <t>Un - unicorporated</t>
  </si>
  <si>
    <t>876-430-5507</t>
  </si>
  <si>
    <t>Merv94@gmail.com</t>
  </si>
  <si>
    <t>CA100-655C</t>
  </si>
  <si>
    <t>Mikhail A. J. Campbell Scholarship Fund</t>
  </si>
  <si>
    <t>Apartment no. 2, 22 Midland drive, kingston 20</t>
  </si>
  <si>
    <t>James Campbell,                                                         Alice Campbell.                                                                       Dr, Shalane Campbell.</t>
  </si>
  <si>
    <t>To establish and carry on educational support of a deserving and / or deserving students of CAMPION COLLEGE.                                                                                                       To assist with the acquisition of books, computers, educational materials, sporting gears and, equipment for CAMPION COLLEGE.</t>
  </si>
  <si>
    <t>(876) 870-1397</t>
  </si>
  <si>
    <t>cam_jim2004@yahoo.com</t>
  </si>
  <si>
    <t>Request by the Charity members</t>
  </si>
  <si>
    <t>CA100-681C</t>
  </si>
  <si>
    <t>Ministries Of Hope Seventh Day Baptist</t>
  </si>
  <si>
    <t>64 Hagley park road, kingston 10.</t>
  </si>
  <si>
    <t>naval harley.                                                                      Joan harley-smith.                                                                  Michael walters.                                                                          devon levy.                                                               leonie clarke.</t>
  </si>
  <si>
    <t>To assist needy children with school work and school necessities in the hagley park area in oreder to improve school performance and self worth. To assist elderly and handicapped persons in the hagley park area with food, clothing and medical attention. To promote worship, and communication for citizens in the hagley park area for better comunity social life.</t>
  </si>
  <si>
    <t>(876) 926-7062                                                                         (876) 379-5519                                                    (876) 771-8491.                                                               (876) 350-2830.                                                               (876) 833-9444.</t>
  </si>
  <si>
    <t>naval.harley@yahoo.com                                                                                          devontevy@hotmail.com                                                                                                                  joanharleysmith@gmail.com                                                                                                                                         inekabrydson@hotmail.com                                                                                                                                                                           lpclarke13@gmail.com</t>
  </si>
  <si>
    <t>CA100-787C</t>
  </si>
  <si>
    <t>Mocho Village, Inc</t>
  </si>
  <si>
    <t>Richmond park district, richmond park p o clarendon</t>
  </si>
  <si>
    <t>Dennis Stanberry, (2) Horace Brown, (3) Michael Smart, (4) Vivienne Christie; and (5) Treshana Lewis - Secretary</t>
  </si>
  <si>
    <t>Uplifting the undersened                                                                                                      Providing educational resources / health education. Mentorship.</t>
  </si>
  <si>
    <t>Mochovillage@gmail.com</t>
  </si>
  <si>
    <t>CA100-128C</t>
  </si>
  <si>
    <t>Momj's hinds foundation limited</t>
  </si>
  <si>
    <t>Rose hill district</t>
  </si>
  <si>
    <t>To advance good health, social and economic conditions for the elderly, Children, young persons and adultsfrom a lower socio-economic background in and around the parish of Manchester.</t>
  </si>
  <si>
    <t>876-502-5528</t>
  </si>
  <si>
    <t>Momjshindfoundation@gmail.com</t>
  </si>
  <si>
    <t>CA100-848C</t>
  </si>
  <si>
    <t>Morning Glory Ministries (International) Limited</t>
  </si>
  <si>
    <t>178 Dolphin path, old harbour p.o. St. Catherine</t>
  </si>
  <si>
    <t>To improve the health, economic and social condictions of indigent children and elderly persons in the Old harbour community and its environs by distributing of food and clothings. To assist in the education development through tutoring in literacy along with the provision of books, computers, educational materials, sports gears and equipments for community youth organizations, churches, schools and learning institutions in old harbour community and its environs.</t>
  </si>
  <si>
    <t>(876) 874-9796.                                                                                (876) 284-6790.</t>
  </si>
  <si>
    <t>cymbaljoyatkinson@hotmail.com</t>
  </si>
  <si>
    <t>CA100-1436C</t>
  </si>
  <si>
    <t>Motunrayo Foundation For Children With Critical Illnesses Limited.</t>
  </si>
  <si>
    <t>To assist children aged 0-16 years old suffering from critical illnesses. To work in partnership with Spalding Hospital Children's Ward, to help the patients and their families. To help to raise funds for the extension of Children's Ward to provide a much needed safer/and better environment for the children in hospital and staff respectively.</t>
  </si>
  <si>
    <t>1(876) 391-0558</t>
  </si>
  <si>
    <t>Naomi_samuda@yahoo.com</t>
  </si>
  <si>
    <t>CA100-934C</t>
  </si>
  <si>
    <t>Mount Zion Holiness International Church Of God Limited</t>
  </si>
  <si>
    <t>Old harbour, church pen, old harbour p o st. Catherine</t>
  </si>
  <si>
    <t>Sandra Ann Marie Hylton (Director), and Joery Oneike Constantine Green (Secretary)</t>
  </si>
  <si>
    <t>To preach and teach the gospel of jesus christ in all parishes throughout jamaica. To establish and operate places for religious and evangelistic worship as well as to conduct religious services and other religious activities. To promote the gospel ans work of christianity which would improve the welfare and living conditions of the jamaican people. To operate missions for the advancement of education for spiritual enhancement and charitable purposes.</t>
  </si>
  <si>
    <t>Mountzionter@outlook.com</t>
  </si>
  <si>
    <t>Revocation order: january 3, 2020.</t>
  </si>
  <si>
    <t>CA100-1225C</t>
  </si>
  <si>
    <t>Nastad-jamaica limited.</t>
  </si>
  <si>
    <t>C/o dunncox, 48 duke street , kingston.</t>
  </si>
  <si>
    <t>Kingston</t>
  </si>
  <si>
    <t>To provide the prevention of communicable diseases, such as HIV, viral hepatitis, or similar public health conditions, and ensuring access to treatment and support services for such disease.</t>
  </si>
  <si>
    <t>CA100-174C</t>
  </si>
  <si>
    <t>National Museum Foundation Limited</t>
  </si>
  <si>
    <t>Jeffrey Hall.-(jam).                                                                Lisa harrison.-(secretary)(jam).</t>
  </si>
  <si>
    <t>The NMJ Foundation is dedicated to the establishment and development of National Museum Jamaica, its programmes, infrastructure, exhibitions and sustainability.Through fundraising campaigns we seek to make a lasting, sustainable contribution to the education of all Jamaicans, both at home and in the diaspora.</t>
  </si>
  <si>
    <t>(876) 922 3795.                                                           (876) 942-3426.                                                        (876) 322-5295.                                                        (876) 926-3503</t>
  </si>
  <si>
    <t>Nationalmuseumfoundation@gmail.com                                                                                                 lisah@harrisonlawja.com                                                                                                                jhall@jpjamaica.com</t>
  </si>
  <si>
    <t>Courtney Shaw</t>
  </si>
  <si>
    <t>Order made under section22(1)€ concerning the nestle jamaica health and wellness foundation limited registraytion # ca100-1039c made under this hand january 3, 2022.</t>
  </si>
  <si>
    <t>CA100-1039C</t>
  </si>
  <si>
    <t>Nestle jamaica nutrition and health foundation limited</t>
  </si>
  <si>
    <t>1 South street, ferry pen, st. Andrew</t>
  </si>
  <si>
    <t>To encourage, promote, manage, and operate nutrition, health, wellness, social, cultural, educational or other charitable programmes; To foster support for companies, institutions, funds, trust and social and economic development projects and conveniences to benfit underprivileged or deserving persons regardless of race, gender or political or religious affiliation; To advance the nutrition, health and welfare of children to enable them to live healthier and happier lives and make a positive contribution to society;</t>
  </si>
  <si>
    <t>(876) 936-1300</t>
  </si>
  <si>
    <t>Info.nestle@jm.nestle.com</t>
  </si>
  <si>
    <t>CA100-755C</t>
  </si>
  <si>
    <t>New Hope Children's Fund Limited</t>
  </si>
  <si>
    <t>1 Munster road, kingston 13.</t>
  </si>
  <si>
    <t>Olivia Yee (founder), Olive Yee (Secretary), Debbieann Powell, Director  and Samntha Sergeant, Director)</t>
  </si>
  <si>
    <t>To rebuild and restore the lives of disadvantaged children in Hampstead Park living in poverty, by providing a structured enironment with proper supervision, educational development, resources, suitable playgrounds and community centers, extra curriculum activties/sports, professional supervision/mentorship. Our overall efforts are to adocate the protection of children's rights by expanding their opportunities to reach their full potential. To develop an effective educational system for children at basic school level</t>
  </si>
  <si>
    <t>CA100-840C</t>
  </si>
  <si>
    <t>Next Gen Creators Limited</t>
  </si>
  <si>
    <t>68 Annandale avenue, kingston 20.</t>
  </si>
  <si>
    <t>To foster develop ment of the technology arena in the caribbean and support growth in the sector. To empower youths throughout the caribbean by hosting various events and workshops that will help in acheveing the objective. To assist in guiding persons acquiring the necesssary skill set and resourses needed to make an impact in the technology sector.</t>
  </si>
  <si>
    <t>1(876) 440-0938</t>
  </si>
  <si>
    <t>Info@nextgencreators.com</t>
  </si>
  <si>
    <t>CA100-1005C</t>
  </si>
  <si>
    <t>Ninjaman Foundation Limited</t>
  </si>
  <si>
    <t>Meadowbridge, 3a blackwood terrace, kingston 19.</t>
  </si>
  <si>
    <t>To promote the advancement of education for all persons in jama ica thus, enabling them to improve the quality of their lives. To relieve poverty and distress among the elderly, the indigent and the nation's poor by improving their health, economic and social conditiobns. To reduce crime and voilence in jamaica through the hosting of inter- community sporting activities, treats and social counseling, mentorship programmes as a means of fostering community unification and development.</t>
  </si>
  <si>
    <t>1(876) 925-8089</t>
  </si>
  <si>
    <t>Ninjamanfoundation@gmail.com</t>
  </si>
  <si>
    <t>CA100-1111C</t>
  </si>
  <si>
    <t>Nissi Youth Empowerment Center Limited</t>
  </si>
  <si>
    <t>8 Bryant crescent, may pen, clarendon</t>
  </si>
  <si>
    <t>Sandria Watkis-Madden, (2) Patrice Barton-Pink, (3) Michael Thomas, (4) Lawrence Edwards; and Sherroine Elliott (Secretary)</t>
  </si>
  <si>
    <t>To enhance  self-awareness and crital thinking skills in at-risk youths through mentorship and chracter building sessions. To encourage and support youth initiatives for development and welfare of the community through volunteerism. To decrese the Socio-aggressive culture among youths through conflict management sessions.</t>
  </si>
  <si>
    <t>CA100-982C</t>
  </si>
  <si>
    <t>Nsi Incorporated Limited</t>
  </si>
  <si>
    <t>7B diamond road,  stony hill,  kingston 9</t>
  </si>
  <si>
    <t>The improve economic, social and ecological condictions of individuals and communities through education, entrepreneurship, enterprise and economic     development. The promotion and furtherance of the education and development of jamaicans and the jamaican public on the eradication of poverity, social and economic underdevelopment, hunger, and human suffering. The soliciting, acceptance and use of contributions of funds and  other property for the support of the objects described above,</t>
  </si>
  <si>
    <t>1(876) 387-6124</t>
  </si>
  <si>
    <t>CA100NR-21C</t>
  </si>
  <si>
    <t>Pathways International Foundation Limited</t>
  </si>
  <si>
    <t>57 St. James street, montego bay, st. James</t>
  </si>
  <si>
    <t>To further the cause of the Kingdom of Godby propagating the Gospel of Jesus Christ</t>
  </si>
  <si>
    <t>876-796-2602</t>
  </si>
  <si>
    <t>Kosministries@gmail.com</t>
  </si>
  <si>
    <t>CAIN100-1181C</t>
  </si>
  <si>
    <t>Power And Authority Of Jesus Ministry</t>
  </si>
  <si>
    <t>61 Manchester Avenue, May Pen p.o., Clarendon</t>
  </si>
  <si>
    <t>(876) 409-7294                                                                              (876) 385-5323                                                                          (876) 291-9344</t>
  </si>
  <si>
    <t>pastororville36@gmail.com</t>
  </si>
  <si>
    <t>Tanesha Facey</t>
  </si>
  <si>
    <t>CA100-167C</t>
  </si>
  <si>
    <t>Reach Dem Limited</t>
  </si>
  <si>
    <t>71 Duke street, kingston</t>
  </si>
  <si>
    <t>Alleviation of poverty by introducing, developing and implementing social intervention programs;  The communication of the Gospel of Jesus Christ; The breaking down of social barriers and stereotypes which prevent people from receiving the assistance they need by way of public benefit</t>
  </si>
  <si>
    <t>1(876) 317-2123</t>
  </si>
  <si>
    <t>Reachdem@gmail.com</t>
  </si>
  <si>
    <t>CA100-1388C</t>
  </si>
  <si>
    <t>Regional Family Food And Resources Limited.</t>
  </si>
  <si>
    <t>New harbour village 3, phase 2, lot 574, 29 sliver street, old harbour, st. Catherine.</t>
  </si>
  <si>
    <t>To improve the health, economic, and social conditions of children and family throughout jamaica. To assist with books, computer, and educational resources and equipment for school. Working in partnership with persons in Jamaica .</t>
  </si>
  <si>
    <t>1(876) 667-7756</t>
  </si>
  <si>
    <t>Audrey,rffresources.co.uk</t>
  </si>
  <si>
    <t>CA100-1320C</t>
  </si>
  <si>
    <t>Richards Foundation Trust Limited.</t>
  </si>
  <si>
    <t>Cobbla district, p.o.box 147, christian p.o., manchester</t>
  </si>
  <si>
    <t>Feeding programmes. The relief of Poverty. Community outreach programme.</t>
  </si>
  <si>
    <t>1(876) 868-0733</t>
  </si>
  <si>
    <t>Opalrichards2014@gmail.com</t>
  </si>
  <si>
    <t>Received letter from Registrar of Companies for voluntary removal of its Company from the list of registered companies. Hence, it does not exist and is without a Constitution, which is necessary in order to get Charity Status.</t>
  </si>
  <si>
    <t>CA100-188C</t>
  </si>
  <si>
    <t>Ridgemount united trust limited</t>
  </si>
  <si>
    <t>53 Main street, mandeville p.o., manchester</t>
  </si>
  <si>
    <t>To establish on a wholly charitable basis a Trust Fund designated The Ridgemount United Trust Fund and to hold such Trust Fund to the use of the Ridgemount United Church for the purpose of maintaining a vibrant existence and financing charitable programmes designed to develop and strengthen individuals physically, intellectually and spiritually, with a view to creating a wholesome and desirable society in which to live and build the Kingdom of God.</t>
  </si>
  <si>
    <t>CA100-719C</t>
  </si>
  <si>
    <t>Royal Academy Of Dance</t>
  </si>
  <si>
    <t>8 Rockhampton drive, kingston 8</t>
  </si>
  <si>
    <t>Dance Education and Teaching - Classical Ballet. Student examination. Tertiary dance / teaching qualifications.</t>
  </si>
  <si>
    <t>1(876) 755-0612</t>
  </si>
  <si>
    <t>Dianebernard@rad.org.jm</t>
  </si>
  <si>
    <t>CA100-1243C</t>
  </si>
  <si>
    <r>
      <t>Sas Unlimited Organization Inc                                                                                       (</t>
    </r>
    <r>
      <rPr>
        <sz val="12"/>
        <color rgb="FFFF0000"/>
        <rFont val="Arial"/>
        <family val="2"/>
      </rPr>
      <t>T/A Rehab Rockaz</t>
    </r>
    <r>
      <rPr>
        <sz val="12"/>
        <rFont val="Arial"/>
        <family val="2"/>
      </rPr>
      <t>).</t>
    </r>
  </si>
  <si>
    <r>
      <t xml:space="preserve">Lot 402, 7 east, greater portmore p.o., st. Catherine.                                                                                              ( </t>
    </r>
    <r>
      <rPr>
        <sz val="12"/>
        <color rgb="FFFF0000"/>
        <rFont val="Arial"/>
        <family val="2"/>
      </rPr>
      <t>645 west 239 St Apt 4G Riverdale, New York 10463</t>
    </r>
    <r>
      <rPr>
        <sz val="12"/>
        <rFont val="Arial"/>
        <family val="2"/>
      </rPr>
      <t>).</t>
    </r>
  </si>
  <si>
    <t>To Donate educational, medical and rehabilitaion supplies, and provide rehabilitation services occupational  therapy, physcial therapy, speed nursey. Teaching.</t>
  </si>
  <si>
    <t>(646) 326-8968                                                                                                                               (876) 463-8069</t>
  </si>
  <si>
    <t>sasunlimitedinc@gmail.com</t>
  </si>
  <si>
    <t>CA100-1195C</t>
  </si>
  <si>
    <t>Shared Knowledge Ministries International Limited.</t>
  </si>
  <si>
    <t>Grant hill, lawrence tavern p.o., st. Andrew.</t>
  </si>
  <si>
    <t>To provide an environment where all individuals needs are met, by seeking and providing general training and certification training, through trained, knowledgeable and skilled people, companies or institution that are willing to assist in the personal development of the people, equipping them with the basic knowledge to acquire employment or to develop entrepreneurial skills for self-employment.</t>
  </si>
  <si>
    <t>(876) 426-0568                                                                (876) 894-3213                                                           (876) 858-3134</t>
  </si>
  <si>
    <t>sharedknowledgeinternational@gmail.com</t>
  </si>
  <si>
    <t>CA100-1157C</t>
  </si>
  <si>
    <t>Sharon Shaw's Youths And Elders Association Limited</t>
  </si>
  <si>
    <t>23 Old harbour road, spanish town, st. Catherine</t>
  </si>
  <si>
    <t>To improve the lives and living conditions of the senior citizens through social, basic, domestic, and medical aid. To  improve the health, social, mental, and academical lives of the children in the community. To contribute to the development of the community by affecting the lives of the youths and elders through a wholtic approach.</t>
  </si>
  <si>
    <t>CA100-426C</t>
  </si>
  <si>
    <t>Shirehampton Redemption Church Of God.</t>
  </si>
  <si>
    <t>Shirehampton district, maidstone p.o., manchester.</t>
  </si>
  <si>
    <t>Ensign Holness, (2) (Sharon Holness - Secretary and Director)</t>
  </si>
  <si>
    <t>1(876) 375-4229</t>
  </si>
  <si>
    <t>CA100-1288C</t>
  </si>
  <si>
    <t>Simply Love Limited.</t>
  </si>
  <si>
    <t>Fruitful vale, fruitful vale p.o. Portland.</t>
  </si>
  <si>
    <t>To advance education for all  children, with emphasis on the children of Fruitful Vale Primary.</t>
  </si>
  <si>
    <t>1(876) 839-6265</t>
  </si>
  <si>
    <t>Romainemitchell123@gmail.com</t>
  </si>
  <si>
    <t>CA100-39C</t>
  </si>
  <si>
    <t>Spanish Town Infirmary</t>
  </si>
  <si>
    <t>Emancipation square, spanish town</t>
  </si>
  <si>
    <t>the St. Catherine Municipal Corporation.</t>
  </si>
  <si>
    <t>This department falls immediately under the Poor Relief Department, it is a mere extension as this area, serves as accommodation to persons who are termed as Indoor Poor.The Matron heads this Section.The Spanish Town Infirmary is located at 13 Monk Street, Spanish Town, St. Catherine. It is housed in an area, which was a former army camp, and as such it is a heritage building, being that it is over 150 years old.The Spanish Town Infirmary is designed to provide food, clothing, housing, medical care and emotional support for the indigent and destitute of St. Catherine. The Spanish Town Infirmary is one of Agencies that falls under the jurisdiction of the Ministry of Local Government &amp; Environment, through the St. Catherine Parish Council, which is the governing body that directly oversees the running of the institution.Persons are admitted to the infirmary following investigations by the Poor Relief Officers of the parish. A Matron currently manages the administrative responsibilities of the Spanish Town Infirmary. The residents of the Spanish Town Infirmary have been beneficiaries of donations from non-governmental organizations (NGOs), community based organizations (CBOs, faith based organizations (FBOs) and private individuals.</t>
  </si>
  <si>
    <t xml:space="preserve">(876) 984-3111-2                                                                                   (876) 907-0296                                                                                                   </t>
  </si>
  <si>
    <t>stcatherinemc@migcd.gov.jm</t>
  </si>
  <si>
    <t>CA100-1042C</t>
  </si>
  <si>
    <t>Spoken Word Apostolic Tabernacle Church Limited.</t>
  </si>
  <si>
    <t>To  provide an environment for the members and the community to followship in an organized, scheduled and discipline manner .</t>
  </si>
  <si>
    <t>1(876) 374-3902</t>
  </si>
  <si>
    <t>Kadenzie@gmail.com</t>
  </si>
  <si>
    <t>Protected Charity</t>
  </si>
  <si>
    <t>CA100-939C</t>
  </si>
  <si>
    <t>Springs In The Desert International Ministries</t>
  </si>
  <si>
    <t>Plowden district, alligator pond, manchester</t>
  </si>
  <si>
    <t>Yvonnette Joy Francis, (2) Rudolph Dean Francis, (3) Grace Malcolm, (4) Annie Glasgow, (5) Gail (Antoinette Kirkland - Sec and Dir).</t>
  </si>
  <si>
    <t>To promote christian values and provide educationional opportunities. To provide financial aid and support to established religious, educational and charitable institutions.</t>
  </si>
  <si>
    <t>754-422-9024                                                                   1(876) 899-8503</t>
  </si>
  <si>
    <t>Yvonetef@yahoo.com</t>
  </si>
  <si>
    <t>CA100-1106C</t>
  </si>
  <si>
    <t>Succornow Education Foundation Limited.</t>
  </si>
  <si>
    <t>11 Lindsay cresecent, kingston 10.</t>
  </si>
  <si>
    <t>veronica A Campbell.-(USA).                                                                                       Easton McKinley.-(jam).                                                                                       Simone Knight.-(USA).                                                                                             Gifford Bowers.-(USA).                                                                                                             Monica H . Gordon.-(USA).</t>
  </si>
  <si>
    <t>Provide  Financial  and  educatonal material aid through partnership with inner-city schools to improve disadvantage students economic and social development. Pro assistance to students experiencing financial difficulties while attending a tersurary institution, preventing the adverse condition of the continue or ccomplete their education;</t>
  </si>
  <si>
    <t xml:space="preserve">1(876) 497-2347                                                                                                 954-774-7162                                                                     954-540-8210 </t>
  </si>
  <si>
    <t>vcampgirl@gmail.com</t>
  </si>
  <si>
    <t>CA100-1092C</t>
  </si>
  <si>
    <t>The Ashleigh Foundation Limited</t>
  </si>
  <si>
    <t>The towers, 7th floor, 25 dominica drive, kingston 5.</t>
  </si>
  <si>
    <t>To foster homes and foregin mission work, and to support theologial institutions and the dissemination and creation of various publications. To improve the health, economic and social conditions of indigent persons throughout Jamaica Through the collection and distribution of food, clothing and money on their behalf and to utilize same and any other means which will further the person. To assist with the acquisition of books, computers, educational materials, sporting gears and equipment for schools and learning institutions in Jamaica. To solicit, accept and use contributions of funds and other property for the support of the objects described above. To liaise, collaborate with or to conduct exchange programmes with local and international bodies, organizations or institutions having similar or compatible interest describeed in the object set out above.</t>
  </si>
  <si>
    <t>1(876) 754-9236</t>
  </si>
  <si>
    <t>CA100-1160C</t>
  </si>
  <si>
    <t>The Clarendon Drop In Centre Limited.</t>
  </si>
  <si>
    <t>2 East street, denbigh p.o., clarendon.</t>
  </si>
  <si>
    <t>To provide social, medical intervention services to the homeless population of the Parish of Clarendon. To  operate a residential facility providing short term and long term care for the members of the homeless population of Clarendon. To operate and provide shelter services for the homeless  population of Clarendon would experience displacement through natural disaster events.</t>
  </si>
  <si>
    <t>CA100-484C</t>
  </si>
  <si>
    <t>The Good Juju Charity Project Limited</t>
  </si>
  <si>
    <t>Little london, broughton district, little london p.o., westmoreland</t>
  </si>
  <si>
    <t>To provide free education and facilies for children 2-6 years of age with the aim of providing a solid educational background. To provide improve Medical care for the Citizens of Jamaica. To alterviate poverty and distress amongst the citizens and children of Jamaica.</t>
  </si>
  <si>
    <t>1(876) 383-6724                                                1(876) 789-4309</t>
  </si>
  <si>
    <t>Www.jujutours.com                                                                                              www. Jujutours.com/charity.php</t>
  </si>
  <si>
    <t>(Voluntary revocation by entity) February 15, 2018.</t>
  </si>
  <si>
    <t>CA100-657C</t>
  </si>
  <si>
    <t>The Hour of Grace Publications, Inc.</t>
  </si>
  <si>
    <t>1 River lane, martha brae, trelawny</t>
  </si>
  <si>
    <t>CA100-1297C</t>
  </si>
  <si>
    <t>The Libnah Graham Foundation Limited.</t>
  </si>
  <si>
    <t>8 East bell road, kingston 11.</t>
  </si>
  <si>
    <t>James Lechler and Hugh Graham (Directors); Hugh Graham (Secretary)</t>
  </si>
  <si>
    <t>To improve the health, economic and social conditions of indigent children and elderly persons throughtout Jamaica through the collection and distribution of food, clothing, and money on their behalf and to utilize same and any other, means which will further the purpose.</t>
  </si>
  <si>
    <t>1(876) 758-7075                                                                                            1(876) 469-0768</t>
  </si>
  <si>
    <t>CA100-143C</t>
  </si>
  <si>
    <t>The Netball Foundation Of Jamaica</t>
  </si>
  <si>
    <t>Suite #9, national arena, arthur wint drive, kingston 6</t>
  </si>
  <si>
    <t>To promote on a wholly charitable basis methods to improve the playing of the game of netbal and to promote it globally and nationally in light of the games's ability to provide educational, cultural, health, social and humanitarian values, particularly with th euse of educational programmes for the young; To work with community groups, educational institutions, sporting clubs, youth organisations, churches and charitable organisations to buld their capacity in developing women and children through the sport of netball; To promote the sport of netball as a ean of enhancing community develoment' economic empowerment and personal advancement particularly in the poorest communities of Jamaica; To propote physical education as a mean of enhancing the holistic development and educational achievemnet of children and youth, and to work with formal and informal educational institutions, youth organisations, community groups churches, sate agencies and sporting clubs to enhance their physical educationa and team building programmes; To crete and promote by publicity and education an informed and interested public opinion on the value and importance of the game of Netball in Jmaica amd enhance the popularity of the Sport.</t>
  </si>
  <si>
    <t>1(876) 926-0074                                                  1(876) 702-2018-9                                                1(876) 920-1534</t>
  </si>
  <si>
    <t>Nfjmanager@yahoo.com</t>
  </si>
  <si>
    <t>CAIN100-187C</t>
  </si>
  <si>
    <t>The Percy And Alice Chang Education Foundation</t>
  </si>
  <si>
    <t>4 Hacienda close, kingston 8</t>
  </si>
  <si>
    <t>Opportunities for tertiary education for children and young persons who are deprived of this by their social and economic circumstances.</t>
  </si>
  <si>
    <t>(876) 345-2019</t>
  </si>
  <si>
    <t>faychangallen@yahoo.com</t>
  </si>
  <si>
    <t>CA100-187C</t>
  </si>
  <si>
    <t>The percy and alice chang education foundation</t>
  </si>
  <si>
    <t>Opportunities for tertiary education for children and young persons ho are deprived of this by their social and economic circumstances; Opportunities for the teaching of religious and moral values to deprived students ad adult, in an endeavour to eliminate crime and violence between persons of different groups and/or communities</t>
  </si>
  <si>
    <t>1(876) 925-0648</t>
  </si>
  <si>
    <t>Faychangallen@yahoo.com</t>
  </si>
  <si>
    <t>CA100-105C</t>
  </si>
  <si>
    <t>The Poverty Alleviation And Empowerment Foundation (Name Change)</t>
  </si>
  <si>
    <t>30 Bologna close, angels estates 2, st. Catherine</t>
  </si>
  <si>
    <t>norman Hills.-(jam).                                                                                                Pauline Gregory-Lewis.-(jam).                                                                             Christine Lewis.-(jam).                                                                                                              Devon Samuels.-(jam).</t>
  </si>
  <si>
    <t>Distribution of assistance to the needy, while also assisting persons with self-start venture (seed capital); School feeding programmes; endowments</t>
  </si>
  <si>
    <t>1(876) 781-4739                                                                               1(876)  819-8678                                                                                                1(876) 321-1091                                                                                                                                       Fax: 1(876) 749-3303</t>
  </si>
  <si>
    <t>Paef2014@gmail.com</t>
  </si>
  <si>
    <t>CA100-1181C</t>
  </si>
  <si>
    <t>The power and authority of jesus ministry limited.</t>
  </si>
  <si>
    <t>61 Manchester avenue, may pen p.o., clarendon.</t>
  </si>
  <si>
    <t>Lp</t>
  </si>
  <si>
    <t>To establish and operate a mission for the promotion and advancement of religion and education and for other charitable purpose. To facilitate through workshops, traineeships, and related programming an improved understanding of the mission of Jesus Christ.</t>
  </si>
  <si>
    <t>1(876) 633-9256 1(876) 633-9257 Mobile: 1(876) 409-7294(flow) 1(876) 385-5323 1(876) 291-9344(digicel)</t>
  </si>
  <si>
    <t>Pastorville36@gmail.com</t>
  </si>
  <si>
    <t>This entity was re registered from saint edmund trust ( ca100-488c) (001-967-444) to saint edmund trust (2016) .</t>
  </si>
  <si>
    <t>CA100-488C</t>
  </si>
  <si>
    <t>The saint edmund trust (2016)</t>
  </si>
  <si>
    <t>105 Hope road, kingston 6</t>
  </si>
  <si>
    <t>The advancement of Campion College and the education of the pupils attending it.</t>
  </si>
  <si>
    <t>1(876) 927-9458</t>
  </si>
  <si>
    <t>Gbaston@campioncollege.com</t>
  </si>
  <si>
    <t>The Saint Edmund Trust.</t>
  </si>
  <si>
    <t>christopher Lianos                                                            james webb,                                                                       lloyd pinnock                                                                bruce terrier                                                                         john mackay                                                             derek jones                                                      rodina reid.</t>
  </si>
  <si>
    <t>(876) 927-9458</t>
  </si>
  <si>
    <t>gbaston@campioncollege.com</t>
  </si>
  <si>
    <t>CA100-1054C</t>
  </si>
  <si>
    <t>Touch A Life Outreach Foundation Limited</t>
  </si>
  <si>
    <t>24 1/2 Tower avenue, kingston 11</t>
  </si>
  <si>
    <t>To improve the lifestyle of the youth and senior citizens. To solicit accept and use contributions of funds to support the objects. To laise collaborat with local qand international bodies.</t>
  </si>
  <si>
    <t>1(876) 823-9651</t>
  </si>
  <si>
    <t>Mcleaddanielle91@gmail.com</t>
  </si>
  <si>
    <t>CA100-1347C</t>
  </si>
  <si>
    <t>Touch Jesus Ministries Limited.</t>
  </si>
  <si>
    <t>Banbury district, lemon ridge road, linstead p.o., st. Catherine.</t>
  </si>
  <si>
    <t>1(876) 873-2755</t>
  </si>
  <si>
    <t>Keesapeart2@hotmail.com</t>
  </si>
  <si>
    <t>CAIN100-680C</t>
  </si>
  <si>
    <t>Unity Primary Past Student &amp; Infant Alumni Limited</t>
  </si>
  <si>
    <t>Fern hill district, st. Andrew</t>
  </si>
  <si>
    <t>Stanley Ferguson.-(jam/usa).                                                                                      Norma Herny.-(jam/usa).                                                                               Earl Donaldson.-(jam/usa).</t>
  </si>
  <si>
    <t>The Association is now a registered organization and is currently soliciting donations towards the Unity Primary School and other kindergarten school in the community. This donation may be in the form of school supplies, which includes: dictionary, pencil, pens, composition books, loose leaf, crayons, reading articles, Bibles, binders, sharpeners, glue, ruler, school bags, erasers, rain gear; toiletry such as: soap, toilet paper, comb, and hair brush.</t>
  </si>
  <si>
    <t>1(876) 813-1681                                                            (876) 770-4243</t>
  </si>
  <si>
    <t>Stanleyferuson1@gmail.com                                                                                                         normahenry99@gmail.com                                                                                                      edonaldson0811@gmail.com                                                                                                 r.lenworth@yahoo.com</t>
  </si>
  <si>
    <t>This charity is active and also on the revocated list.</t>
  </si>
  <si>
    <t>CAIN100-1089C</t>
  </si>
  <si>
    <t>Valda Hope Foundation Limited</t>
  </si>
  <si>
    <t>12 Sharrow Drive, Waterworks, kingston 8</t>
  </si>
  <si>
    <t>To provide financial support to the auxillary needs of jamaican students.</t>
  </si>
  <si>
    <t>(876) 554-1272</t>
  </si>
  <si>
    <t>valdahopefoundation@gmail.com</t>
  </si>
  <si>
    <t>CA100-1088C</t>
  </si>
  <si>
    <t>Vibes &amp; Passion Limited</t>
  </si>
  <si>
    <t>34 Bowens road, kingston 13.</t>
  </si>
  <si>
    <t>Advance of Education and Training, recreation, environment, improvement, social and economic well-being. To make and sell clothes to donate overseas. Profit made will go to charity for children and adults. Relieve poverty.</t>
  </si>
  <si>
    <t>1(876) 583-5981</t>
  </si>
  <si>
    <t>Vibesandpassion@gmail.com</t>
  </si>
  <si>
    <t>CA100-557C</t>
  </si>
  <si>
    <t>Vision Development Foundation Limited</t>
  </si>
  <si>
    <t>43 Wellington drive, kingston 6</t>
  </si>
  <si>
    <t>To promote, support and administer all type of projects for the creation of jobs/employment, and in particular deal with the problems of youth unemployment. To promote and support the establishment and maintenance of proper medical and health facilities. To promote and support the creation of environmentally sound projects and to support legislation/ laws on issues affecting the environment regulation.</t>
  </si>
  <si>
    <t>1(876) 977-4428</t>
  </si>
  <si>
    <t>Karose@cwjamaica.com</t>
  </si>
  <si>
    <t>CA100-897C</t>
  </si>
  <si>
    <t>Water Brook Ministry</t>
  </si>
  <si>
    <t>26 Upper elletson road, kingston / 5 lissant road, kingston.</t>
  </si>
  <si>
    <t>To proclaim the Gospel of jesus Christ, to the people of jamaica and the world through, social media, recordings, print media and by one and one evangelism. . To conduct evangelism meetings, crusades and to do follow up new believers meetings to make sure that converts are channel to a local church. . To fellowship with other churches and the general public through christians programs that foster moral respect and love for each other. Eg (the national prayer breakfast). . To establish empowerment programs, in homes, school, community cenre on the role and responsibility of the family unit to the national develpoment of a country or state. .To improve the health, economic and social conditions of the indigent children and elderly person throughtout Jamaica and to help in alleviating illiiteracy, poverty, crime and violence in the society.</t>
  </si>
  <si>
    <t>1(876) 494-7924                                                                                        1(876) 467-1922</t>
  </si>
  <si>
    <t>Scripturecontroll@gmail.com</t>
  </si>
  <si>
    <t>CA100-1093C</t>
  </si>
  <si>
    <t>We Are The Heroes Foundation Limited</t>
  </si>
  <si>
    <t>22 Stockfarm road, stony hill p.o., kingston 9.</t>
  </si>
  <si>
    <t>Awaken the minds of our children &amp; youths, help them realize that they are the future heroes and leaders of the world.</t>
  </si>
  <si>
    <t>Wearetheheroesfoundation@gmail.com</t>
  </si>
  <si>
    <t>CA100-1001C</t>
  </si>
  <si>
    <t>Windsor Heights Combine Benevolent Society</t>
  </si>
  <si>
    <t>Windsor heights community centre, windsor heights, central village, st. Catherine</t>
  </si>
  <si>
    <t>Empower the youths through skill training programmes, Education to be change agents within the community. Establish long term partnership with charitable Organization, SDC, NGO to Structure the Community and establish the society while being the vehicle to promote development . Promote, Facilitate and coordinate sustainable community development programmes and benefit.</t>
  </si>
  <si>
    <t>1(876) 392-9517</t>
  </si>
  <si>
    <t>Kari_genus@yahoo.com</t>
  </si>
  <si>
    <t>Operation cease to exist</t>
  </si>
  <si>
    <t>CA100-278C</t>
  </si>
  <si>
    <t>Youth opportunities unlimited (y.o.u)</t>
  </si>
  <si>
    <t>Suite 2 - west, 4 1/2 camp road, kingston 4.</t>
  </si>
  <si>
    <t>The object for which the company is established is to promote, advance and develop the physical, mental, intellectual, emotional, social and spirital capacities of young person and children (particulary those in secondary and high school) so that they may grow to full maturity as individuals of society and of their communities; and that their welfare and conditions of life may be improved.</t>
  </si>
  <si>
    <t>1(876) 759-2080 / Fax: 1(876) 759-2081</t>
  </si>
  <si>
    <t>Info@you-jamaica.com</t>
  </si>
  <si>
    <t>CA100-48C</t>
  </si>
  <si>
    <t>Youth Upliftment Through Employment 'Yute' Limited</t>
  </si>
  <si>
    <t>7 Harbour street</t>
  </si>
  <si>
    <t>To promote initiatives and programmes designed to tackle the root causes of violence and youth unemployment in Jamaica by assisting disadvantaged young people in improving their skill sets and facilitating them in creating and pursuing economic opportunities</t>
  </si>
  <si>
    <t>(876) 922-6670</t>
  </si>
  <si>
    <t>Yute@icdgroup.net</t>
  </si>
  <si>
    <t>Legal Person (LP)                                              Or                                               Legal Arrangement (LA)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</si>
</sst>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_(&quot;$&quot;* #,##0.00_);_(&quot;$&quot;* \(#,##0.00\);_(&quot;$&quot;* &quot;-&quot;??_);_(@_)"/>
    <numFmt numFmtId="165" formatCode="[$-409]d\-mmm\-yy;@"/>
    <numFmt numFmtId="166" formatCode="[$-409]mmmm\ d\,\ yyyy;@"/>
  </numFmts>
  <fonts count="28" x14ac:knownFonts="1">
    <font>
      <sz val="11"/>
      <color theme="1"/>
      <name val="Calibri"/>
      <family val="2"/>
      <scheme val="minor"/>
    </font>
    <font>
      <sz val="11"/>
      <color theme="1"/>
      <name val="Calibri"/>
      <family val="2"/>
      <scheme val="minor"/>
    </font>
    <font>
      <b/>
      <sz val="11"/>
      <color theme="0"/>
      <name val="Arial"/>
      <family val="2"/>
    </font>
    <font>
      <b/>
      <sz val="12"/>
      <color theme="0"/>
      <name val="Arial"/>
      <family val="2"/>
    </font>
    <font>
      <b/>
      <sz val="12"/>
      <name val="Arial"/>
      <family val="2"/>
    </font>
    <font>
      <b/>
      <sz val="11"/>
      <name val="Arial"/>
      <family val="2"/>
    </font>
    <font>
      <sz val="11"/>
      <name val="Arial"/>
      <family val="2"/>
    </font>
    <font>
      <sz val="12"/>
      <name val="Arial"/>
      <family val="2"/>
    </font>
    <font>
      <sz val="10.5"/>
      <name val="Arial"/>
      <family val="2"/>
    </font>
    <font>
      <u/>
      <sz val="11"/>
      <color theme="10"/>
      <name val="Calibri"/>
      <family val="2"/>
    </font>
    <font>
      <u/>
      <sz val="12"/>
      <name val="Arial"/>
      <family val="2"/>
    </font>
    <font>
      <sz val="11"/>
      <color rgb="FFFF0000"/>
      <name val="Arial"/>
      <family val="2"/>
    </font>
    <font>
      <i/>
      <sz val="11"/>
      <name val="Arial"/>
      <family val="2"/>
    </font>
    <font>
      <b/>
      <i/>
      <sz val="11"/>
      <name val="Tahoma"/>
      <family val="2"/>
    </font>
    <font>
      <sz val="16"/>
      <name val="Arial"/>
      <family val="2"/>
    </font>
    <font>
      <sz val="12"/>
      <name val="Times New Roman"/>
      <family val="1"/>
    </font>
    <font>
      <sz val="12"/>
      <color rgb="FFFF0000"/>
      <name val="Arial"/>
      <family val="2"/>
    </font>
    <font>
      <u/>
      <sz val="12"/>
      <color theme="10"/>
      <name val="Arial"/>
      <family val="2"/>
    </font>
    <font>
      <b/>
      <i/>
      <sz val="11"/>
      <name val="Arial"/>
      <family val="2"/>
    </font>
    <font>
      <b/>
      <i/>
      <sz val="12"/>
      <name val="Tahoma"/>
      <family val="2"/>
    </font>
    <font>
      <sz val="12"/>
      <name val="Calibri"/>
      <family val="2"/>
      <scheme val="minor"/>
    </font>
    <font>
      <u/>
      <sz val="11"/>
      <name val="Arial"/>
      <family val="2"/>
    </font>
    <font>
      <sz val="11"/>
      <color indexed="8"/>
      <name val="Calibri"/>
      <family val="2"/>
    </font>
    <font>
      <sz val="11"/>
      <color theme="1"/>
      <name val="Arial"/>
      <family val="2"/>
    </font>
    <font>
      <sz val="12"/>
      <color theme="1"/>
      <name val="Arial"/>
      <family val="2"/>
    </font>
    <font>
      <i/>
      <sz val="12"/>
      <name val="Arial"/>
      <family val="2"/>
    </font>
    <font>
      <b/>
      <sz val="12"/>
      <color rgb="FF002060"/>
      <name val="Arial"/>
      <family val="2"/>
    </font>
    <font>
      <b/>
      <sz val="12"/>
      <color theme="1"/>
      <name val="Arial"/>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66FF"/>
        <bgColor indexed="64"/>
      </patternFill>
    </fill>
    <fill>
      <patternFill patternType="solid">
        <fgColor rgb="FFFFFF00"/>
        <bgColor indexed="64"/>
      </patternFill>
    </fill>
    <fill>
      <patternFill patternType="solid">
        <fgColor theme="5"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0" fontId="9" fillId="0" borderId="0" applyNumberFormat="0" applyFill="0" applyBorder="0" applyAlignment="0" applyProtection="0">
      <alignment vertical="top"/>
      <protection locked="0"/>
    </xf>
    <xf numFmtId="44" fontId="1" fillId="0" borderId="0" applyFont="0" applyFill="0" applyBorder="0" applyAlignment="0" applyProtection="0"/>
    <xf numFmtId="0" fontId="22" fillId="0" borderId="0"/>
  </cellStyleXfs>
  <cellXfs count="218">
    <xf numFmtId="0" fontId="0" fillId="0" borderId="0" xfId="0"/>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4"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6" fillId="0" borderId="2"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7" fillId="3" borderId="1" xfId="0" applyFont="1" applyFill="1" applyBorder="1" applyAlignment="1" applyProtection="1">
      <alignment horizontal="center" vertical="top" wrapText="1"/>
      <protection locked="0"/>
    </xf>
    <xf numFmtId="15" fontId="7" fillId="3" borderId="1" xfId="0" applyNumberFormat="1" applyFont="1" applyFill="1" applyBorder="1" applyAlignment="1" applyProtection="1">
      <alignment horizontal="center" vertical="top" wrapText="1"/>
      <protection locked="0"/>
    </xf>
    <xf numFmtId="0" fontId="8" fillId="0" borderId="1" xfId="0" applyFont="1" applyFill="1" applyBorder="1" applyAlignment="1">
      <alignment horizontal="center" vertical="top"/>
    </xf>
    <xf numFmtId="0" fontId="10" fillId="3" borderId="1" xfId="2" applyFont="1" applyFill="1" applyBorder="1" applyAlignment="1" applyProtection="1">
      <alignment horizontal="center" vertical="top" wrapText="1"/>
      <protection locked="0"/>
    </xf>
    <xf numFmtId="0" fontId="7" fillId="3" borderId="1" xfId="0" applyFont="1" applyFill="1" applyBorder="1" applyAlignment="1">
      <alignment horizontal="center" vertical="top" wrapText="1"/>
    </xf>
    <xf numFmtId="0" fontId="7" fillId="3" borderId="1" xfId="0" applyFont="1" applyFill="1" applyBorder="1" applyAlignment="1">
      <alignment horizontal="center" vertical="top"/>
    </xf>
    <xf numFmtId="0" fontId="7" fillId="3" borderId="1" xfId="0" applyFont="1" applyFill="1" applyBorder="1" applyAlignment="1" applyProtection="1">
      <alignment horizontal="center" vertical="top" wrapText="1"/>
    </xf>
    <xf numFmtId="164" fontId="7" fillId="3" borderId="1" xfId="1" applyFont="1" applyFill="1" applyBorder="1" applyAlignment="1" applyProtection="1">
      <alignment horizontal="center" vertical="top" wrapText="1"/>
    </xf>
    <xf numFmtId="0" fontId="6" fillId="0" borderId="0" xfId="0" applyFont="1" applyFill="1" applyAlignment="1" applyProtection="1">
      <alignment vertical="top" wrapText="1"/>
      <protection locked="0"/>
    </xf>
    <xf numFmtId="0" fontId="4" fillId="3" borderId="4" xfId="0" applyFont="1" applyFill="1" applyBorder="1" applyAlignment="1">
      <alignment horizontal="center" vertical="center" wrapText="1"/>
    </xf>
    <xf numFmtId="15" fontId="6" fillId="0" borderId="5" xfId="0" applyNumberFormat="1" applyFont="1" applyFill="1" applyBorder="1" applyAlignment="1" applyProtection="1">
      <alignment horizontal="center"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15" fontId="7" fillId="3" borderId="1" xfId="0" applyNumberFormat="1" applyFont="1" applyFill="1" applyBorder="1" applyAlignment="1">
      <alignment horizontal="center" vertical="top"/>
    </xf>
    <xf numFmtId="15" fontId="7" fillId="3" borderId="1" xfId="0" applyNumberFormat="1" applyFont="1" applyFill="1" applyBorder="1" applyAlignment="1">
      <alignment horizontal="center" vertical="top" wrapText="1"/>
    </xf>
    <xf numFmtId="164" fontId="7" fillId="3" borderId="1" xfId="1" applyFont="1" applyFill="1" applyBorder="1" applyAlignment="1" applyProtection="1">
      <alignment horizontal="center" vertical="top" wrapText="1"/>
      <protection locked="0"/>
    </xf>
    <xf numFmtId="0" fontId="7" fillId="3" borderId="1" xfId="1" applyNumberFormat="1" applyFont="1" applyFill="1" applyBorder="1" applyAlignment="1" applyProtection="1">
      <alignment horizontal="center" vertical="top" wrapText="1"/>
      <protection locked="0"/>
    </xf>
    <xf numFmtId="15" fontId="6" fillId="0" borderId="1" xfId="0" applyNumberFormat="1" applyFont="1" applyFill="1" applyBorder="1" applyAlignment="1" applyProtection="1">
      <alignment horizontal="center" vertical="top" wrapText="1"/>
      <protection locked="0"/>
    </xf>
    <xf numFmtId="44" fontId="7" fillId="3" borderId="1" xfId="3" applyFont="1" applyFill="1" applyBorder="1" applyAlignment="1" applyProtection="1">
      <alignment horizontal="center" vertical="top" wrapText="1"/>
      <protection locked="0"/>
    </xf>
    <xf numFmtId="165" fontId="7" fillId="3" borderId="1" xfId="0" applyNumberFormat="1" applyFont="1" applyFill="1" applyBorder="1" applyAlignment="1">
      <alignment horizontal="center" vertical="top" wrapText="1"/>
    </xf>
    <xf numFmtId="0" fontId="10" fillId="3" borderId="1" xfId="2" applyFont="1" applyFill="1" applyBorder="1" applyAlignment="1" applyProtection="1">
      <alignment horizontal="center" vertical="top" wrapText="1"/>
    </xf>
    <xf numFmtId="0" fontId="12" fillId="0" borderId="4" xfId="0" applyFont="1" applyFill="1" applyBorder="1" applyAlignment="1" applyProtection="1">
      <alignment horizontal="center" vertical="top" wrapText="1"/>
      <protection locked="0"/>
    </xf>
    <xf numFmtId="0" fontId="12" fillId="0" borderId="5"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13" fillId="4" borderId="2" xfId="0" applyFont="1" applyFill="1" applyBorder="1" applyAlignment="1" applyProtection="1">
      <alignment horizontal="center" vertical="top" wrapText="1"/>
      <protection locked="0"/>
    </xf>
    <xf numFmtId="0" fontId="6" fillId="4" borderId="3" xfId="0" applyFont="1" applyFill="1" applyBorder="1" applyAlignment="1" applyProtection="1">
      <alignment horizontal="center" vertical="top" wrapText="1"/>
      <protection locked="0"/>
    </xf>
    <xf numFmtId="0" fontId="7" fillId="4" borderId="1" xfId="0" applyFont="1" applyFill="1" applyBorder="1" applyAlignment="1" applyProtection="1">
      <alignment horizontal="center" vertical="top" wrapText="1"/>
      <protection locked="0"/>
    </xf>
    <xf numFmtId="15" fontId="7" fillId="4" borderId="1" xfId="0" applyNumberFormat="1" applyFont="1" applyFill="1" applyBorder="1" applyAlignment="1" applyProtection="1">
      <alignment horizontal="center" vertical="top" wrapText="1"/>
      <protection locked="0"/>
    </xf>
    <xf numFmtId="0" fontId="8" fillId="4" borderId="1" xfId="0" applyFont="1" applyFill="1" applyBorder="1" applyAlignment="1">
      <alignment horizontal="center" vertical="top"/>
    </xf>
    <xf numFmtId="0" fontId="10" fillId="4" borderId="1" xfId="0" applyFont="1" applyFill="1" applyBorder="1" applyAlignment="1" applyProtection="1">
      <alignment horizontal="center" vertical="top" wrapText="1"/>
      <protection locked="0"/>
    </xf>
    <xf numFmtId="15" fontId="7" fillId="4" borderId="1" xfId="0" applyNumberFormat="1" applyFont="1" applyFill="1" applyBorder="1" applyAlignment="1">
      <alignment horizontal="center" vertical="top" wrapText="1"/>
    </xf>
    <xf numFmtId="15" fontId="7" fillId="4" borderId="1" xfId="0" applyNumberFormat="1" applyFont="1" applyFill="1" applyBorder="1" applyAlignment="1">
      <alignment horizontal="center" vertical="top"/>
    </xf>
    <xf numFmtId="0" fontId="7" fillId="4" borderId="1" xfId="0" applyFont="1" applyFill="1" applyBorder="1" applyAlignment="1" applyProtection="1">
      <alignment horizontal="center" vertical="top" wrapText="1"/>
    </xf>
    <xf numFmtId="0" fontId="7" fillId="4" borderId="1" xfId="0" applyFont="1" applyFill="1" applyBorder="1" applyAlignment="1">
      <alignment horizontal="center" vertical="top"/>
    </xf>
    <xf numFmtId="0" fontId="10" fillId="4" borderId="1" xfId="2" applyFont="1" applyFill="1" applyBorder="1" applyAlignment="1" applyProtection="1">
      <alignment horizontal="center" vertical="top" wrapText="1"/>
      <protection locked="0"/>
    </xf>
    <xf numFmtId="0" fontId="7" fillId="4" borderId="1" xfId="0" applyFont="1" applyFill="1" applyBorder="1" applyAlignment="1">
      <alignment horizontal="center" vertical="top" wrapText="1"/>
    </xf>
    <xf numFmtId="0" fontId="6" fillId="4" borderId="1" xfId="0" applyFont="1" applyFill="1" applyBorder="1" applyAlignment="1" applyProtection="1">
      <alignment horizontal="center" vertical="top" wrapText="1"/>
      <protection locked="0"/>
    </xf>
    <xf numFmtId="0" fontId="10" fillId="3" borderId="1" xfId="0" applyFont="1" applyFill="1" applyBorder="1" applyAlignment="1">
      <alignment horizontal="center" vertical="top" wrapText="1"/>
    </xf>
    <xf numFmtId="15" fontId="6" fillId="0" borderId="3" xfId="0" applyNumberFormat="1" applyFont="1" applyFill="1" applyBorder="1" applyAlignment="1" applyProtection="1">
      <alignment horizontal="center" vertical="top" wrapText="1"/>
      <protection locked="0"/>
    </xf>
    <xf numFmtId="0" fontId="4" fillId="3" borderId="2" xfId="0" applyFont="1" applyFill="1" applyBorder="1" applyAlignment="1">
      <alignment horizontal="center" vertical="center" wrapText="1"/>
    </xf>
    <xf numFmtId="0" fontId="6" fillId="3" borderId="2" xfId="0" applyFont="1" applyFill="1" applyBorder="1" applyAlignment="1" applyProtection="1">
      <alignment horizontal="center" vertical="top" wrapText="1"/>
      <protection locked="0"/>
    </xf>
    <xf numFmtId="0" fontId="6" fillId="3" borderId="3" xfId="0" applyFont="1" applyFill="1" applyBorder="1" applyAlignment="1" applyProtection="1">
      <alignment horizontal="center" vertical="top" wrapText="1"/>
      <protection locked="0"/>
    </xf>
    <xf numFmtId="0" fontId="8" fillId="3" borderId="1" xfId="0" applyFont="1" applyFill="1" applyBorder="1" applyAlignment="1">
      <alignment horizontal="center" vertical="top"/>
    </xf>
    <xf numFmtId="0" fontId="12" fillId="0" borderId="2" xfId="0" applyFont="1" applyFill="1" applyBorder="1" applyAlignment="1" applyProtection="1">
      <alignment horizontal="center" vertical="top" wrapText="1"/>
      <protection locked="0"/>
    </xf>
    <xf numFmtId="0" fontId="12" fillId="0" borderId="3" xfId="0" applyFont="1" applyFill="1" applyBorder="1" applyAlignment="1" applyProtection="1">
      <alignment horizontal="center" vertical="top" wrapText="1"/>
      <protection locked="0"/>
    </xf>
    <xf numFmtId="0" fontId="7" fillId="3" borderId="1" xfId="2" applyFont="1" applyFill="1" applyBorder="1" applyAlignment="1" applyProtection="1">
      <alignment horizontal="center" vertical="top" wrapText="1"/>
      <protection locked="0"/>
    </xf>
    <xf numFmtId="0" fontId="14" fillId="0" borderId="2" xfId="0" applyFont="1" applyFill="1" applyBorder="1" applyAlignment="1" applyProtection="1">
      <alignment horizontal="center" vertical="top" wrapText="1"/>
      <protection locked="0"/>
    </xf>
    <xf numFmtId="0" fontId="14" fillId="0" borderId="3" xfId="0" applyFont="1" applyFill="1" applyBorder="1" applyAlignment="1" applyProtection="1">
      <alignment horizontal="center" vertical="top" wrapText="1"/>
      <protection locked="0"/>
    </xf>
    <xf numFmtId="166" fontId="7" fillId="3" borderId="1" xfId="0" applyNumberFormat="1" applyFont="1" applyFill="1" applyBorder="1" applyAlignment="1">
      <alignment horizontal="center" vertical="top" wrapText="1"/>
    </xf>
    <xf numFmtId="0" fontId="7" fillId="3" borderId="1" xfId="0" applyNumberFormat="1" applyFont="1" applyFill="1" applyBorder="1" applyAlignment="1" applyProtection="1">
      <alignment horizontal="center" vertical="top" wrapText="1"/>
    </xf>
    <xf numFmtId="0" fontId="6" fillId="3" borderId="1" xfId="0" applyFont="1" applyFill="1" applyBorder="1" applyAlignment="1" applyProtection="1">
      <alignment horizontal="center" vertical="top" wrapText="1"/>
      <protection locked="0"/>
    </xf>
    <xf numFmtId="0" fontId="6" fillId="3" borderId="5" xfId="0" applyFont="1" applyFill="1" applyBorder="1" applyAlignment="1" applyProtection="1">
      <alignment horizontal="center" vertical="top" wrapText="1"/>
      <protection locked="0"/>
    </xf>
    <xf numFmtId="16" fontId="7" fillId="3" borderId="1" xfId="0" applyNumberFormat="1" applyFont="1" applyFill="1" applyBorder="1" applyAlignment="1">
      <alignment horizontal="center" vertical="top"/>
    </xf>
    <xf numFmtId="0" fontId="13" fillId="4" borderId="4" xfId="0" applyFont="1" applyFill="1" applyBorder="1" applyAlignment="1" applyProtection="1">
      <alignment horizontal="center" vertical="top" wrapText="1"/>
      <protection locked="0"/>
    </xf>
    <xf numFmtId="0" fontId="6" fillId="4" borderId="5" xfId="0" applyFont="1" applyFill="1" applyBorder="1" applyAlignment="1" applyProtection="1">
      <alignment horizontal="center" vertical="top" wrapText="1"/>
      <protection locked="0"/>
    </xf>
    <xf numFmtId="165" fontId="7" fillId="4" borderId="1" xfId="0" applyNumberFormat="1" applyFont="1" applyFill="1" applyBorder="1" applyAlignment="1">
      <alignment horizontal="center" vertical="top" wrapText="1"/>
    </xf>
    <xf numFmtId="0" fontId="7" fillId="4" borderId="1" xfId="2" applyFont="1" applyFill="1" applyBorder="1" applyAlignment="1" applyProtection="1">
      <alignment horizontal="center" vertical="top" wrapText="1"/>
      <protection locked="0"/>
    </xf>
    <xf numFmtId="0" fontId="10" fillId="4" borderId="1" xfId="2" applyFont="1" applyFill="1" applyBorder="1" applyAlignment="1" applyProtection="1">
      <alignment horizontal="center" vertical="top" wrapText="1"/>
    </xf>
    <xf numFmtId="0" fontId="6" fillId="0" borderId="0" xfId="0" applyFont="1" applyFill="1"/>
    <xf numFmtId="0" fontId="12" fillId="0" borderId="1" xfId="0" applyFont="1" applyFill="1" applyBorder="1" applyAlignment="1" applyProtection="1">
      <alignment horizontal="center" vertical="top" wrapText="1"/>
      <protection locked="0"/>
    </xf>
    <xf numFmtId="0" fontId="10" fillId="4" borderId="1" xfId="0" applyFont="1" applyFill="1" applyBorder="1" applyAlignment="1">
      <alignment horizontal="center" vertical="top" wrapText="1"/>
    </xf>
    <xf numFmtId="0" fontId="15" fillId="4" borderId="1" xfId="0" applyFont="1" applyFill="1" applyBorder="1" applyAlignment="1">
      <alignment horizontal="center" vertical="top" wrapText="1"/>
    </xf>
    <xf numFmtId="0" fontId="6" fillId="0" borderId="4"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2" fillId="0" borderId="0" xfId="0" applyFont="1" applyFill="1" applyAlignment="1" applyProtection="1">
      <alignment vertical="top" wrapText="1"/>
      <protection locked="0"/>
    </xf>
    <xf numFmtId="0" fontId="15" fillId="3" borderId="1" xfId="0" applyFont="1" applyFill="1" applyBorder="1" applyAlignment="1">
      <alignment horizontal="center" vertical="top" wrapText="1"/>
    </xf>
    <xf numFmtId="15" fontId="6" fillId="0" borderId="4" xfId="0" applyNumberFormat="1" applyFont="1" applyFill="1" applyBorder="1" applyAlignment="1" applyProtection="1">
      <alignment horizontal="center" vertical="top" wrapText="1"/>
      <protection locked="0"/>
    </xf>
    <xf numFmtId="0" fontId="6" fillId="5" borderId="4" xfId="0" applyFont="1" applyFill="1" applyBorder="1" applyAlignment="1" applyProtection="1">
      <alignment horizontal="center" vertical="top" wrapText="1"/>
      <protection locked="0"/>
    </xf>
    <xf numFmtId="15" fontId="12" fillId="0" borderId="4" xfId="0" applyNumberFormat="1" applyFont="1" applyFill="1" applyBorder="1" applyAlignment="1" applyProtection="1">
      <alignment horizontal="center" vertical="top" wrapText="1"/>
      <protection locked="0"/>
    </xf>
    <xf numFmtId="15" fontId="12" fillId="0" borderId="5" xfId="0" applyNumberFormat="1" applyFont="1" applyFill="1" applyBorder="1" applyAlignment="1" applyProtection="1">
      <alignment horizontal="center" vertical="top" wrapText="1"/>
      <protection locked="0"/>
    </xf>
    <xf numFmtId="0" fontId="11" fillId="0" borderId="4" xfId="0" applyFont="1" applyFill="1" applyBorder="1" applyAlignment="1" applyProtection="1">
      <alignment horizontal="center" vertical="top" wrapText="1"/>
      <protection locked="0"/>
    </xf>
    <xf numFmtId="14" fontId="7" fillId="3" borderId="1" xfId="2" applyNumberFormat="1" applyFont="1" applyFill="1" applyBorder="1" applyAlignment="1" applyProtection="1">
      <alignment horizontal="center" vertical="top" wrapText="1"/>
      <protection locked="0"/>
    </xf>
    <xf numFmtId="164" fontId="10" fillId="3" borderId="1" xfId="1" applyFont="1" applyFill="1" applyBorder="1" applyAlignment="1" applyProtection="1">
      <alignment horizontal="center" vertical="top" wrapText="1"/>
    </xf>
    <xf numFmtId="3" fontId="7" fillId="3" borderId="1" xfId="0" applyNumberFormat="1" applyFont="1" applyFill="1" applyBorder="1" applyAlignment="1">
      <alignment horizontal="center" vertical="top"/>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0" fontId="6" fillId="0" borderId="0" xfId="0" applyFont="1" applyFill="1" applyAlignment="1" applyProtection="1">
      <alignment horizontal="left" vertical="top" wrapText="1"/>
      <protection locked="0"/>
    </xf>
    <xf numFmtId="0" fontId="17" fillId="4" borderId="1" xfId="2" applyFont="1" applyFill="1" applyBorder="1" applyAlignment="1" applyProtection="1">
      <alignment horizontal="center" vertical="top" wrapText="1"/>
      <protection locked="0"/>
    </xf>
    <xf numFmtId="0" fontId="15" fillId="3" borderId="1" xfId="0" applyFont="1" applyFill="1" applyBorder="1" applyAlignment="1">
      <alignment horizontal="center" vertical="top"/>
    </xf>
    <xf numFmtId="0" fontId="6" fillId="0" borderId="0" xfId="0" applyFont="1" applyFill="1" applyBorder="1" applyAlignment="1" applyProtection="1">
      <alignment vertical="top" wrapText="1"/>
      <protection locked="0"/>
    </xf>
    <xf numFmtId="3" fontId="7" fillId="3" borderId="1" xfId="0" applyNumberFormat="1" applyFont="1" applyFill="1" applyBorder="1" applyAlignment="1" applyProtection="1">
      <alignment horizontal="center" vertical="top" wrapText="1"/>
      <protection locked="0"/>
    </xf>
    <xf numFmtId="0" fontId="18" fillId="0" borderId="4" xfId="0" applyFont="1" applyFill="1" applyBorder="1" applyAlignment="1" applyProtection="1">
      <alignment horizontal="center" vertical="top" wrapText="1"/>
      <protection locked="0"/>
    </xf>
    <xf numFmtId="0" fontId="18" fillId="0" borderId="5" xfId="0" applyFont="1" applyFill="1" applyBorder="1" applyAlignment="1" applyProtection="1">
      <alignment horizontal="center" vertical="top" wrapText="1"/>
      <protection locked="0"/>
    </xf>
    <xf numFmtId="164" fontId="7" fillId="4" borderId="1" xfId="1" applyFont="1" applyFill="1" applyBorder="1" applyAlignment="1" applyProtection="1">
      <alignment horizontal="center" vertical="top" wrapText="1"/>
      <protection locked="0"/>
    </xf>
    <xf numFmtId="0" fontId="13" fillId="4" borderId="6"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0" borderId="6" xfId="0" applyFont="1" applyFill="1" applyBorder="1" applyAlignment="1" applyProtection="1">
      <alignment horizontal="center" vertical="top" wrapText="1"/>
      <protection locked="0"/>
    </xf>
    <xf numFmtId="16" fontId="7" fillId="3" borderId="1" xfId="0" applyNumberFormat="1" applyFont="1" applyFill="1" applyBorder="1" applyAlignment="1">
      <alignment horizontal="center" vertical="top" wrapText="1"/>
    </xf>
    <xf numFmtId="0" fontId="12" fillId="0" borderId="0" xfId="0" applyFont="1" applyFill="1" applyBorder="1" applyAlignment="1" applyProtection="1">
      <alignment vertical="top" wrapText="1"/>
      <protection locked="0"/>
    </xf>
    <xf numFmtId="16" fontId="7" fillId="3" borderId="1" xfId="0" applyNumberFormat="1" applyFont="1" applyFill="1" applyBorder="1" applyAlignment="1" applyProtection="1">
      <alignment horizontal="center" vertical="top" wrapText="1"/>
      <protection locked="0"/>
    </xf>
    <xf numFmtId="15" fontId="7" fillId="3" borderId="5" xfId="0" applyNumberFormat="1" applyFont="1" applyFill="1" applyBorder="1" applyAlignment="1" applyProtection="1">
      <alignment horizontal="center" vertical="top" wrapText="1"/>
      <protection locked="0"/>
    </xf>
    <xf numFmtId="0" fontId="4" fillId="3" borderId="1" xfId="0" applyFont="1" applyFill="1" applyBorder="1" applyAlignment="1">
      <alignment horizontal="center" vertical="center" wrapText="1"/>
    </xf>
    <xf numFmtId="0" fontId="6" fillId="0" borderId="4" xfId="2" applyFont="1" applyFill="1" applyBorder="1" applyAlignment="1" applyProtection="1">
      <alignment vertical="top" wrapText="1"/>
      <protection locked="0"/>
    </xf>
    <xf numFmtId="0" fontId="6" fillId="0" borderId="5" xfId="2" applyFont="1" applyFill="1" applyBorder="1" applyAlignment="1" applyProtection="1">
      <alignment vertical="top" wrapText="1"/>
      <protection locked="0"/>
    </xf>
    <xf numFmtId="3" fontId="7" fillId="3" borderId="1" xfId="0" applyNumberFormat="1" applyFont="1" applyFill="1" applyBorder="1" applyAlignment="1" applyProtection="1">
      <alignment horizontal="center" vertical="top" wrapText="1"/>
    </xf>
    <xf numFmtId="0" fontId="17" fillId="3" borderId="1" xfId="2" applyFont="1" applyFill="1" applyBorder="1" applyAlignment="1" applyProtection="1">
      <alignment horizontal="center" vertical="top" wrapText="1"/>
      <protection locked="0"/>
    </xf>
    <xf numFmtId="0" fontId="13" fillId="3" borderId="4" xfId="0" applyFont="1" applyFill="1" applyBorder="1" applyAlignment="1" applyProtection="1">
      <alignment horizontal="center" vertical="top" wrapText="1"/>
      <protection locked="0"/>
    </xf>
    <xf numFmtId="49" fontId="7" fillId="3" borderId="1" xfId="0" applyNumberFormat="1" applyFont="1" applyFill="1" applyBorder="1" applyAlignment="1" applyProtection="1">
      <alignment horizontal="center" vertical="top" wrapText="1"/>
      <protection locked="0"/>
    </xf>
    <xf numFmtId="15" fontId="4" fillId="3" borderId="5" xfId="0" applyNumberFormat="1" applyFont="1" applyFill="1" applyBorder="1" applyAlignment="1">
      <alignment horizontal="center" vertical="center" wrapText="1"/>
    </xf>
    <xf numFmtId="0" fontId="9" fillId="3" borderId="1" xfId="2" applyFill="1" applyBorder="1" applyAlignment="1" applyProtection="1">
      <alignment horizontal="center" vertical="top" wrapText="1"/>
      <protection locked="0"/>
    </xf>
    <xf numFmtId="0" fontId="19" fillId="4" borderId="4" xfId="0" applyFont="1" applyFill="1" applyBorder="1" applyAlignment="1">
      <alignment horizontal="center" vertical="center" wrapText="1"/>
    </xf>
    <xf numFmtId="0" fontId="5" fillId="4" borderId="5" xfId="0" applyFont="1" applyFill="1" applyBorder="1" applyAlignment="1" applyProtection="1">
      <alignment horizontal="center" vertical="top" wrapText="1"/>
      <protection locked="0"/>
    </xf>
    <xf numFmtId="0" fontId="7" fillId="3" borderId="1" xfId="2" applyFont="1" applyFill="1" applyBorder="1" applyAlignment="1" applyProtection="1">
      <alignment horizontal="center" vertical="top" wrapText="1"/>
    </xf>
    <xf numFmtId="0" fontId="4" fillId="3" borderId="5" xfId="0" applyFont="1" applyFill="1" applyBorder="1" applyAlignment="1">
      <alignment horizontal="center" vertical="center" wrapText="1"/>
    </xf>
    <xf numFmtId="0" fontId="13" fillId="4" borderId="1" xfId="0" applyFont="1" applyFill="1" applyBorder="1" applyAlignment="1" applyProtection="1">
      <alignment horizontal="center" vertical="top" wrapText="1"/>
      <protection locked="0"/>
    </xf>
    <xf numFmtId="14" fontId="10" fillId="3" borderId="1" xfId="2" applyNumberFormat="1" applyFont="1" applyFill="1" applyBorder="1" applyAlignment="1" applyProtection="1">
      <alignment horizontal="center" vertical="top" wrapText="1"/>
      <protection locked="0"/>
    </xf>
    <xf numFmtId="0" fontId="18" fillId="0" borderId="4" xfId="0" applyFont="1" applyFill="1" applyBorder="1" applyAlignment="1">
      <alignment horizontal="center" vertical="top" wrapText="1"/>
    </xf>
    <xf numFmtId="0" fontId="18" fillId="0" borderId="5" xfId="0" applyFont="1" applyFill="1" applyBorder="1" applyAlignment="1">
      <alignment horizontal="center" vertical="top" wrapText="1"/>
    </xf>
    <xf numFmtId="0" fontId="12" fillId="4" borderId="5" xfId="0" applyFont="1" applyFill="1" applyBorder="1" applyAlignment="1" applyProtection="1">
      <alignment horizontal="center" vertical="top" wrapText="1"/>
      <protection locked="0"/>
    </xf>
    <xf numFmtId="0" fontId="20" fillId="4" borderId="1" xfId="0" applyFont="1" applyFill="1" applyBorder="1" applyAlignment="1">
      <alignment horizontal="center" vertical="top" wrapText="1"/>
    </xf>
    <xf numFmtId="0" fontId="20" fillId="3" borderId="1" xfId="0" applyFont="1" applyFill="1" applyBorder="1" applyAlignment="1">
      <alignment horizontal="center" vertical="top"/>
    </xf>
    <xf numFmtId="0" fontId="13" fillId="4" borderId="8" xfId="0" applyFont="1" applyFill="1" applyBorder="1" applyAlignment="1" applyProtection="1">
      <alignment horizontal="center" vertical="top" wrapText="1"/>
      <protection locked="0"/>
    </xf>
    <xf numFmtId="0" fontId="6" fillId="0" borderId="8" xfId="0" applyFont="1" applyFill="1" applyBorder="1" applyAlignment="1" applyProtection="1">
      <alignment horizontal="center" vertical="top" wrapText="1"/>
      <protection locked="0"/>
    </xf>
    <xf numFmtId="0" fontId="5" fillId="0" borderId="8"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top" wrapText="1"/>
      <protection locked="0"/>
    </xf>
    <xf numFmtId="0" fontId="6" fillId="0" borderId="0" xfId="0" applyFont="1" applyFill="1" applyBorder="1"/>
    <xf numFmtId="0" fontId="4" fillId="3"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3" borderId="4" xfId="2" applyFont="1" applyFill="1" applyBorder="1" applyAlignment="1" applyProtection="1">
      <alignment horizontal="center" vertical="center" wrapText="1"/>
    </xf>
    <xf numFmtId="0" fontId="4" fillId="3" borderId="5" xfId="2" applyFont="1" applyFill="1" applyBorder="1" applyAlignment="1" applyProtection="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5" fontId="6" fillId="0" borderId="7" xfId="0" applyNumberFormat="1" applyFont="1" applyFill="1" applyBorder="1" applyAlignment="1" applyProtection="1">
      <alignment horizontal="center" vertical="top" wrapText="1"/>
      <protection locked="0"/>
    </xf>
    <xf numFmtId="0" fontId="4" fillId="3" borderId="9" xfId="0" applyFont="1" applyFill="1" applyBorder="1" applyAlignment="1">
      <alignment horizontal="center" vertical="center" wrapText="1"/>
    </xf>
    <xf numFmtId="0" fontId="4" fillId="3" borderId="8" xfId="2" applyFont="1" applyFill="1" applyBorder="1" applyAlignment="1" applyProtection="1">
      <alignment horizontal="center" vertical="center" wrapText="1"/>
    </xf>
    <xf numFmtId="0" fontId="0" fillId="0" borderId="8" xfId="0" applyBorder="1"/>
    <xf numFmtId="0" fontId="5" fillId="3" borderId="8" xfId="0" applyFont="1" applyFill="1" applyBorder="1" applyAlignment="1">
      <alignment horizontal="center" vertical="top" wrapText="1"/>
    </xf>
    <xf numFmtId="15" fontId="6" fillId="0" borderId="8" xfId="0" applyNumberFormat="1" applyFont="1" applyFill="1" applyBorder="1" applyAlignment="1" applyProtection="1">
      <alignment horizontal="center" vertical="top" wrapText="1"/>
      <protection locked="0"/>
    </xf>
    <xf numFmtId="0" fontId="19" fillId="4" borderId="8" xfId="0" applyFont="1" applyFill="1" applyBorder="1" applyAlignment="1">
      <alignment horizontal="center" vertical="center" wrapText="1"/>
    </xf>
    <xf numFmtId="15" fontId="4" fillId="4" borderId="8"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49" fontId="7" fillId="4" borderId="1" xfId="1" applyNumberFormat="1" applyFont="1" applyFill="1" applyBorder="1" applyAlignment="1" applyProtection="1">
      <alignment horizontal="center" vertical="top" wrapText="1"/>
      <protection locked="0"/>
    </xf>
    <xf numFmtId="15" fontId="4" fillId="3" borderId="8" xfId="0" applyNumberFormat="1" applyFont="1" applyFill="1" applyBorder="1" applyAlignment="1">
      <alignment horizontal="center" vertical="center" wrapText="1"/>
    </xf>
    <xf numFmtId="0" fontId="6" fillId="2" borderId="0" xfId="0" applyFont="1" applyFill="1" applyAlignment="1" applyProtection="1">
      <alignment horizontal="center" vertical="top" wrapText="1"/>
      <protection locked="0"/>
    </xf>
    <xf numFmtId="0" fontId="5" fillId="2" borderId="0" xfId="0" applyFont="1" applyFill="1" applyAlignment="1" applyProtection="1">
      <alignment horizontal="center" vertical="top" wrapText="1"/>
      <protection locked="0"/>
    </xf>
    <xf numFmtId="0" fontId="18" fillId="2" borderId="0" xfId="0" applyFont="1" applyFill="1" applyAlignment="1" applyProtection="1">
      <alignment horizontal="center" vertical="top" wrapText="1"/>
      <protection locked="0"/>
    </xf>
    <xf numFmtId="0" fontId="6" fillId="2" borderId="0" xfId="0" applyFont="1" applyFill="1" applyBorder="1" applyAlignment="1" applyProtection="1">
      <alignment horizontal="center" vertical="top" wrapText="1"/>
      <protection locked="0"/>
    </xf>
    <xf numFmtId="0" fontId="6" fillId="2" borderId="0" xfId="0" applyFont="1" applyFill="1" applyAlignment="1" applyProtection="1">
      <alignment vertical="top" wrapText="1"/>
      <protection locked="0"/>
    </xf>
    <xf numFmtId="0" fontId="12" fillId="2" borderId="0" xfId="0" applyFont="1" applyFill="1" applyAlignment="1" applyProtection="1">
      <alignment horizontal="center" vertical="top" wrapText="1"/>
      <protection locked="0"/>
    </xf>
    <xf numFmtId="0" fontId="21" fillId="2" borderId="0" xfId="0" applyFont="1" applyFill="1" applyAlignment="1" applyProtection="1">
      <alignment horizontal="center" vertical="top" wrapText="1"/>
      <protection locked="0"/>
    </xf>
    <xf numFmtId="0" fontId="6" fillId="2" borderId="0" xfId="0" applyFont="1" applyFill="1" applyAlignment="1"/>
    <xf numFmtId="164" fontId="12" fillId="2" borderId="0" xfId="1" applyFont="1" applyFill="1" applyAlignment="1" applyProtection="1">
      <alignment horizontal="center" vertical="top" wrapText="1"/>
      <protection locked="0"/>
    </xf>
    <xf numFmtId="44" fontId="5" fillId="2" borderId="0" xfId="3" applyFont="1" applyFill="1" applyAlignment="1" applyProtection="1">
      <alignment horizontal="center" vertical="top" wrapText="1"/>
      <protection locked="0"/>
    </xf>
    <xf numFmtId="0" fontId="6" fillId="0" borderId="0" xfId="0" applyFont="1" applyFill="1" applyAlignment="1" applyProtection="1">
      <alignment horizontal="center" vertical="top" wrapText="1"/>
      <protection locked="0"/>
    </xf>
    <xf numFmtId="0" fontId="5" fillId="0" borderId="0" xfId="0" applyFont="1" applyFill="1" applyAlignment="1" applyProtection="1">
      <alignment horizontal="center" vertical="top" wrapText="1"/>
      <protection locked="0"/>
    </xf>
    <xf numFmtId="0" fontId="18" fillId="0" borderId="0" xfId="0" applyFont="1" applyFill="1" applyAlignment="1" applyProtection="1">
      <alignment horizontal="center" vertical="top" wrapText="1"/>
      <protection locked="0"/>
    </xf>
    <xf numFmtId="0" fontId="6" fillId="0" borderId="0" xfId="0" applyFont="1" applyFill="1" applyBorder="1" applyAlignment="1" applyProtection="1">
      <alignment horizontal="center" vertical="top" wrapText="1"/>
      <protection locked="0"/>
    </xf>
    <xf numFmtId="0" fontId="12" fillId="0" borderId="0" xfId="0" applyFont="1" applyFill="1" applyAlignment="1" applyProtection="1">
      <alignment horizontal="center" vertical="top" wrapText="1"/>
      <protection locked="0"/>
    </xf>
    <xf numFmtId="0" fontId="21" fillId="0" borderId="0" xfId="0" applyFont="1" applyFill="1" applyAlignment="1" applyProtection="1">
      <alignment horizontal="center" vertical="top" wrapText="1"/>
      <protection locked="0"/>
    </xf>
    <xf numFmtId="0" fontId="6" fillId="0" borderId="0" xfId="0" applyFont="1" applyFill="1" applyAlignment="1"/>
    <xf numFmtId="164" fontId="12" fillId="0" borderId="0" xfId="1" applyFont="1" applyFill="1" applyAlignment="1" applyProtection="1">
      <alignment horizontal="center" vertical="top" wrapText="1"/>
      <protection locked="0"/>
    </xf>
    <xf numFmtId="44" fontId="5" fillId="0" borderId="0" xfId="3" applyFont="1" applyFill="1" applyAlignment="1" applyProtection="1">
      <alignment horizontal="center" vertical="top" wrapText="1"/>
      <protection locked="0"/>
    </xf>
    <xf numFmtId="0" fontId="4" fillId="3" borderId="0" xfId="0" applyFont="1" applyFill="1" applyBorder="1" applyAlignment="1">
      <alignment horizontal="center" vertical="center" wrapText="1"/>
    </xf>
    <xf numFmtId="0" fontId="13" fillId="0" borderId="0" xfId="0" applyFont="1" applyFill="1" applyAlignment="1" applyProtection="1">
      <alignment horizontal="center" vertical="top" wrapText="1"/>
      <protection locked="0"/>
    </xf>
    <xf numFmtId="15" fontId="7" fillId="3" borderId="8" xfId="0" applyNumberFormat="1" applyFont="1" applyFill="1" applyBorder="1" applyAlignment="1" applyProtection="1">
      <alignment horizontal="center" vertical="top" wrapText="1"/>
      <protection locked="0"/>
    </xf>
    <xf numFmtId="0" fontId="16" fillId="0" borderId="1" xfId="0" applyFont="1" applyBorder="1" applyAlignment="1">
      <alignment wrapText="1"/>
    </xf>
    <xf numFmtId="15" fontId="6" fillId="3" borderId="1" xfId="0" applyNumberFormat="1" applyFont="1" applyFill="1" applyBorder="1" applyAlignment="1">
      <alignment horizontal="center" vertical="top" wrapText="1"/>
    </xf>
    <xf numFmtId="15" fontId="6" fillId="3" borderId="8" xfId="0" applyNumberFormat="1" applyFont="1" applyFill="1" applyBorder="1" applyAlignment="1">
      <alignment horizontal="center" vertical="top" wrapText="1"/>
    </xf>
    <xf numFmtId="0" fontId="23" fillId="0" borderId="1" xfId="0" applyFont="1" applyBorder="1" applyAlignment="1">
      <alignment horizontal="center" vertical="center" wrapText="1"/>
    </xf>
    <xf numFmtId="0" fontId="6" fillId="3" borderId="1" xfId="0" applyFont="1" applyFill="1" applyBorder="1" applyAlignment="1">
      <alignment horizontal="center" vertical="top" wrapText="1"/>
    </xf>
    <xf numFmtId="15" fontId="7" fillId="4" borderId="8" xfId="0" applyNumberFormat="1"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3" borderId="1"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5" borderId="1" xfId="0" applyFont="1" applyFill="1" applyBorder="1" applyAlignment="1">
      <alignment horizontal="center" vertical="center" wrapText="1"/>
    </xf>
    <xf numFmtId="15" fontId="7" fillId="5" borderId="1" xfId="0" applyNumberFormat="1" applyFont="1" applyFill="1" applyBorder="1" applyAlignment="1">
      <alignment horizontal="center" vertical="center" wrapText="1"/>
    </xf>
    <xf numFmtId="0" fontId="7" fillId="5" borderId="1" xfId="0" applyFont="1" applyFill="1" applyBorder="1" applyAlignment="1" applyProtection="1">
      <alignment horizontal="center" vertical="top" wrapText="1"/>
      <protection locked="0"/>
    </xf>
    <xf numFmtId="15" fontId="7" fillId="5" borderId="8" xfId="0" applyNumberFormat="1" applyFont="1" applyFill="1" applyBorder="1" applyAlignment="1" applyProtection="1">
      <alignment horizontal="center" vertical="top" wrapText="1"/>
      <protection locked="0"/>
    </xf>
    <xf numFmtId="15" fontId="7" fillId="5" borderId="1" xfId="0" applyNumberFormat="1" applyFont="1" applyFill="1" applyBorder="1" applyAlignment="1" applyProtection="1">
      <alignment horizontal="center" vertical="top" wrapText="1"/>
      <protection locked="0"/>
    </xf>
    <xf numFmtId="0" fontId="10" fillId="5" borderId="1" xfId="2"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locked="0"/>
    </xf>
    <xf numFmtId="0" fontId="7" fillId="0" borderId="1" xfId="0" applyFont="1" applyFill="1" applyBorder="1" applyAlignment="1">
      <alignment horizontal="center" vertical="top"/>
    </xf>
    <xf numFmtId="15" fontId="7" fillId="3" borderId="8" xfId="0" applyNumberFormat="1" applyFont="1" applyFill="1" applyBorder="1" applyAlignment="1">
      <alignment horizontal="center" vertical="top" wrapText="1"/>
    </xf>
    <xf numFmtId="0" fontId="24" fillId="0" borderId="1" xfId="0" applyFont="1" applyBorder="1" applyAlignment="1">
      <alignment horizontal="center" vertical="center" wrapText="1"/>
    </xf>
    <xf numFmtId="0" fontId="7" fillId="0" borderId="8" xfId="0" applyFont="1" applyFill="1" applyBorder="1" applyAlignment="1" applyProtection="1">
      <alignment horizontal="center" vertical="top" wrapText="1"/>
      <protection locked="0"/>
    </xf>
    <xf numFmtId="0" fontId="7" fillId="3" borderId="8" xfId="0" applyFont="1" applyFill="1" applyBorder="1" applyAlignment="1">
      <alignment horizontal="center" vertical="top" wrapText="1"/>
    </xf>
    <xf numFmtId="0" fontId="7" fillId="3" borderId="5" xfId="0" applyFont="1" applyFill="1" applyBorder="1" applyAlignment="1">
      <alignment horizontal="center" vertical="top" wrapText="1"/>
    </xf>
    <xf numFmtId="0" fontId="25" fillId="4" borderId="1" xfId="0" applyFont="1" applyFill="1" applyBorder="1" applyAlignment="1" applyProtection="1">
      <alignment horizontal="center" vertical="top" wrapText="1"/>
      <protection locked="0"/>
    </xf>
    <xf numFmtId="0" fontId="7" fillId="0" borderId="4" xfId="0" applyFont="1" applyFill="1" applyBorder="1" applyAlignment="1" applyProtection="1">
      <alignment horizontal="center" vertical="top" wrapText="1"/>
      <protection locked="0"/>
    </xf>
    <xf numFmtId="0" fontId="7" fillId="0" borderId="5" xfId="0" applyFont="1" applyFill="1" applyBorder="1" applyAlignment="1" applyProtection="1">
      <alignment horizontal="center" vertical="top" wrapText="1"/>
      <protection locked="0"/>
    </xf>
    <xf numFmtId="0" fontId="25" fillId="4" borderId="4" xfId="0" applyFont="1" applyFill="1" applyBorder="1" applyAlignment="1" applyProtection="1">
      <alignment horizontal="center" vertical="top" wrapText="1"/>
      <protection locked="0"/>
    </xf>
    <xf numFmtId="15" fontId="7" fillId="4" borderId="8" xfId="0" applyNumberFormat="1" applyFont="1" applyFill="1" applyBorder="1" applyAlignment="1">
      <alignment horizontal="center" vertical="top" wrapText="1"/>
    </xf>
    <xf numFmtId="0" fontId="24" fillId="4" borderId="1" xfId="0" applyFont="1" applyFill="1" applyBorder="1" applyAlignment="1">
      <alignment horizontal="center" vertical="center" wrapText="1"/>
    </xf>
    <xf numFmtId="0" fontId="25" fillId="0" borderId="1" xfId="0" applyFont="1" applyFill="1" applyBorder="1" applyAlignment="1" applyProtection="1">
      <alignment horizontal="center" vertical="top" wrapText="1"/>
      <protection locked="0"/>
    </xf>
    <xf numFmtId="0" fontId="25" fillId="0" borderId="5" xfId="0" applyFont="1" applyFill="1" applyBorder="1" applyAlignment="1" applyProtection="1">
      <alignment horizontal="center" vertical="top" wrapText="1"/>
      <protection locked="0"/>
    </xf>
    <xf numFmtId="0" fontId="7" fillId="3" borderId="4" xfId="0" applyFont="1" applyFill="1" applyBorder="1" applyAlignment="1">
      <alignment horizontal="center" vertical="top" wrapText="1"/>
    </xf>
    <xf numFmtId="0" fontId="7" fillId="0" borderId="3" xfId="0" applyFont="1" applyFill="1" applyBorder="1" applyAlignment="1" applyProtection="1">
      <alignment horizontal="center" vertical="top" wrapText="1"/>
      <protection locked="0"/>
    </xf>
    <xf numFmtId="0" fontId="7" fillId="3" borderId="6" xfId="0" applyFont="1" applyFill="1" applyBorder="1" applyAlignment="1">
      <alignment horizontal="center" vertical="top" wrapText="1"/>
    </xf>
    <xf numFmtId="0" fontId="7" fillId="3" borderId="7" xfId="0" applyFont="1" applyFill="1" applyBorder="1" applyAlignment="1">
      <alignment horizontal="center" vertical="top" wrapText="1"/>
    </xf>
    <xf numFmtId="0" fontId="7" fillId="3" borderId="1" xfId="0" applyFont="1" applyFill="1" applyBorder="1" applyAlignment="1">
      <alignment horizontal="left" vertical="top" wrapText="1"/>
    </xf>
    <xf numFmtId="0" fontId="25" fillId="0" borderId="4" xfId="0" applyFont="1" applyFill="1" applyBorder="1" applyAlignment="1" applyProtection="1">
      <alignment horizontal="center" vertical="top" wrapText="1"/>
      <protection locked="0"/>
    </xf>
    <xf numFmtId="15" fontId="7" fillId="0" borderId="1" xfId="0" applyNumberFormat="1" applyFont="1" applyFill="1" applyBorder="1" applyAlignment="1" applyProtection="1">
      <alignment horizontal="center" vertical="top" wrapText="1"/>
      <protection locked="0"/>
    </xf>
    <xf numFmtId="0" fontId="7" fillId="5" borderId="1" xfId="0" applyFont="1" applyFill="1" applyBorder="1" applyAlignment="1">
      <alignment horizontal="center" vertical="top"/>
    </xf>
    <xf numFmtId="0" fontId="24" fillId="0" borderId="0" xfId="0" applyFont="1"/>
    <xf numFmtId="0" fontId="2" fillId="2"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top" wrapText="1"/>
      <protection locked="0"/>
    </xf>
    <xf numFmtId="0" fontId="7" fillId="4" borderId="1" xfId="0" applyFont="1" applyFill="1" applyBorder="1" applyAlignment="1" applyProtection="1">
      <alignment horizontal="left" vertical="top" wrapText="1"/>
      <protection locked="0"/>
    </xf>
    <xf numFmtId="0" fontId="7" fillId="4" borderId="1" xfId="0" applyFont="1" applyFill="1" applyBorder="1" applyAlignment="1">
      <alignment horizontal="left" vertical="top" wrapText="1"/>
    </xf>
    <xf numFmtId="0" fontId="7" fillId="3" borderId="1" xfId="2" applyFont="1" applyFill="1" applyBorder="1" applyAlignment="1" applyProtection="1">
      <alignment horizontal="left" vertical="top" wrapText="1"/>
      <protection locked="0"/>
    </xf>
    <xf numFmtId="0" fontId="10" fillId="3" borderId="1" xfId="2" applyFont="1" applyFill="1" applyBorder="1" applyAlignment="1" applyProtection="1">
      <alignment horizontal="left" vertical="top" wrapText="1"/>
      <protection locked="0"/>
    </xf>
    <xf numFmtId="14" fontId="7" fillId="3" borderId="1" xfId="2" applyNumberFormat="1" applyFont="1" applyFill="1" applyBorder="1" applyAlignment="1" applyProtection="1">
      <alignment horizontal="left" vertical="top" wrapText="1"/>
      <protection locked="0"/>
    </xf>
    <xf numFmtId="0" fontId="7" fillId="3" borderId="1" xfId="2" applyFont="1" applyFill="1" applyBorder="1" applyAlignment="1" applyProtection="1">
      <alignment horizontal="left" vertical="top" wrapText="1"/>
    </xf>
    <xf numFmtId="0" fontId="6" fillId="2" borderId="0" xfId="0" applyFont="1" applyFill="1" applyAlignment="1" applyProtection="1">
      <alignment horizontal="left" vertical="top" wrapText="1"/>
      <protection locked="0"/>
    </xf>
    <xf numFmtId="0" fontId="26" fillId="6" borderId="1"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7" fillId="3" borderId="0" xfId="0" applyFont="1" applyFill="1" applyAlignment="1">
      <alignment horizontal="center" vertical="center"/>
    </xf>
  </cellXfs>
  <cellStyles count="5">
    <cellStyle name="Currency" xfId="1" builtinId="4"/>
    <cellStyle name="Currency 2" xfId="3"/>
    <cellStyle name="Excel Built-in Normal" xfId="4"/>
    <cellStyle name="Hyperlink" xfId="2" builtinId="8"/>
    <cellStyle name="Normal" xfId="0" builtinId="0"/>
  </cellStyles>
  <dxfs count="474">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jacrimestop@yahoo.com" TargetMode="External"/><Relationship Id="rId671" Type="http://schemas.openxmlformats.org/officeDocument/2006/relationships/hyperlink" Target="mailto:reneelamant95@gmail.com" TargetMode="External"/><Relationship Id="rId769" Type="http://schemas.openxmlformats.org/officeDocument/2006/relationships/hyperlink" Target="mailto:midlandbible1971@gmail.com" TargetMode="External"/><Relationship Id="rId21" Type="http://schemas.openxmlformats.org/officeDocument/2006/relationships/hyperlink" Target="mailto:msbm@uwimona.edu.jm" TargetMode="External"/><Relationship Id="rId324" Type="http://schemas.openxmlformats.org/officeDocument/2006/relationships/hyperlink" Target="mailto:THEO3063@YAHOO.COM" TargetMode="External"/><Relationship Id="rId531" Type="http://schemas.openxmlformats.org/officeDocument/2006/relationships/hyperlink" Target="mailto:promiselearningcentre@yahoo.com" TargetMode="External"/><Relationship Id="rId629" Type="http://schemas.openxmlformats.org/officeDocument/2006/relationships/hyperlink" Target="mailto:info@epocc.org.uk" TargetMode="External"/><Relationship Id="rId170" Type="http://schemas.openxmlformats.org/officeDocument/2006/relationships/hyperlink" Target="mailto:partnersexchange@yahoo.com" TargetMode="External"/><Relationship Id="rId836" Type="http://schemas.openxmlformats.org/officeDocument/2006/relationships/hyperlink" Target="mailto:elmorechambers@gmail.com" TargetMode="External"/><Relationship Id="rId268" Type="http://schemas.openxmlformats.org/officeDocument/2006/relationships/hyperlink" Target="mailto:info@notesmaster.com" TargetMode="External"/><Relationship Id="rId475" Type="http://schemas.openxmlformats.org/officeDocument/2006/relationships/hyperlink" Target="mailto:hopeunitedcog@gmail.com" TargetMode="External"/><Relationship Id="rId682" Type="http://schemas.openxmlformats.org/officeDocument/2006/relationships/hyperlink" Target="mailto:rosemarie.gordon@iglblue.com" TargetMode="External"/><Relationship Id="rId903" Type="http://schemas.openxmlformats.org/officeDocument/2006/relationships/hyperlink" Target="mailto:shorn.stephenson@NAC-USA.0rg" TargetMode="External"/><Relationship Id="rId32" Type="http://schemas.openxmlformats.org/officeDocument/2006/relationships/hyperlink" Target="mailto:info@iyfjamaica.com" TargetMode="External"/><Relationship Id="rId128" Type="http://schemas.openxmlformats.org/officeDocument/2006/relationships/hyperlink" Target="mailto:info@bransoncentre.co" TargetMode="External"/><Relationship Id="rId335" Type="http://schemas.openxmlformats.org/officeDocument/2006/relationships/hyperlink" Target="mailto:HELLO@IRIEKIDZFOUNDATION.ORG" TargetMode="External"/><Relationship Id="rId542" Type="http://schemas.openxmlformats.org/officeDocument/2006/relationships/hyperlink" Target="mailto:thehouseofthelivinggod2018@gmail.com" TargetMode="External"/><Relationship Id="rId181" Type="http://schemas.openxmlformats.org/officeDocument/2006/relationships/hyperlink" Target="mailto:hampsteadparkcc@gmail.com" TargetMode="External"/><Relationship Id="rId402" Type="http://schemas.openxmlformats.org/officeDocument/2006/relationships/hyperlink" Target="mailto:faithhealingministry@yahoo.com" TargetMode="External"/><Relationship Id="rId847" Type="http://schemas.openxmlformats.org/officeDocument/2006/relationships/hyperlink" Target="mailto:tjnepaul@hotmail.com" TargetMode="External"/><Relationship Id="rId279" Type="http://schemas.openxmlformats.org/officeDocument/2006/relationships/hyperlink" Target="mailto:ii.tech@ymail.com" TargetMode="External"/><Relationship Id="rId486" Type="http://schemas.openxmlformats.org/officeDocument/2006/relationships/hyperlink" Target="mailto:info@guardsmangroup.com" TargetMode="External"/><Relationship Id="rId693" Type="http://schemas.openxmlformats.org/officeDocument/2006/relationships/hyperlink" Target="mailto:sgwilliams@gograndconnection.com" TargetMode="External"/><Relationship Id="rId707" Type="http://schemas.openxmlformats.org/officeDocument/2006/relationships/hyperlink" Target="mailto:effiomw@gmail.com" TargetMode="External"/><Relationship Id="rId914" Type="http://schemas.openxmlformats.org/officeDocument/2006/relationships/hyperlink" Target="mailto:sjjamaica@gmail.com" TargetMode="External"/><Relationship Id="rId43" Type="http://schemas.openxmlformats.org/officeDocument/2006/relationships/hyperlink" Target="mailto:tamhussey@yahoo.com" TargetMode="External"/><Relationship Id="rId139" Type="http://schemas.openxmlformats.org/officeDocument/2006/relationships/hyperlink" Target="mailto:jwnfoundation@campari.com" TargetMode="External"/><Relationship Id="rId346" Type="http://schemas.openxmlformats.org/officeDocument/2006/relationships/hyperlink" Target="mailto:pursued.international@gmail.com" TargetMode="External"/><Relationship Id="rId553" Type="http://schemas.openxmlformats.org/officeDocument/2006/relationships/hyperlink" Target="mailto:epicf.jm@yahoo.com" TargetMode="External"/><Relationship Id="rId760" Type="http://schemas.openxmlformats.org/officeDocument/2006/relationships/hyperlink" Target="mailto:keneisha21porter@gmail.com" TargetMode="External"/><Relationship Id="rId192" Type="http://schemas.openxmlformats.org/officeDocument/2006/relationships/hyperlink" Target="mailto:info@sanaastudios.com" TargetMode="External"/><Relationship Id="rId206" Type="http://schemas.openxmlformats.org/officeDocument/2006/relationships/hyperlink" Target="mailto:nirving@itech-caribbean.org" TargetMode="External"/><Relationship Id="rId413" Type="http://schemas.openxmlformats.org/officeDocument/2006/relationships/hyperlink" Target="mailto:fandpcentre@yahoo.com" TargetMode="External"/><Relationship Id="rId858" Type="http://schemas.openxmlformats.org/officeDocument/2006/relationships/hyperlink" Target="mailto:ccijamaica.org@gmail.com" TargetMode="External"/><Relationship Id="rId497" Type="http://schemas.openxmlformats.org/officeDocument/2006/relationships/hyperlink" Target="mailto:ksattaentries@gmail.com" TargetMode="External"/><Relationship Id="rId620" Type="http://schemas.openxmlformats.org/officeDocument/2006/relationships/hyperlink" Target="mailto:thevineja@gmail.com" TargetMode="External"/><Relationship Id="rId718" Type="http://schemas.openxmlformats.org/officeDocument/2006/relationships/hyperlink" Target="mailto:MTUCKER@NCDA.ORG.JM" TargetMode="External"/><Relationship Id="rId925" Type="http://schemas.openxmlformats.org/officeDocument/2006/relationships/hyperlink" Target="mailto:trezinahgordon@gmail.com" TargetMode="External"/><Relationship Id="rId357" Type="http://schemas.openxmlformats.org/officeDocument/2006/relationships/hyperlink" Target="mailto:FLOURISHMENTORSHIPPROGRAM@GMAIL.COM" TargetMode="External"/><Relationship Id="rId54" Type="http://schemas.openxmlformats.org/officeDocument/2006/relationships/hyperlink" Target="mailto:reach@linkupforchrist.org" TargetMode="External"/><Relationship Id="rId217" Type="http://schemas.openxmlformats.org/officeDocument/2006/relationships/hyperlink" Target="mailto:jamaicarugbyleague@gmail.com" TargetMode="External"/><Relationship Id="rId564" Type="http://schemas.openxmlformats.org/officeDocument/2006/relationships/hyperlink" Target="mailto:kingstonrotary@cwjamaica.com" TargetMode="External"/><Relationship Id="rId771" Type="http://schemas.openxmlformats.org/officeDocument/2006/relationships/hyperlink" Target="mailto:SANTANIO.HUSI@FIRSTROCK.COM" TargetMode="External"/><Relationship Id="rId869" Type="http://schemas.openxmlformats.org/officeDocument/2006/relationships/hyperlink" Target="mailto:elishathomas@yahoo.com" TargetMode="External"/><Relationship Id="rId424" Type="http://schemas.openxmlformats.org/officeDocument/2006/relationships/hyperlink" Target="mailto:afafosja@yahoo.com" TargetMode="External"/><Relationship Id="rId631" Type="http://schemas.openxmlformats.org/officeDocument/2006/relationships/hyperlink" Target="mailto:Patrickharrison339@gmail.com" TargetMode="External"/><Relationship Id="rId729" Type="http://schemas.openxmlformats.org/officeDocument/2006/relationships/hyperlink" Target="mailto:INFO@PROJECTSTARJA.COM" TargetMode="External"/><Relationship Id="rId270" Type="http://schemas.openxmlformats.org/officeDocument/2006/relationships/hyperlink" Target="mailto:mopja@missionariesofthepoor.org" TargetMode="External"/><Relationship Id="rId936" Type="http://schemas.openxmlformats.org/officeDocument/2006/relationships/hyperlink" Target="mailto:lecia.allen@gmail.com" TargetMode="External"/><Relationship Id="rId65" Type="http://schemas.openxmlformats.org/officeDocument/2006/relationships/hyperlink" Target="mailto:alleysmoke@yahoo.com" TargetMode="External"/><Relationship Id="rId130" Type="http://schemas.openxmlformats.org/officeDocument/2006/relationships/hyperlink" Target="mailto:lunacompassionate@gmail.com" TargetMode="External"/><Relationship Id="rId368" Type="http://schemas.openxmlformats.org/officeDocument/2006/relationships/hyperlink" Target="mailto:KCKCMIN@gmail.com" TargetMode="External"/><Relationship Id="rId575" Type="http://schemas.openxmlformats.org/officeDocument/2006/relationships/hyperlink" Target="mailto:STEMFORGROWTHJA@OUTLOOK.COM" TargetMode="External"/><Relationship Id="rId782" Type="http://schemas.openxmlformats.org/officeDocument/2006/relationships/hyperlink" Target="mailto:heavengateway1@yahoo.com" TargetMode="External"/><Relationship Id="rId228" Type="http://schemas.openxmlformats.org/officeDocument/2006/relationships/hyperlink" Target="mailto:ebenezerhome15@gmail.com" TargetMode="External"/><Relationship Id="rId435" Type="http://schemas.openxmlformats.org/officeDocument/2006/relationships/hyperlink" Target="mailto:fhcfoundation@fhccu.com" TargetMode="External"/><Relationship Id="rId642" Type="http://schemas.openxmlformats.org/officeDocument/2006/relationships/hyperlink" Target="mailto:tennecia1o@gmail.com" TargetMode="External"/><Relationship Id="rId281" Type="http://schemas.openxmlformats.org/officeDocument/2006/relationships/hyperlink" Target="mailto:hopebayeducationcentre@gmail.com" TargetMode="External"/><Relationship Id="rId502" Type="http://schemas.openxmlformats.org/officeDocument/2006/relationships/hyperlink" Target="mailto:ADMIN@ICANJAMAICA.ORG" TargetMode="External"/><Relationship Id="rId947" Type="http://schemas.openxmlformats.org/officeDocument/2006/relationships/hyperlink" Target="mailto:ionie360@yahoo.com" TargetMode="External"/><Relationship Id="rId76" Type="http://schemas.openxmlformats.org/officeDocument/2006/relationships/hyperlink" Target="mailto:iskfjamaica@gmail.com" TargetMode="External"/><Relationship Id="rId141" Type="http://schemas.openxmlformats.org/officeDocument/2006/relationships/hyperlink" Target="mailto:info.rosetownfbe@gmail.com" TargetMode="External"/><Relationship Id="rId379" Type="http://schemas.openxmlformats.org/officeDocument/2006/relationships/hyperlink" Target="mailto:CCP@CCPCBF.ORG" TargetMode="External"/><Relationship Id="rId586" Type="http://schemas.openxmlformats.org/officeDocument/2006/relationships/hyperlink" Target="mailto:jnm_1@hotmail.com" TargetMode="External"/><Relationship Id="rId793" Type="http://schemas.openxmlformats.org/officeDocument/2006/relationships/hyperlink" Target="mailto:home@ywammobay.com" TargetMode="External"/><Relationship Id="rId807" Type="http://schemas.openxmlformats.org/officeDocument/2006/relationships/hyperlink" Target="mailto:royirs02@aol.com" TargetMode="External"/><Relationship Id="rId7" Type="http://schemas.openxmlformats.org/officeDocument/2006/relationships/hyperlink" Target="mailto:sodeco@uwimona.edu.jm" TargetMode="External"/><Relationship Id="rId239" Type="http://schemas.openxmlformats.org/officeDocument/2006/relationships/hyperlink" Target="mailto:partnershipandloveja@gmail.com" TargetMode="External"/><Relationship Id="rId446" Type="http://schemas.openxmlformats.org/officeDocument/2006/relationships/hyperlink" Target="mailto:info@jamaicadraughts.com" TargetMode="External"/><Relationship Id="rId653" Type="http://schemas.openxmlformats.org/officeDocument/2006/relationships/hyperlink" Target="mailto:Foundationharriethall@gmail.com" TargetMode="External"/><Relationship Id="rId292" Type="http://schemas.openxmlformats.org/officeDocument/2006/relationships/hyperlink" Target="mailto:thepliefoundation2020@gmail.com" TargetMode="External"/><Relationship Id="rId306" Type="http://schemas.openxmlformats.org/officeDocument/2006/relationships/hyperlink" Target="mailto:ADMINJAS114@GMAIL.COM" TargetMode="External"/><Relationship Id="rId860" Type="http://schemas.openxmlformats.org/officeDocument/2006/relationships/hyperlink" Target="mailto:roanbrown@gmail.com" TargetMode="External"/><Relationship Id="rId958" Type="http://schemas.openxmlformats.org/officeDocument/2006/relationships/hyperlink" Target="mailto:d_emagewear@yahoo.com%20%20%20%20%20%20%20%20%20%20%20%20%20%20%20%20%20%20%20%20%20%20%20%20%20%20%20%20%20%20%20%20%20%20%20%20%20%20%20%20%20%20%20%20%20%20%20%20%20%20%20%20%20%20%20%20%20%20%20%20%20%20%20%20%20%20%20%20%20%20%20%20%20%20%20%20%20Stevenseunaids.org" TargetMode="External"/><Relationship Id="rId87" Type="http://schemas.openxmlformats.org/officeDocument/2006/relationships/hyperlink" Target="mailto:moqhris@gmail.com" TargetMode="External"/><Relationship Id="rId513" Type="http://schemas.openxmlformats.org/officeDocument/2006/relationships/hyperlink" Target="mailto:lwcj@yahoo.com" TargetMode="External"/><Relationship Id="rId597" Type="http://schemas.openxmlformats.org/officeDocument/2006/relationships/hyperlink" Target="mailto:leantoniosfoundation@gmail.com" TargetMode="External"/><Relationship Id="rId720" Type="http://schemas.openxmlformats.org/officeDocument/2006/relationships/hyperlink" Target="mailto:siministry@gmail.com" TargetMode="External"/><Relationship Id="rId818" Type="http://schemas.openxmlformats.org/officeDocument/2006/relationships/hyperlink" Target="mailto:lifepaklucea@gmail.com" TargetMode="External"/><Relationship Id="rId152" Type="http://schemas.openxmlformats.org/officeDocument/2006/relationships/hyperlink" Target="mailto:alligatorheadfoundation@gmail.com" TargetMode="External"/><Relationship Id="rId457" Type="http://schemas.openxmlformats.org/officeDocument/2006/relationships/hyperlink" Target="mailto:busyparkphase2@yahoo.com" TargetMode="External"/><Relationship Id="rId664" Type="http://schemas.openxmlformats.org/officeDocument/2006/relationships/hyperlink" Target="mailto:jamestameica@yahoo.com" TargetMode="External"/><Relationship Id="rId871" Type="http://schemas.openxmlformats.org/officeDocument/2006/relationships/hyperlink" Target="mailto:covelife@gmail.com" TargetMode="External"/><Relationship Id="rId14" Type="http://schemas.openxmlformats.org/officeDocument/2006/relationships/hyperlink" Target="mailto:corporate@seprod.com" TargetMode="External"/><Relationship Id="rId317" Type="http://schemas.openxmlformats.org/officeDocument/2006/relationships/hyperlink" Target="mailto:SAYONEFOUNDATION@YAHOO.COM" TargetMode="External"/><Relationship Id="rId524" Type="http://schemas.openxmlformats.org/officeDocument/2006/relationships/hyperlink" Target="mailto:ccda2014@yahoo.com" TargetMode="External"/><Relationship Id="rId731" Type="http://schemas.openxmlformats.org/officeDocument/2006/relationships/hyperlink" Target="mailto:lewiscarol70@yahoo.com" TargetMode="External"/><Relationship Id="rId98" Type="http://schemas.openxmlformats.org/officeDocument/2006/relationships/hyperlink" Target="mailto:angelofloveja@gmail.com" TargetMode="External"/><Relationship Id="rId163" Type="http://schemas.openxmlformats.org/officeDocument/2006/relationships/hyperlink" Target="mailto:MILTON.SAMUDA@SAMUDA-JOHSON.COM" TargetMode="External"/><Relationship Id="rId370" Type="http://schemas.openxmlformats.org/officeDocument/2006/relationships/hyperlink" Target="mailto:JGWEF@JEANETTEGRANTWOODHAM.COM" TargetMode="External"/><Relationship Id="rId829" Type="http://schemas.openxmlformats.org/officeDocument/2006/relationships/hyperlink" Target="mailto:ecrserv@yahoo.com" TargetMode="External"/><Relationship Id="rId230" Type="http://schemas.openxmlformats.org/officeDocument/2006/relationships/hyperlink" Target="mailto:tecogodinchirst200@gmail.com" TargetMode="External"/><Relationship Id="rId468" Type="http://schemas.openxmlformats.org/officeDocument/2006/relationships/hyperlink" Target="mailto:mayelthandgwendolynfoundation@gmail.com" TargetMode="External"/><Relationship Id="rId675" Type="http://schemas.openxmlformats.org/officeDocument/2006/relationships/hyperlink" Target="mailto:andra.carroll@islandoutpost.com" TargetMode="External"/><Relationship Id="rId882" Type="http://schemas.openxmlformats.org/officeDocument/2006/relationships/hyperlink" Target="mailto:xineboop@aol.com" TargetMode="External"/><Relationship Id="rId25" Type="http://schemas.openxmlformats.org/officeDocument/2006/relationships/hyperlink" Target="mailto:ja.for.justice@cwjamaica.com" TargetMode="External"/><Relationship Id="rId328" Type="http://schemas.openxmlformats.org/officeDocument/2006/relationships/hyperlink" Target="mailto:LEONARD.SMITH@YMAIL.COM" TargetMode="External"/><Relationship Id="rId535" Type="http://schemas.openxmlformats.org/officeDocument/2006/relationships/hyperlink" Target="mailto:backtothebibleministry@gmail.com" TargetMode="External"/><Relationship Id="rId742" Type="http://schemas.openxmlformats.org/officeDocument/2006/relationships/hyperlink" Target="mailto:lesia_waltspaiding@yahoo.com" TargetMode="External"/><Relationship Id="rId174" Type="http://schemas.openxmlformats.org/officeDocument/2006/relationships/hyperlink" Target="mailto:jarifle@gmail.com" TargetMode="External"/><Relationship Id="rId381" Type="http://schemas.openxmlformats.org/officeDocument/2006/relationships/hyperlink" Target="mailto:BYWAYSHEDGESFFC@GMAIL.COM" TargetMode="External"/><Relationship Id="rId602" Type="http://schemas.openxmlformats.org/officeDocument/2006/relationships/hyperlink" Target="mailto:lfmijamaica@gmail.com" TargetMode="External"/><Relationship Id="rId241" Type="http://schemas.openxmlformats.org/officeDocument/2006/relationships/hyperlink" Target="mailto:stacy.ann@jamaicafoundation.org" TargetMode="External"/><Relationship Id="rId479" Type="http://schemas.openxmlformats.org/officeDocument/2006/relationships/hyperlink" Target="mailto:lwalterscharityfoundation@gmail.com" TargetMode="External"/><Relationship Id="rId686" Type="http://schemas.openxmlformats.org/officeDocument/2006/relationships/hyperlink" Target="mailto:bryan.ffrench12@gmail.com" TargetMode="External"/><Relationship Id="rId893" Type="http://schemas.openxmlformats.org/officeDocument/2006/relationships/hyperlink" Target="mailto:shereesmith311@yahoo.com" TargetMode="External"/><Relationship Id="rId907" Type="http://schemas.openxmlformats.org/officeDocument/2006/relationships/hyperlink" Target="mailto:geoff-jan@yahoo.com" TargetMode="External"/><Relationship Id="rId36" Type="http://schemas.openxmlformats.org/officeDocument/2006/relationships/hyperlink" Target="mailto:jrcs@jamaicaredcross.org" TargetMode="External"/><Relationship Id="rId339" Type="http://schemas.openxmlformats.org/officeDocument/2006/relationships/hyperlink" Target="mailto:WIMARCARIBBEAN@GMAIL.COM" TargetMode="External"/><Relationship Id="rId546" Type="http://schemas.openxmlformats.org/officeDocument/2006/relationships/hyperlink" Target="mailto:mias@uwimona.edu.jm" TargetMode="External"/><Relationship Id="rId753" Type="http://schemas.openxmlformats.org/officeDocument/2006/relationships/hyperlink" Target="mailto:mountfaith07@yahoo.com" TargetMode="External"/><Relationship Id="rId101" Type="http://schemas.openxmlformats.org/officeDocument/2006/relationships/hyperlink" Target="mailto:jwilliams@steawartautosales.com" TargetMode="External"/><Relationship Id="rId185" Type="http://schemas.openxmlformats.org/officeDocument/2006/relationships/hyperlink" Target="mailto:fairviewopenbible@yahoo.com" TargetMode="External"/><Relationship Id="rId406" Type="http://schemas.openxmlformats.org/officeDocument/2006/relationships/hyperlink" Target="mailto:Queries.cgst@gmail.com" TargetMode="External"/><Relationship Id="rId960" Type="http://schemas.openxmlformats.org/officeDocument/2006/relationships/hyperlink" Target="mailto:natliewhitewalker@gmail.com.com" TargetMode="External"/><Relationship Id="rId392" Type="http://schemas.openxmlformats.org/officeDocument/2006/relationships/hyperlink" Target="mailto:INPLUS@HOTMAIL.COM" TargetMode="External"/><Relationship Id="rId613" Type="http://schemas.openxmlformats.org/officeDocument/2006/relationships/hyperlink" Target="mailto:princy27@hotmail.com" TargetMode="External"/><Relationship Id="rId697" Type="http://schemas.openxmlformats.org/officeDocument/2006/relationships/hyperlink" Target="mailto:byways&amp;hedgestent@gmail.com" TargetMode="External"/><Relationship Id="rId820" Type="http://schemas.openxmlformats.org/officeDocument/2006/relationships/hyperlink" Target="mailto:ureggaet@yahoo.com" TargetMode="External"/><Relationship Id="rId918" Type="http://schemas.openxmlformats.org/officeDocument/2006/relationships/hyperlink" Target="mailto:alex@esirom" TargetMode="External"/><Relationship Id="rId252" Type="http://schemas.openxmlformats.org/officeDocument/2006/relationships/hyperlink" Target="mailto:rdeliverance@gmail.com" TargetMode="External"/><Relationship Id="rId47" Type="http://schemas.openxmlformats.org/officeDocument/2006/relationships/hyperlink" Target="mailto:youthdevelop.yfdn@gmail.com" TargetMode="External"/><Relationship Id="rId112" Type="http://schemas.openxmlformats.org/officeDocument/2006/relationships/hyperlink" Target="mailto:drawingroomproject@gmail.com" TargetMode="External"/><Relationship Id="rId557" Type="http://schemas.openxmlformats.org/officeDocument/2006/relationships/hyperlink" Target="mailto:yvonneysweet@yahoo.com" TargetMode="External"/><Relationship Id="rId764" Type="http://schemas.openxmlformats.org/officeDocument/2006/relationships/hyperlink" Target="mailto:jeanettermarielacaille@gmail.com" TargetMode="External"/><Relationship Id="rId196" Type="http://schemas.openxmlformats.org/officeDocument/2006/relationships/hyperlink" Target="mailto:vishpothula@yahoo.com" TargetMode="External"/><Relationship Id="rId417" Type="http://schemas.openxmlformats.org/officeDocument/2006/relationships/hyperlink" Target="mailto:hampton@cwjamaica.com" TargetMode="External"/><Relationship Id="rId624" Type="http://schemas.openxmlformats.org/officeDocument/2006/relationships/hyperlink" Target="mailto:cumi@cwjamaica.com" TargetMode="External"/><Relationship Id="rId831" Type="http://schemas.openxmlformats.org/officeDocument/2006/relationships/hyperlink" Target="mailto:frannera23@yahoo.com" TargetMode="External"/><Relationship Id="rId263" Type="http://schemas.openxmlformats.org/officeDocument/2006/relationships/hyperlink" Target="mailto:ichsalumnae1932@gmail.com" TargetMode="External"/><Relationship Id="rId470" Type="http://schemas.openxmlformats.org/officeDocument/2006/relationships/hyperlink" Target="mailto:agapetaberacleja@gmail.com" TargetMode="External"/><Relationship Id="rId929" Type="http://schemas.openxmlformats.org/officeDocument/2006/relationships/hyperlink" Target="mailto:orchidblessin@yahoo.com" TargetMode="External"/><Relationship Id="rId58" Type="http://schemas.openxmlformats.org/officeDocument/2006/relationships/hyperlink" Target="mailto:rosemchin1013@aol.com" TargetMode="External"/><Relationship Id="rId123" Type="http://schemas.openxmlformats.org/officeDocument/2006/relationships/hyperlink" Target="mailto:Angiebeck35@yahoo.com" TargetMode="External"/><Relationship Id="rId330" Type="http://schemas.openxmlformats.org/officeDocument/2006/relationships/hyperlink" Target="mailto:TWCCENTRE@GMAIL.COM" TargetMode="External"/><Relationship Id="rId568" Type="http://schemas.openxmlformats.org/officeDocument/2006/relationships/hyperlink" Target="mailto:PREACHERLOWE@LIVE.COM" TargetMode="External"/><Relationship Id="rId775" Type="http://schemas.openxmlformats.org/officeDocument/2006/relationships/hyperlink" Target="mailto:Fresh.fire.now@gmail.com" TargetMode="External"/><Relationship Id="rId428" Type="http://schemas.openxmlformats.org/officeDocument/2006/relationships/hyperlink" Target="mailto:lodgestjohn623@yahoo.com" TargetMode="External"/><Relationship Id="rId635" Type="http://schemas.openxmlformats.org/officeDocument/2006/relationships/hyperlink" Target="mailto:Chennis73@gmail.com" TargetMode="External"/><Relationship Id="rId842" Type="http://schemas.openxmlformats.org/officeDocument/2006/relationships/hyperlink" Target="mailto:nicole.campbell@yahoo.com" TargetMode="External"/><Relationship Id="rId274" Type="http://schemas.openxmlformats.org/officeDocument/2006/relationships/hyperlink" Target="mailto:cureandconquer@gmail.com" TargetMode="External"/><Relationship Id="rId481" Type="http://schemas.openxmlformats.org/officeDocument/2006/relationships/hyperlink" Target="mailto:Iscott@MissionFour18.org" TargetMode="External"/><Relationship Id="rId702" Type="http://schemas.openxmlformats.org/officeDocument/2006/relationships/hyperlink" Target="mailto:missionariesofcharitysisters@gmail.com" TargetMode="External"/><Relationship Id="rId69" Type="http://schemas.openxmlformats.org/officeDocument/2006/relationships/hyperlink" Target="mailto:somja_bo@hotmail.com" TargetMode="External"/><Relationship Id="rId134" Type="http://schemas.openxmlformats.org/officeDocument/2006/relationships/hyperlink" Target="mailto:info@jbu.org.jm" TargetMode="External"/><Relationship Id="rId579" Type="http://schemas.openxmlformats.org/officeDocument/2006/relationships/hyperlink" Target="mailto:CGIJAMAICA.ORG@GMAIL.COM" TargetMode="External"/><Relationship Id="rId786" Type="http://schemas.openxmlformats.org/officeDocument/2006/relationships/hyperlink" Target="mailto:hello@wmwja.org" TargetMode="External"/><Relationship Id="rId341" Type="http://schemas.openxmlformats.org/officeDocument/2006/relationships/hyperlink" Target="mailto:SEAGLASSJAM@GMAIL.COM" TargetMode="External"/><Relationship Id="rId439" Type="http://schemas.openxmlformats.org/officeDocument/2006/relationships/hyperlink" Target="mailto:kiwanisyoungprofessionalsjm@gmail.com" TargetMode="External"/><Relationship Id="rId646" Type="http://schemas.openxmlformats.org/officeDocument/2006/relationships/hyperlink" Target="mailto:alphaomegapwf@gmail.com" TargetMode="External"/><Relationship Id="rId201" Type="http://schemas.openxmlformats.org/officeDocument/2006/relationships/hyperlink" Target="mailto:refugeforthehurt@gmail.com" TargetMode="External"/><Relationship Id="rId285" Type="http://schemas.openxmlformats.org/officeDocument/2006/relationships/hyperlink" Target="mailto:foundation@caribbeanheart.com" TargetMode="External"/><Relationship Id="rId506" Type="http://schemas.openxmlformats.org/officeDocument/2006/relationships/hyperlink" Target="mailto:brookslevelcitizenassoc@gmail.com" TargetMode="External"/><Relationship Id="rId853" Type="http://schemas.openxmlformats.org/officeDocument/2006/relationships/hyperlink" Target="mailto:citylifeja@gmail.com" TargetMode="External"/><Relationship Id="rId492" Type="http://schemas.openxmlformats.org/officeDocument/2006/relationships/hyperlink" Target="mailto:bdm_hyacinth@yahoo.com" TargetMode="External"/><Relationship Id="rId713" Type="http://schemas.openxmlformats.org/officeDocument/2006/relationships/hyperlink" Target="mailto:UHWITTWING@CWJAMAICA.COM" TargetMode="External"/><Relationship Id="rId797" Type="http://schemas.openxmlformats.org/officeDocument/2006/relationships/hyperlink" Target="mailto:arden@thepalmyrafoundation.com" TargetMode="External"/><Relationship Id="rId920" Type="http://schemas.openxmlformats.org/officeDocument/2006/relationships/hyperlink" Target="mailto:preemiefoundationjamaica@gmail.com" TargetMode="External"/><Relationship Id="rId145" Type="http://schemas.openxmlformats.org/officeDocument/2006/relationships/hyperlink" Target="mailto:stfrancisprimaryinfant@yahoo.com" TargetMode="External"/><Relationship Id="rId352" Type="http://schemas.openxmlformats.org/officeDocument/2006/relationships/hyperlink" Target="mailto:RESTORINGTHEBROKEN@OUTLOOK.COM" TargetMode="External"/><Relationship Id="rId212" Type="http://schemas.openxmlformats.org/officeDocument/2006/relationships/hyperlink" Target="mailto:delorisdawkinsfoundation@gmail.com" TargetMode="External"/><Relationship Id="rId657" Type="http://schemas.openxmlformats.org/officeDocument/2006/relationships/hyperlink" Target="mailto:tomlinsonmarcia83@gmail.com" TargetMode="External"/><Relationship Id="rId864" Type="http://schemas.openxmlformats.org/officeDocument/2006/relationships/hyperlink" Target="mailto:jaslawr@gmail.com" TargetMode="External"/><Relationship Id="rId296" Type="http://schemas.openxmlformats.org/officeDocument/2006/relationships/hyperlink" Target="mailto:info@depassandco.com" TargetMode="External"/><Relationship Id="rId517" Type="http://schemas.openxmlformats.org/officeDocument/2006/relationships/hyperlink" Target="mailto:equestrianfederationjamaica@gmail.com" TargetMode="External"/><Relationship Id="rId724" Type="http://schemas.openxmlformats.org/officeDocument/2006/relationships/hyperlink" Target="mailto:succinct_2000@yahoo.com" TargetMode="External"/><Relationship Id="rId931" Type="http://schemas.openxmlformats.org/officeDocument/2006/relationships/hyperlink" Target="mailto:contactlannet@gmail.com" TargetMode="External"/><Relationship Id="rId60" Type="http://schemas.openxmlformats.org/officeDocument/2006/relationships/hyperlink" Target="mailto:foundation@grp.sandals.com" TargetMode="External"/><Relationship Id="rId156" Type="http://schemas.openxmlformats.org/officeDocument/2006/relationships/hyperlink" Target="mailto:mainoffice@jamaicamethodistorg" TargetMode="External"/><Relationship Id="rId363" Type="http://schemas.openxmlformats.org/officeDocument/2006/relationships/hyperlink" Target="mailto:Ministrymission77@gmail.com" TargetMode="External"/><Relationship Id="rId570" Type="http://schemas.openxmlformats.org/officeDocument/2006/relationships/hyperlink" Target="mailto:BROWNPAULETTE49@YAHOO.COM" TargetMode="External"/><Relationship Id="rId223" Type="http://schemas.openxmlformats.org/officeDocument/2006/relationships/hyperlink" Target="mailto:info@moonlandscamp.com" TargetMode="External"/><Relationship Id="rId430" Type="http://schemas.openxmlformats.org/officeDocument/2006/relationships/hyperlink" Target="mailto:charity@goingspiredja.com" TargetMode="External"/><Relationship Id="rId668" Type="http://schemas.openxmlformats.org/officeDocument/2006/relationships/hyperlink" Target="mailto:gregorywilliamson85@gmail.com" TargetMode="External"/><Relationship Id="rId875" Type="http://schemas.openxmlformats.org/officeDocument/2006/relationships/hyperlink" Target="mailto:faithoutreachint@hotmail.com" TargetMode="External"/><Relationship Id="rId18" Type="http://schemas.openxmlformats.org/officeDocument/2006/relationships/hyperlink" Target="mailto:spicyinfo@spicygrovechildren.com" TargetMode="External"/><Relationship Id="rId528" Type="http://schemas.openxmlformats.org/officeDocument/2006/relationships/hyperlink" Target="mailto:helpoutreach@live.com" TargetMode="External"/><Relationship Id="rId735" Type="http://schemas.openxmlformats.org/officeDocument/2006/relationships/hyperlink" Target="mailto:STANDUPFORJAMAICA02@GMAIL.COM" TargetMode="External"/><Relationship Id="rId942" Type="http://schemas.openxmlformats.org/officeDocument/2006/relationships/hyperlink" Target="mailto:Outreachministries431@gmail.com" TargetMode="External"/><Relationship Id="rId167" Type="http://schemas.openxmlformats.org/officeDocument/2006/relationships/hyperlink" Target="mailto:joytown@cwjamaica.com" TargetMode="External"/><Relationship Id="rId374" Type="http://schemas.openxmlformats.org/officeDocument/2006/relationships/hyperlink" Target="mailto:ALL4JAFOUNDATION@GMAIL.COM" TargetMode="External"/><Relationship Id="rId581" Type="http://schemas.openxmlformats.org/officeDocument/2006/relationships/hyperlink" Target="mailto:ANDREWMCPHAIL87@GMAIL.COM" TargetMode="External"/><Relationship Id="rId71" Type="http://schemas.openxmlformats.org/officeDocument/2006/relationships/hyperlink" Target="mailto:jubileejamaica@yahoo.com" TargetMode="External"/><Relationship Id="rId234" Type="http://schemas.openxmlformats.org/officeDocument/2006/relationships/hyperlink" Target="mailto:eshermartinca@gmail.com" TargetMode="External"/><Relationship Id="rId679" Type="http://schemas.openxmlformats.org/officeDocument/2006/relationships/hyperlink" Target="mailto:marvin@maiaja.org" TargetMode="External"/><Relationship Id="rId802" Type="http://schemas.openxmlformats.org/officeDocument/2006/relationships/hyperlink" Target="mailto:mariehowell690@gmail.com" TargetMode="External"/><Relationship Id="rId886" Type="http://schemas.openxmlformats.org/officeDocument/2006/relationships/hyperlink" Target="mailto:georgemoodiecaresfoundation@gmail.com" TargetMode="External"/><Relationship Id="rId2" Type="http://schemas.openxmlformats.org/officeDocument/2006/relationships/hyperlink" Target="mailto:JAMAICALITTLELEAGUEBASEBALL@GMAIL.COM" TargetMode="External"/><Relationship Id="rId29" Type="http://schemas.openxmlformats.org/officeDocument/2006/relationships/hyperlink" Target="mailto:info@cbajamaica.com" TargetMode="External"/><Relationship Id="rId441" Type="http://schemas.openxmlformats.org/officeDocument/2006/relationships/hyperlink" Target="mailto:nicole@missionofmercyja.org" TargetMode="External"/><Relationship Id="rId539" Type="http://schemas.openxmlformats.org/officeDocument/2006/relationships/hyperlink" Target="mailto:pa.smith2@yahoo.com" TargetMode="External"/><Relationship Id="rId746" Type="http://schemas.openxmlformats.org/officeDocument/2006/relationships/hyperlink" Target="mailto:KIRKCAMPBELL445@GMAIL.COM" TargetMode="External"/><Relationship Id="rId178" Type="http://schemas.openxmlformats.org/officeDocument/2006/relationships/hyperlink" Target="mailto:tat5ea29otrl13@live.com" TargetMode="External"/><Relationship Id="rId301" Type="http://schemas.openxmlformats.org/officeDocument/2006/relationships/hyperlink" Target="mailto:GWFUND@YAHOO.COM" TargetMode="External"/><Relationship Id="rId953" Type="http://schemas.openxmlformats.org/officeDocument/2006/relationships/hyperlink" Target="mailto:john@t4mm.org" TargetMode="External"/><Relationship Id="rId82" Type="http://schemas.openxmlformats.org/officeDocument/2006/relationships/hyperlink" Target="mailto:hfj@mail.infochanja.org" TargetMode="External"/><Relationship Id="rId385" Type="http://schemas.openxmlformats.org/officeDocument/2006/relationships/hyperlink" Target="mailto:JAGUA2020@GMAIL.COM" TargetMode="External"/><Relationship Id="rId592" Type="http://schemas.openxmlformats.org/officeDocument/2006/relationships/hyperlink" Target="mailto:hoardie@hotmail.com" TargetMode="External"/><Relationship Id="rId606" Type="http://schemas.openxmlformats.org/officeDocument/2006/relationships/hyperlink" Target="mailto:vcoy@cwjamaica.com" TargetMode="External"/><Relationship Id="rId813" Type="http://schemas.openxmlformats.org/officeDocument/2006/relationships/hyperlink" Target="mailto:dsatchwell@yahoo.com" TargetMode="External"/><Relationship Id="rId245" Type="http://schemas.openxmlformats.org/officeDocument/2006/relationships/hyperlink" Target="mailto:debbie-ann.gordon@daglegal.com" TargetMode="External"/><Relationship Id="rId452" Type="http://schemas.openxmlformats.org/officeDocument/2006/relationships/hyperlink" Target="mailto:jamaicatrust@gmail.com" TargetMode="External"/><Relationship Id="rId897" Type="http://schemas.openxmlformats.org/officeDocument/2006/relationships/hyperlink" Target="mailto:rochellessmith876@gmail.com" TargetMode="External"/><Relationship Id="rId105" Type="http://schemas.openxmlformats.org/officeDocument/2006/relationships/hyperlink" Target="mailto:SECRETARY.TCOS@GMAIL.COM" TargetMode="External"/><Relationship Id="rId312" Type="http://schemas.openxmlformats.org/officeDocument/2006/relationships/hyperlink" Target="mailto:NATIONBUILDERSJA@GMAIL.COM" TargetMode="External"/><Relationship Id="rId757" Type="http://schemas.openxmlformats.org/officeDocument/2006/relationships/hyperlink" Target="mailto:TONYLLEWARS@GMAIL.COM" TargetMode="External"/><Relationship Id="rId93" Type="http://schemas.openxmlformats.org/officeDocument/2006/relationships/hyperlink" Target="mailto:cornerstoneministries@flowja.com" TargetMode="External"/><Relationship Id="rId189" Type="http://schemas.openxmlformats.org/officeDocument/2006/relationships/hyperlink" Target="mailto:jaid@cwjamaica.com" TargetMode="External"/><Relationship Id="rId396" Type="http://schemas.openxmlformats.org/officeDocument/2006/relationships/hyperlink" Target="mailto:VTRUTH7@YAHOO.COM" TargetMode="External"/><Relationship Id="rId617" Type="http://schemas.openxmlformats.org/officeDocument/2006/relationships/hyperlink" Target="mailto:creativeministry_music@yahoo.com" TargetMode="External"/><Relationship Id="rId824" Type="http://schemas.openxmlformats.org/officeDocument/2006/relationships/hyperlink" Target="mailto:leshaw57@hotmail.com" TargetMode="External"/><Relationship Id="rId256" Type="http://schemas.openxmlformats.org/officeDocument/2006/relationships/hyperlink" Target="mailto:andelofpulse@yahoo.com" TargetMode="External"/><Relationship Id="rId463" Type="http://schemas.openxmlformats.org/officeDocument/2006/relationships/hyperlink" Target="mailto:office@whitewatermedos.org.jm" TargetMode="External"/><Relationship Id="rId670" Type="http://schemas.openxmlformats.org/officeDocument/2006/relationships/hyperlink" Target="mailto:dave@jamaicalink.org" TargetMode="External"/><Relationship Id="rId116" Type="http://schemas.openxmlformats.org/officeDocument/2006/relationships/hyperlink" Target="mailto:info@efj.org.jm" TargetMode="External"/><Relationship Id="rId323" Type="http://schemas.openxmlformats.org/officeDocument/2006/relationships/hyperlink" Target="mailto:Wordhopetruth@gmail.com" TargetMode="External"/><Relationship Id="rId530" Type="http://schemas.openxmlformats.org/officeDocument/2006/relationships/hyperlink" Target="mailto:trithj@yahoo.com" TargetMode="External"/><Relationship Id="rId768" Type="http://schemas.openxmlformats.org/officeDocument/2006/relationships/hyperlink" Target="mailto:FUTURELEADERSOFJAMAICA2011@GMAIL.COM" TargetMode="External"/><Relationship Id="rId20" Type="http://schemas.openxmlformats.org/officeDocument/2006/relationships/hyperlink" Target="mailto:synod@ucjci.com" TargetMode="External"/><Relationship Id="rId628" Type="http://schemas.openxmlformats.org/officeDocument/2006/relationships/hyperlink" Target="mailto:jnm_1@yahoo.com" TargetMode="External"/><Relationship Id="rId835" Type="http://schemas.openxmlformats.org/officeDocument/2006/relationships/hyperlink" Target="mailto:prayer_2@hotmail.com" TargetMode="External"/><Relationship Id="rId267" Type="http://schemas.openxmlformats.org/officeDocument/2006/relationships/hyperlink" Target="mailto:jcfoundation@cwjamaica.com" TargetMode="External"/><Relationship Id="rId474" Type="http://schemas.openxmlformats.org/officeDocument/2006/relationships/hyperlink" Target="mailto:stewartmark123@gmail.com" TargetMode="External"/><Relationship Id="rId127" Type="http://schemas.openxmlformats.org/officeDocument/2006/relationships/hyperlink" Target="mailto:vnp_preciousjewels@yahoo.com" TargetMode="External"/><Relationship Id="rId681" Type="http://schemas.openxmlformats.org/officeDocument/2006/relationships/hyperlink" Target="mailto:lovemarchmovement@gmail.com" TargetMode="External"/><Relationship Id="rId779" Type="http://schemas.openxmlformats.org/officeDocument/2006/relationships/hyperlink" Target="mailto:pastor_vera@me.com" TargetMode="External"/><Relationship Id="rId902" Type="http://schemas.openxmlformats.org/officeDocument/2006/relationships/hyperlink" Target="mailto:christopher.barnes@gleanerjm.com" TargetMode="External"/><Relationship Id="rId31" Type="http://schemas.openxmlformats.org/officeDocument/2006/relationships/hyperlink" Target="mailto:uip.aobja@gmail.com" TargetMode="External"/><Relationship Id="rId334" Type="http://schemas.openxmlformats.org/officeDocument/2006/relationships/hyperlink" Target="mailto:AHMADDIYYA.JAMAICA@GMAIL.COM" TargetMode="External"/><Relationship Id="rId541" Type="http://schemas.openxmlformats.org/officeDocument/2006/relationships/hyperlink" Target="mailto:acjnationlcouncil@gmail.com" TargetMode="External"/><Relationship Id="rId639" Type="http://schemas.openxmlformats.org/officeDocument/2006/relationships/hyperlink" Target="mailto:hdaleywhite@gmail.com" TargetMode="External"/><Relationship Id="rId180" Type="http://schemas.openxmlformats.org/officeDocument/2006/relationships/hyperlink" Target="mailto:bournetogive@gmail.com" TargetMode="External"/><Relationship Id="rId278" Type="http://schemas.openxmlformats.org/officeDocument/2006/relationships/hyperlink" Target="mailto:warroomministries@gmail.com" TargetMode="External"/><Relationship Id="rId401" Type="http://schemas.openxmlformats.org/officeDocument/2006/relationships/hyperlink" Target="mailto:info@nathanshelpinghandsfoundation.org" TargetMode="External"/><Relationship Id="rId846" Type="http://schemas.openxmlformats.org/officeDocument/2006/relationships/hyperlink" Target="mailto:bridgetsandals_ja@yahoo.com" TargetMode="External"/><Relationship Id="rId485" Type="http://schemas.openxmlformats.org/officeDocument/2006/relationships/hyperlink" Target="mailto:velorie75@yahoo.com" TargetMode="External"/><Relationship Id="rId692" Type="http://schemas.openxmlformats.org/officeDocument/2006/relationships/hyperlink" Target="mailto:jamhan2012@gmail.com" TargetMode="External"/><Relationship Id="rId706" Type="http://schemas.openxmlformats.org/officeDocument/2006/relationships/hyperlink" Target="mailto:Aoths.ministriesintl@gmail.com" TargetMode="External"/><Relationship Id="rId913" Type="http://schemas.openxmlformats.org/officeDocument/2006/relationships/hyperlink" Target="mailto:adamanufacturingjamaica@gmail.com" TargetMode="External"/><Relationship Id="rId42" Type="http://schemas.openxmlformats.org/officeDocument/2006/relationships/hyperlink" Target="mailto:info@usainboltfoundation.org" TargetMode="External"/><Relationship Id="rId138" Type="http://schemas.openxmlformats.org/officeDocument/2006/relationships/hyperlink" Target="mailto:international.ministries@yahoo.com" TargetMode="External"/><Relationship Id="rId345" Type="http://schemas.openxmlformats.org/officeDocument/2006/relationships/hyperlink" Target="mailto:OPENARMSCENTRE@GMAIL.COM" TargetMode="External"/><Relationship Id="rId552" Type="http://schemas.openxmlformats.org/officeDocument/2006/relationships/hyperlink" Target="mailto:info@uhwi.gov.jm" TargetMode="External"/><Relationship Id="rId191" Type="http://schemas.openxmlformats.org/officeDocument/2006/relationships/hyperlink" Target="mailto:thekingstonfencingclub@gmail.com" TargetMode="External"/><Relationship Id="rId205" Type="http://schemas.openxmlformats.org/officeDocument/2006/relationships/hyperlink" Target="mailto:youthempoweringyouthja@gmail.com" TargetMode="External"/><Relationship Id="rId412" Type="http://schemas.openxmlformats.org/officeDocument/2006/relationships/hyperlink" Target="mailto:stelizabethpc@yahoo.com" TargetMode="External"/><Relationship Id="rId857" Type="http://schemas.openxmlformats.org/officeDocument/2006/relationships/hyperlink" Target="mailto:newcaribbeanfoundation@gmail.com" TargetMode="External"/><Relationship Id="rId289" Type="http://schemas.openxmlformats.org/officeDocument/2006/relationships/hyperlink" Target="mailto:mvntcogacademy@gmail.com" TargetMode="External"/><Relationship Id="rId496" Type="http://schemas.openxmlformats.org/officeDocument/2006/relationships/hyperlink" Target="mailto:mucaamosa@yahoo.com" TargetMode="External"/><Relationship Id="rId717" Type="http://schemas.openxmlformats.org/officeDocument/2006/relationships/hyperlink" Target="mailto:info@setfoundation.com" TargetMode="External"/><Relationship Id="rId924" Type="http://schemas.openxmlformats.org/officeDocument/2006/relationships/hyperlink" Target="mailto:azane55@hotmail.com" TargetMode="External"/><Relationship Id="rId53" Type="http://schemas.openxmlformats.org/officeDocument/2006/relationships/hyperlink" Target="mailto:info@umidef.org" TargetMode="External"/><Relationship Id="rId149" Type="http://schemas.openxmlformats.org/officeDocument/2006/relationships/hyperlink" Target="mailto:jsb@cwjamaica.com" TargetMode="External"/><Relationship Id="rId356" Type="http://schemas.openxmlformats.org/officeDocument/2006/relationships/hyperlink" Target="mailto:AOTHS.MINISTRIESINTL@GMAIL.COM" TargetMode="External"/><Relationship Id="rId563" Type="http://schemas.openxmlformats.org/officeDocument/2006/relationships/hyperlink" Target="mailto:MOUNTROSSERPRIMARYSCHOOL@GMAIL.COM" TargetMode="External"/><Relationship Id="rId770" Type="http://schemas.openxmlformats.org/officeDocument/2006/relationships/hyperlink" Target="mailto:kerstakas@gmail.com" TargetMode="External"/><Relationship Id="rId216" Type="http://schemas.openxmlformats.org/officeDocument/2006/relationships/hyperlink" Target="mailto:yl.jamaica@gmail.com" TargetMode="External"/><Relationship Id="rId423" Type="http://schemas.openxmlformats.org/officeDocument/2006/relationships/hyperlink" Target="mailto:wisdomsprinter@gmail.com" TargetMode="External"/><Relationship Id="rId868" Type="http://schemas.openxmlformats.org/officeDocument/2006/relationships/hyperlink" Target="mailto:foxysophia1244@gmail.com" TargetMode="External"/><Relationship Id="rId630" Type="http://schemas.openxmlformats.org/officeDocument/2006/relationships/hyperlink" Target="mailto:Sophia_grant2001@yahoo.com" TargetMode="External"/><Relationship Id="rId728" Type="http://schemas.openxmlformats.org/officeDocument/2006/relationships/hyperlink" Target="mailto:chadgoldlaw@gmail.com" TargetMode="External"/><Relationship Id="rId935" Type="http://schemas.openxmlformats.org/officeDocument/2006/relationships/hyperlink" Target="mailto:carolsfoundation2021@yahoo.com" TargetMode="External"/><Relationship Id="rId64" Type="http://schemas.openxmlformats.org/officeDocument/2006/relationships/hyperlink" Target="mailto:triumphantapostolicwc@gmail.com" TargetMode="External"/><Relationship Id="rId367" Type="http://schemas.openxmlformats.org/officeDocument/2006/relationships/hyperlink" Target="mailto:ASSAK123@YAHOO.COM" TargetMode="External"/><Relationship Id="rId574" Type="http://schemas.openxmlformats.org/officeDocument/2006/relationships/hyperlink" Target="mailto:LCHAMBERS123@AOL.COM" TargetMode="External"/><Relationship Id="rId227" Type="http://schemas.openxmlformats.org/officeDocument/2006/relationships/hyperlink" Target="mailto:inliek.wilmot@oracabessafoundation.org" TargetMode="External"/><Relationship Id="rId781" Type="http://schemas.openxmlformats.org/officeDocument/2006/relationships/hyperlink" Target="mailto:earthstrong.ja@gmail.com" TargetMode="External"/><Relationship Id="rId879" Type="http://schemas.openxmlformats.org/officeDocument/2006/relationships/hyperlink" Target="mailto:kingdomms123@gmail.com" TargetMode="External"/><Relationship Id="rId434" Type="http://schemas.openxmlformats.org/officeDocument/2006/relationships/hyperlink" Target="mailto:derkbeckford@gmail.com" TargetMode="External"/><Relationship Id="rId641" Type="http://schemas.openxmlformats.org/officeDocument/2006/relationships/hyperlink" Target="mailto:rnelson.hhm@gmail.com" TargetMode="External"/><Relationship Id="rId739" Type="http://schemas.openxmlformats.org/officeDocument/2006/relationships/hyperlink" Target="mailto:courtney.cephas@moh.gov.jm" TargetMode="External"/><Relationship Id="rId280" Type="http://schemas.openxmlformats.org/officeDocument/2006/relationships/hyperlink" Target="mailto:westwoodite@gmail.com" TargetMode="External"/><Relationship Id="rId501" Type="http://schemas.openxmlformats.org/officeDocument/2006/relationships/hyperlink" Target="mailto:nazarene@cwjamaica.com" TargetMode="External"/><Relationship Id="rId946" Type="http://schemas.openxmlformats.org/officeDocument/2006/relationships/hyperlink" Target="mailto:cariphilianlliance@gmai.com" TargetMode="External"/><Relationship Id="rId75" Type="http://schemas.openxmlformats.org/officeDocument/2006/relationships/hyperlink" Target="mailto:administration@hetransforms.me" TargetMode="External"/><Relationship Id="rId140" Type="http://schemas.openxmlformats.org/officeDocument/2006/relationships/hyperlink" Target="mailto:fincolcorp@hotmail.com" TargetMode="External"/><Relationship Id="rId378" Type="http://schemas.openxmlformats.org/officeDocument/2006/relationships/hyperlink" Target="mailto:CARIBBEANMIRCOFINANCEALLIANCE@GMAIL.COM" TargetMode="External"/><Relationship Id="rId585" Type="http://schemas.openxmlformats.org/officeDocument/2006/relationships/hyperlink" Target="mailto:DONALDQUARRIESCHOOL1977@GMAIL.COM" TargetMode="External"/><Relationship Id="rId792" Type="http://schemas.openxmlformats.org/officeDocument/2006/relationships/hyperlink" Target="mailto:stc.earle@yahoo.com" TargetMode="External"/><Relationship Id="rId806" Type="http://schemas.openxmlformats.org/officeDocument/2006/relationships/hyperlink" Target="mailto:blackaleciasherly@gmail.com" TargetMode="External"/><Relationship Id="rId6" Type="http://schemas.openxmlformats.org/officeDocument/2006/relationships/hyperlink" Target="mailto:ashe@theashecompany.org" TargetMode="External"/><Relationship Id="rId238" Type="http://schemas.openxmlformats.org/officeDocument/2006/relationships/hyperlink" Target="mailto:johntownja@gmail.com" TargetMode="External"/><Relationship Id="rId445" Type="http://schemas.openxmlformats.org/officeDocument/2006/relationships/hyperlink" Target="mailto:caraifa@cwjamaica.com" TargetMode="External"/><Relationship Id="rId652" Type="http://schemas.openxmlformats.org/officeDocument/2006/relationships/hyperlink" Target="mailto:milt_zon@juno.com" TargetMode="External"/><Relationship Id="rId291" Type="http://schemas.openxmlformats.org/officeDocument/2006/relationships/hyperlink" Target="mailto:fdmichurch@gmail.com" TargetMode="External"/><Relationship Id="rId305" Type="http://schemas.openxmlformats.org/officeDocument/2006/relationships/hyperlink" Target="mailto:WONGATARR@HOTMAIL.COM" TargetMode="External"/><Relationship Id="rId512" Type="http://schemas.openxmlformats.org/officeDocument/2006/relationships/hyperlink" Target="mailto:ecclesiaworshipcenter@yahoo.com" TargetMode="External"/><Relationship Id="rId957" Type="http://schemas.openxmlformats.org/officeDocument/2006/relationships/hyperlink" Target="mailto:scarberts@yahoo.com" TargetMode="External"/><Relationship Id="rId86" Type="http://schemas.openxmlformats.org/officeDocument/2006/relationships/hyperlink" Target="mailto:JOYOUSMCHUGH@GMAIL.COM" TargetMode="External"/><Relationship Id="rId151" Type="http://schemas.openxmlformats.org/officeDocument/2006/relationships/hyperlink" Target="mailto:shaareshalom@cwjamaica.co" TargetMode="External"/><Relationship Id="rId389" Type="http://schemas.openxmlformats.org/officeDocument/2006/relationships/hyperlink" Target="mailto:FEMEVENTSMARKETING@GMAIL.COM" TargetMode="External"/><Relationship Id="rId596" Type="http://schemas.openxmlformats.org/officeDocument/2006/relationships/hyperlink" Target="mailto:waterloopapostolicchurch@yahoo.com" TargetMode="External"/><Relationship Id="rId817" Type="http://schemas.openxmlformats.org/officeDocument/2006/relationships/hyperlink" Target="mailto:clyde_vasell@yahoo.com" TargetMode="External"/><Relationship Id="rId249" Type="http://schemas.openxmlformats.org/officeDocument/2006/relationships/hyperlink" Target="mailto:mensana@gmail.com" TargetMode="External"/><Relationship Id="rId456" Type="http://schemas.openxmlformats.org/officeDocument/2006/relationships/hyperlink" Target="mailto:mcaj@cwjamaica.com" TargetMode="External"/><Relationship Id="rId663" Type="http://schemas.openxmlformats.org/officeDocument/2006/relationships/hyperlink" Target="mailto:william.massias@gmail.com,%20jamaicanorthodoxmission" TargetMode="External"/><Relationship Id="rId870" Type="http://schemas.openxmlformats.org/officeDocument/2006/relationships/hyperlink" Target="mailto:recyclingpartnersltd@gmail.com" TargetMode="External"/><Relationship Id="rId13" Type="http://schemas.openxmlformats.org/officeDocument/2006/relationships/hyperlink" Target="mailto:istreet@cwjamaica.com" TargetMode="External"/><Relationship Id="rId109" Type="http://schemas.openxmlformats.org/officeDocument/2006/relationships/hyperlink" Target="mailto:msmissionaries@mustardseed.com" TargetMode="External"/><Relationship Id="rId316" Type="http://schemas.openxmlformats.org/officeDocument/2006/relationships/hyperlink" Target="mailto:DELMATAYLOR15@YAHOO.COM" TargetMode="External"/><Relationship Id="rId523" Type="http://schemas.openxmlformats.org/officeDocument/2006/relationships/hyperlink" Target="mailto:loveandcompassion52@gmail.com" TargetMode="External"/><Relationship Id="rId97" Type="http://schemas.openxmlformats.org/officeDocument/2006/relationships/hyperlink" Target="mailto:jamaicaislamiccharty@gmail.com" TargetMode="External"/><Relationship Id="rId730" Type="http://schemas.openxmlformats.org/officeDocument/2006/relationships/hyperlink" Target="mailto:chinnesemorrison@gmail.com" TargetMode="External"/><Relationship Id="rId828" Type="http://schemas.openxmlformats.org/officeDocument/2006/relationships/hyperlink" Target="mailto:babsfoundation@gmail.com" TargetMode="External"/><Relationship Id="rId162" Type="http://schemas.openxmlformats.org/officeDocument/2006/relationships/hyperlink" Target="mailto:info@yardempire.com" TargetMode="External"/><Relationship Id="rId467" Type="http://schemas.openxmlformats.org/officeDocument/2006/relationships/hyperlink" Target="mailto:godliveswithinministries@gmail.com" TargetMode="External"/><Relationship Id="rId674" Type="http://schemas.openxmlformats.org/officeDocument/2006/relationships/hyperlink" Target="mailto:KERMITTPJ@YAHOO.COM" TargetMode="External"/><Relationship Id="rId881" Type="http://schemas.openxmlformats.org/officeDocument/2006/relationships/hyperlink" Target="mailto:aynassociateslaw@gmail.com" TargetMode="External"/><Relationship Id="rId24" Type="http://schemas.openxmlformats.org/officeDocument/2006/relationships/hyperlink" Target="mailto:kobc@cwjamaica.com%20%20%20%20%20%20%20%20%20%20%20%20%20%20%20%20%20%20%20%20%20%20%20%20%20%20%20%20%20%20%20%20%20%20%20%20%20%20%20%20%20%20%20%20%20%20%20%20%20%20%20%20%20%20%20%20%20%20%20%20%20%20%20%20%20%20%20%20%20%20%20%20%20kingstonopenbiblechurch.org" TargetMode="External"/><Relationship Id="rId327" Type="http://schemas.openxmlformats.org/officeDocument/2006/relationships/hyperlink" Target="mailto:compliance@mfg.com.jm" TargetMode="External"/><Relationship Id="rId534" Type="http://schemas.openxmlformats.org/officeDocument/2006/relationships/hyperlink" Target="mailto:hswajamaica@gmail.com" TargetMode="External"/><Relationship Id="rId741" Type="http://schemas.openxmlformats.org/officeDocument/2006/relationships/hyperlink" Target="mailto:maranathamins@live.com" TargetMode="External"/><Relationship Id="rId839" Type="http://schemas.openxmlformats.org/officeDocument/2006/relationships/hyperlink" Target="mailto:jerine_singh@hotmail.com" TargetMode="External"/><Relationship Id="rId173" Type="http://schemas.openxmlformats.org/officeDocument/2006/relationships/hyperlink" Target="mailto:Driministries1@verizon.net" TargetMode="External"/><Relationship Id="rId380" Type="http://schemas.openxmlformats.org/officeDocument/2006/relationships/hyperlink" Target="mailto:TAFARIPARKES@HOTMAIL.COM" TargetMode="External"/><Relationship Id="rId601" Type="http://schemas.openxmlformats.org/officeDocument/2006/relationships/hyperlink" Target="mailto:pburnett04@gmail.com" TargetMode="External"/><Relationship Id="rId240" Type="http://schemas.openxmlformats.org/officeDocument/2006/relationships/hyperlink" Target="mailto:randlewis@gmail.com" TargetMode="External"/><Relationship Id="rId478" Type="http://schemas.openxmlformats.org/officeDocument/2006/relationships/hyperlink" Target="mailto:ziggysoulministry@gmail.com" TargetMode="External"/><Relationship Id="rId685" Type="http://schemas.openxmlformats.org/officeDocument/2006/relationships/hyperlink" Target="mailto:car.sba@car.salvationarmy.org" TargetMode="External"/><Relationship Id="rId892" Type="http://schemas.openxmlformats.org/officeDocument/2006/relationships/hyperlink" Target="mailto:markwalker2@hotmail.com" TargetMode="External"/><Relationship Id="rId906" Type="http://schemas.openxmlformats.org/officeDocument/2006/relationships/hyperlink" Target="mailto:dionne.mckoy@gmail.com" TargetMode="External"/><Relationship Id="rId35" Type="http://schemas.openxmlformats.org/officeDocument/2006/relationships/hyperlink" Target="mailto:healthforlifeandwellnessja@gmail.com" TargetMode="External"/><Relationship Id="rId100" Type="http://schemas.openxmlformats.org/officeDocument/2006/relationships/hyperlink" Target="mailto:harvestword@yahoo.com" TargetMode="External"/><Relationship Id="rId338" Type="http://schemas.openxmlformats.org/officeDocument/2006/relationships/hyperlink" Target="mailto:NEW.VIVSION.COG123@GMAIL.COM" TargetMode="External"/><Relationship Id="rId545" Type="http://schemas.openxmlformats.org/officeDocument/2006/relationships/hyperlink" Target="mailto:legalunit@uwimona.edu.jm" TargetMode="External"/><Relationship Id="rId752" Type="http://schemas.openxmlformats.org/officeDocument/2006/relationships/hyperlink" Target="mailto:daisyhomesinc@yahoo.com" TargetMode="External"/><Relationship Id="rId184" Type="http://schemas.openxmlformats.org/officeDocument/2006/relationships/hyperlink" Target="mailto:cmzcgod@gmail.com" TargetMode="External"/><Relationship Id="rId391" Type="http://schemas.openxmlformats.org/officeDocument/2006/relationships/hyperlink" Target="mailto:GOFORGODFAMILYCHURCH@GMAIL.COM" TargetMode="External"/><Relationship Id="rId405" Type="http://schemas.openxmlformats.org/officeDocument/2006/relationships/hyperlink" Target="mailto:jetlive1@gmail.com" TargetMode="External"/><Relationship Id="rId612" Type="http://schemas.openxmlformats.org/officeDocument/2006/relationships/hyperlink" Target="mailto:dkjunction@yahoo.com" TargetMode="External"/><Relationship Id="rId251" Type="http://schemas.openxmlformats.org/officeDocument/2006/relationships/hyperlink" Target="mailto:chiston_2000@yahoo.com" TargetMode="External"/><Relationship Id="rId489" Type="http://schemas.openxmlformats.org/officeDocument/2006/relationships/hyperlink" Target="mailto:faithfulhands2018@yahoo.com" TargetMode="External"/><Relationship Id="rId696" Type="http://schemas.openxmlformats.org/officeDocument/2006/relationships/hyperlink" Target="mailto:karla.parchment@gmail.com" TargetMode="External"/><Relationship Id="rId917" Type="http://schemas.openxmlformats.org/officeDocument/2006/relationships/hyperlink" Target="mailto:melanie.wynter@gmail.com" TargetMode="External"/><Relationship Id="rId46" Type="http://schemas.openxmlformats.org/officeDocument/2006/relationships/hyperlink" Target="mailto:ricawhyte@yahoo.com" TargetMode="External"/><Relationship Id="rId349" Type="http://schemas.openxmlformats.org/officeDocument/2006/relationships/hyperlink" Target="mailto:DANDGFOUNDATION@HEINEKEN.COM" TargetMode="External"/><Relationship Id="rId556" Type="http://schemas.openxmlformats.org/officeDocument/2006/relationships/hyperlink" Target="mailto:JAMAICA@DEBATEMATE.COM" TargetMode="External"/><Relationship Id="rId763" Type="http://schemas.openxmlformats.org/officeDocument/2006/relationships/hyperlink" Target="mailto:bawilson.doc@gmail.com" TargetMode="External"/><Relationship Id="rId111" Type="http://schemas.openxmlformats.org/officeDocument/2006/relationships/hyperlink" Target="mailto:agajamwi@yahoo.com" TargetMode="External"/><Relationship Id="rId195" Type="http://schemas.openxmlformats.org/officeDocument/2006/relationships/hyperlink" Target="mailto:eunice.deacon@yahoo.com" TargetMode="External"/><Relationship Id="rId209" Type="http://schemas.openxmlformats.org/officeDocument/2006/relationships/hyperlink" Target="mailto:THSRENTAL@GMAIL.COM" TargetMode="External"/><Relationship Id="rId416" Type="http://schemas.openxmlformats.org/officeDocument/2006/relationships/hyperlink" Target="mailto:jeminc1876@gmail.com" TargetMode="External"/><Relationship Id="rId623" Type="http://schemas.openxmlformats.org/officeDocument/2006/relationships/hyperlink" Target="mailto:crcfirst@gmail.com" TargetMode="External"/><Relationship Id="rId830" Type="http://schemas.openxmlformats.org/officeDocument/2006/relationships/hyperlink" Target="mailto:kimesha.walters@gmail.com" TargetMode="External"/><Relationship Id="rId928" Type="http://schemas.openxmlformats.org/officeDocument/2006/relationships/hyperlink" Target="mailto:royskyers@yahoo.com" TargetMode="External"/><Relationship Id="rId57" Type="http://schemas.openxmlformats.org/officeDocument/2006/relationships/hyperlink" Target="mailto:dikaioma2017@gmail.com" TargetMode="External"/><Relationship Id="rId262" Type="http://schemas.openxmlformats.org/officeDocument/2006/relationships/hyperlink" Target="mailto:cnc2142@tc.columbia.edu" TargetMode="External"/><Relationship Id="rId567" Type="http://schemas.openxmlformats.org/officeDocument/2006/relationships/hyperlink" Target="mailto:KLEISHA_R@HOTMAIL.COM" TargetMode="External"/><Relationship Id="rId122" Type="http://schemas.openxmlformats.org/officeDocument/2006/relationships/hyperlink" Target="mailto:vahp2014@gmail.com" TargetMode="External"/><Relationship Id="rId774" Type="http://schemas.openxmlformats.org/officeDocument/2006/relationships/hyperlink" Target="mailto:urbantails2020@gmail.com" TargetMode="External"/><Relationship Id="rId427" Type="http://schemas.openxmlformats.org/officeDocument/2006/relationships/hyperlink" Target="mailto:sapfoundation3@gmail.com" TargetMode="External"/><Relationship Id="rId634" Type="http://schemas.openxmlformats.org/officeDocument/2006/relationships/hyperlink" Target="mailto:barringtonthompsonnr@yahoo.com" TargetMode="External"/><Relationship Id="rId841" Type="http://schemas.openxmlformats.org/officeDocument/2006/relationships/hyperlink" Target="mailto:beitshalomja@gmail.com" TargetMode="External"/><Relationship Id="rId273" Type="http://schemas.openxmlformats.org/officeDocument/2006/relationships/hyperlink" Target="mailto:eaglewingoutreachministries@gmail.com" TargetMode="External"/><Relationship Id="rId480" Type="http://schemas.openxmlformats.org/officeDocument/2006/relationships/hyperlink" Target="mailto:biblehouse@biblesocietywi.org" TargetMode="External"/><Relationship Id="rId701" Type="http://schemas.openxmlformats.org/officeDocument/2006/relationships/hyperlink" Target="mailto:thepintomullingsfoundation@gmail.com" TargetMode="External"/><Relationship Id="rId939" Type="http://schemas.openxmlformats.org/officeDocument/2006/relationships/hyperlink" Target="mailto:betheltempleapostolic@yahoo.com" TargetMode="External"/><Relationship Id="rId68" Type="http://schemas.openxmlformats.org/officeDocument/2006/relationships/hyperlink" Target="mailto:jcsaccount@cwjamaica.com" TargetMode="External"/><Relationship Id="rId133" Type="http://schemas.openxmlformats.org/officeDocument/2006/relationships/hyperlink" Target="mailto:info@carimedfoundation.org" TargetMode="External"/><Relationship Id="rId340" Type="http://schemas.openxmlformats.org/officeDocument/2006/relationships/hyperlink" Target="mailto:INFO@HEAVENBLAZINGEARTHMINISTRIESINTL.ORG" TargetMode="External"/><Relationship Id="rId578" Type="http://schemas.openxmlformats.org/officeDocument/2006/relationships/hyperlink" Target="mailto:SEEDSOFPARADISEJAMAICA@GMAIL.COM" TargetMode="External"/><Relationship Id="rId785" Type="http://schemas.openxmlformats.org/officeDocument/2006/relationships/hyperlink" Target="mailto:cgmajamaica@yahoo.com" TargetMode="External"/><Relationship Id="rId200" Type="http://schemas.openxmlformats.org/officeDocument/2006/relationships/hyperlink" Target="mailto:pastoredwards20@gmail.com" TargetMode="External"/><Relationship Id="rId438" Type="http://schemas.openxmlformats.org/officeDocument/2006/relationships/hyperlink" Target="mailto:pastor@actschurchjamaica.org" TargetMode="External"/><Relationship Id="rId645" Type="http://schemas.openxmlformats.org/officeDocument/2006/relationships/hyperlink" Target="mailto:kareena@caribbeanfootsteps.org" TargetMode="External"/><Relationship Id="rId852" Type="http://schemas.openxmlformats.org/officeDocument/2006/relationships/hyperlink" Target="mailto:maddenoniel@yahoo.com" TargetMode="External"/><Relationship Id="rId284" Type="http://schemas.openxmlformats.org/officeDocument/2006/relationships/hyperlink" Target="mailto:mms@manpowerja.com" TargetMode="External"/><Relationship Id="rId491" Type="http://schemas.openxmlformats.org/officeDocument/2006/relationships/hyperlink" Target="mailto:BTHDWCMinistry7@yahoo.com" TargetMode="External"/><Relationship Id="rId505" Type="http://schemas.openxmlformats.org/officeDocument/2006/relationships/hyperlink" Target="mailto:iwca.jamaica@gmail.com" TargetMode="External"/><Relationship Id="rId712" Type="http://schemas.openxmlformats.org/officeDocument/2006/relationships/hyperlink" Target="mailto:MAJSECRETARIAT@GMAI.COM" TargetMode="External"/><Relationship Id="rId79" Type="http://schemas.openxmlformats.org/officeDocument/2006/relationships/hyperlink" Target="mailto:bestcare.foundation@yahoo.com" TargetMode="External"/><Relationship Id="rId144" Type="http://schemas.openxmlformats.org/officeDocument/2006/relationships/hyperlink" Target="mailto:cissa1@cwjamaica.com" TargetMode="External"/><Relationship Id="rId589" Type="http://schemas.openxmlformats.org/officeDocument/2006/relationships/hyperlink" Target="mailto:bob_coates@hotmail.com" TargetMode="External"/><Relationship Id="rId796" Type="http://schemas.openxmlformats.org/officeDocument/2006/relationships/hyperlink" Target="mailto:treasurebeachturtlegroupja@gmail.com" TargetMode="External"/><Relationship Id="rId351" Type="http://schemas.openxmlformats.org/officeDocument/2006/relationships/hyperlink" Target="mailto:IPMANRADGH@GMAIL.COM" TargetMode="External"/><Relationship Id="rId449" Type="http://schemas.openxmlformats.org/officeDocument/2006/relationships/hyperlink" Target="mailto:seffoundationjm@gmail.com" TargetMode="External"/><Relationship Id="rId656" Type="http://schemas.openxmlformats.org/officeDocument/2006/relationships/hyperlink" Target="mailto:supedwie@yahoo.com" TargetMode="External"/><Relationship Id="rId863" Type="http://schemas.openxmlformats.org/officeDocument/2006/relationships/hyperlink" Target="mailto:livingwell@carrotjarrett.com" TargetMode="External"/><Relationship Id="rId211" Type="http://schemas.openxmlformats.org/officeDocument/2006/relationships/hyperlink" Target="mailto:quest1045@me.com" TargetMode="External"/><Relationship Id="rId295" Type="http://schemas.openxmlformats.org/officeDocument/2006/relationships/hyperlink" Target="mailto:racedirector@reggaemarathon.com" TargetMode="External"/><Relationship Id="rId309" Type="http://schemas.openxmlformats.org/officeDocument/2006/relationships/hyperlink" Target="mailto:SEANMORGANSCHOLARSHIP@GMAIL.COM" TargetMode="External"/><Relationship Id="rId516" Type="http://schemas.openxmlformats.org/officeDocument/2006/relationships/hyperlink" Target="mailto:mountzionaom@yahoo.com" TargetMode="External"/><Relationship Id="rId723" Type="http://schemas.openxmlformats.org/officeDocument/2006/relationships/hyperlink" Target="mailto:oneilsmith1975@gmail.com" TargetMode="External"/><Relationship Id="rId930" Type="http://schemas.openxmlformats.org/officeDocument/2006/relationships/hyperlink" Target="mailto:paularos072@hotmail.com" TargetMode="External"/><Relationship Id="rId155" Type="http://schemas.openxmlformats.org/officeDocument/2006/relationships/hyperlink" Target="mailto:audra@pavecentre.org" TargetMode="External"/><Relationship Id="rId362" Type="http://schemas.openxmlformats.org/officeDocument/2006/relationships/hyperlink" Target="mailto:EDENGOSPELWORKERSMINISTRY17@MAIL.COM" TargetMode="External"/><Relationship Id="rId222" Type="http://schemas.openxmlformats.org/officeDocument/2006/relationships/hyperlink" Target="mailto:naturalreleafcharities@gmail.com" TargetMode="External"/><Relationship Id="rId667" Type="http://schemas.openxmlformats.org/officeDocument/2006/relationships/hyperlink" Target="mailto:blagrove5@gmail.com" TargetMode="External"/><Relationship Id="rId874" Type="http://schemas.openxmlformats.org/officeDocument/2006/relationships/hyperlink" Target="mailto:jcwatson79@yahoo.com" TargetMode="External"/><Relationship Id="rId17" Type="http://schemas.openxmlformats.org/officeDocument/2006/relationships/hyperlink" Target="mailto:plccc16@gmail.com" TargetMode="External"/><Relationship Id="rId527" Type="http://schemas.openxmlformats.org/officeDocument/2006/relationships/hyperlink" Target="mailto:thecafs.ja@gmail.com" TargetMode="External"/><Relationship Id="rId734" Type="http://schemas.openxmlformats.org/officeDocument/2006/relationships/hyperlink" Target="mailto:BISHOPBLAIR@YAHOO.COM" TargetMode="External"/><Relationship Id="rId941" Type="http://schemas.openxmlformats.org/officeDocument/2006/relationships/hyperlink" Target="mailto:happyeyes759@hotmail.com" TargetMode="External"/><Relationship Id="rId70" Type="http://schemas.openxmlformats.org/officeDocument/2006/relationships/hyperlink" Target="mailto:dandmgaynair@gmail.com" TargetMode="External"/><Relationship Id="rId166" Type="http://schemas.openxmlformats.org/officeDocument/2006/relationships/hyperlink" Target="mailto:president@aidshealth.org" TargetMode="External"/><Relationship Id="rId373" Type="http://schemas.openxmlformats.org/officeDocument/2006/relationships/hyperlink" Target="mailto:BISHOPBROWN692@GMAIL.COM" TargetMode="External"/><Relationship Id="rId580" Type="http://schemas.openxmlformats.org/officeDocument/2006/relationships/hyperlink" Target="mailto:SRFOUNDATIONLTD@YAHOO.COM" TargetMode="External"/><Relationship Id="rId801" Type="http://schemas.openxmlformats.org/officeDocument/2006/relationships/hyperlink" Target="mailto:psankeytech@gmail.com" TargetMode="External"/><Relationship Id="rId1" Type="http://schemas.openxmlformats.org/officeDocument/2006/relationships/hyperlink" Target="mailto:ulettemr@ldschurch.org" TargetMode="External"/><Relationship Id="rId233" Type="http://schemas.openxmlformats.org/officeDocument/2006/relationships/hyperlink" Target="mailto:jailbreakdeliverancechurch@gmail.com" TargetMode="External"/><Relationship Id="rId440" Type="http://schemas.openxmlformats.org/officeDocument/2006/relationships/hyperlink" Target="mailto:calltoserve@flowja.com" TargetMode="External"/><Relationship Id="rId678" Type="http://schemas.openxmlformats.org/officeDocument/2006/relationships/hyperlink" Target="mailto:Briana@cornerstonejamaica.org" TargetMode="External"/><Relationship Id="rId885" Type="http://schemas.openxmlformats.org/officeDocument/2006/relationships/hyperlink" Target="mailto:revgrey@rogers.com" TargetMode="External"/><Relationship Id="rId28" Type="http://schemas.openxmlformats.org/officeDocument/2006/relationships/hyperlink" Target="mailto:jamaicadownssyndome@cwjamaica.com" TargetMode="External"/><Relationship Id="rId300" Type="http://schemas.openxmlformats.org/officeDocument/2006/relationships/hyperlink" Target="mailto:BANKEYLOUSPRODUCTIONS1.COM@YAHOO.COM" TargetMode="External"/><Relationship Id="rId538" Type="http://schemas.openxmlformats.org/officeDocument/2006/relationships/hyperlink" Target="mailto:gameoflife876@outlook.com" TargetMode="External"/><Relationship Id="rId745" Type="http://schemas.openxmlformats.org/officeDocument/2006/relationships/hyperlink" Target="mailto:shaareshalom@cwjamaica.com" TargetMode="External"/><Relationship Id="rId952" Type="http://schemas.openxmlformats.org/officeDocument/2006/relationships/hyperlink" Target="mailto:info@teachittokids.org" TargetMode="External"/><Relationship Id="rId81" Type="http://schemas.openxmlformats.org/officeDocument/2006/relationships/hyperlink" Target="mailto:kymca@cwjamaica.com" TargetMode="External"/><Relationship Id="rId177" Type="http://schemas.openxmlformats.org/officeDocument/2006/relationships/hyperlink" Target="mailto:inquiry.timeout@gmail.com" TargetMode="External"/><Relationship Id="rId384" Type="http://schemas.openxmlformats.org/officeDocument/2006/relationships/hyperlink" Target="mailto:NMNBCHURCH@GMAIL.COM" TargetMode="External"/><Relationship Id="rId591" Type="http://schemas.openxmlformats.org/officeDocument/2006/relationships/hyperlink" Target="mailto:alvadsteven@yahoo.com" TargetMode="External"/><Relationship Id="rId605" Type="http://schemas.openxmlformats.org/officeDocument/2006/relationships/hyperlink" Target="mailto:servantsheartjamaica@yahoo.com" TargetMode="External"/><Relationship Id="rId812" Type="http://schemas.openxmlformats.org/officeDocument/2006/relationships/hyperlink" Target="mailto:moesha_wallace@yahoo.com" TargetMode="External"/><Relationship Id="rId244" Type="http://schemas.openxmlformats.org/officeDocument/2006/relationships/hyperlink" Target="mailto:kdcrosdalefoundation@gmail.com" TargetMode="External"/><Relationship Id="rId689" Type="http://schemas.openxmlformats.org/officeDocument/2006/relationships/hyperlink" Target="mailto:kerrdawkins4@gmail.com" TargetMode="External"/><Relationship Id="rId896" Type="http://schemas.openxmlformats.org/officeDocument/2006/relationships/hyperlink" Target="mailto:bishopdelroywillis1@yahoo.com" TargetMode="External"/><Relationship Id="rId39" Type="http://schemas.openxmlformats.org/officeDocument/2006/relationships/hyperlink" Target="mailto:biblewayjamaicadioceses@gmail.com" TargetMode="External"/><Relationship Id="rId451" Type="http://schemas.openxmlformats.org/officeDocument/2006/relationships/hyperlink" Target="http://www.loveunlimitedfoundation.org/" TargetMode="External"/><Relationship Id="rId549" Type="http://schemas.openxmlformats.org/officeDocument/2006/relationships/hyperlink" Target="mailto:BUSSTOPMISSION7@GMAIL.COM" TargetMode="External"/><Relationship Id="rId756" Type="http://schemas.openxmlformats.org/officeDocument/2006/relationships/hyperlink" Target="mailto:auldsacademy@aacf.ca" TargetMode="External"/><Relationship Id="rId50" Type="http://schemas.openxmlformats.org/officeDocument/2006/relationships/hyperlink" Target="mailto:sof@swallowfieldchapel.org" TargetMode="External"/><Relationship Id="rId104" Type="http://schemas.openxmlformats.org/officeDocument/2006/relationships/hyperlink" Target="mailto:newtestamentbishop@gmail.com" TargetMode="External"/><Relationship Id="rId146" Type="http://schemas.openxmlformats.org/officeDocument/2006/relationships/hyperlink" Target="mailto:unitasofjamaica@yahoo.com" TargetMode="External"/><Relationship Id="rId188" Type="http://schemas.openxmlformats.org/officeDocument/2006/relationships/hyperlink" Target="mailto:hearteasechurchofgoodseventhday@gmail.com" TargetMode="External"/><Relationship Id="rId311" Type="http://schemas.openxmlformats.org/officeDocument/2006/relationships/hyperlink" Target="mailto:FLMJAMAICA@GMAIL.COM" TargetMode="External"/><Relationship Id="rId353" Type="http://schemas.openxmlformats.org/officeDocument/2006/relationships/hyperlink" Target="mailto:CHISHOLM.AVENUE7THDAY@GMAIL.COM" TargetMode="External"/><Relationship Id="rId395" Type="http://schemas.openxmlformats.org/officeDocument/2006/relationships/hyperlink" Target="mailto:SDONKORJR@ANIDA.ORG" TargetMode="External"/><Relationship Id="rId409" Type="http://schemas.openxmlformats.org/officeDocument/2006/relationships/hyperlink" Target="mailto:secretary_manager@yahoo.com" TargetMode="External"/><Relationship Id="rId560" Type="http://schemas.openxmlformats.org/officeDocument/2006/relationships/hyperlink" Target="mailto:BLACKRIVERHOSPITALFOUNDATION@GMAIL.COM" TargetMode="External"/><Relationship Id="rId798" Type="http://schemas.openxmlformats.org/officeDocument/2006/relationships/hyperlink" Target="mailto:wangfordl@gmail.com" TargetMode="External"/><Relationship Id="rId92" Type="http://schemas.openxmlformats.org/officeDocument/2006/relationships/hyperlink" Target="mailto:idpioneers@gmail.com" TargetMode="External"/><Relationship Id="rId213" Type="http://schemas.openxmlformats.org/officeDocument/2006/relationships/hyperlink" Target="mailto:womenshealthnetworkja@gmail.com" TargetMode="External"/><Relationship Id="rId420" Type="http://schemas.openxmlformats.org/officeDocument/2006/relationships/hyperlink" Target="mailto:CASUT@YAHOO.COM" TargetMode="External"/><Relationship Id="rId616" Type="http://schemas.openxmlformats.org/officeDocument/2006/relationships/hyperlink" Target="mailto:horatiostoneman@gmail.com" TargetMode="External"/><Relationship Id="rId658" Type="http://schemas.openxmlformats.org/officeDocument/2006/relationships/hyperlink" Target="mailto:latonya.dawes@gmail.com" TargetMode="External"/><Relationship Id="rId823" Type="http://schemas.openxmlformats.org/officeDocument/2006/relationships/hyperlink" Target="mailto:rachael@three-sixty-degrees.com" TargetMode="External"/><Relationship Id="rId865" Type="http://schemas.openxmlformats.org/officeDocument/2006/relationships/hyperlink" Target="mailto:godshands_extended@yahoo.com" TargetMode="External"/><Relationship Id="rId255" Type="http://schemas.openxmlformats.org/officeDocument/2006/relationships/hyperlink" Target="mailto:bgabochorios@gmail.com" TargetMode="External"/><Relationship Id="rId297" Type="http://schemas.openxmlformats.org/officeDocument/2006/relationships/hyperlink" Target="mailto:LOCFOUNDATION30@GMAIL.COM" TargetMode="External"/><Relationship Id="rId462" Type="http://schemas.openxmlformats.org/officeDocument/2006/relationships/hyperlink" Target="mailto:happygroveclassof98@gmail.com" TargetMode="External"/><Relationship Id="rId518" Type="http://schemas.openxmlformats.org/officeDocument/2006/relationships/hyperlink" Target="mailto:princemorr2000@yahoo.com" TargetMode="External"/><Relationship Id="rId725" Type="http://schemas.openxmlformats.org/officeDocument/2006/relationships/hyperlink" Target="mailto:contact@wisdomphilanthropy.org" TargetMode="External"/><Relationship Id="rId932" Type="http://schemas.openxmlformats.org/officeDocument/2006/relationships/hyperlink" Target="mailto:lawrencestepheany@gmail.com" TargetMode="External"/><Relationship Id="rId115" Type="http://schemas.openxmlformats.org/officeDocument/2006/relationships/hyperlink" Target="mailto:ccooke@jabgl.com" TargetMode="External"/><Relationship Id="rId157" Type="http://schemas.openxmlformats.org/officeDocument/2006/relationships/hyperlink" Target="mailto:sunbeambrothers@yahoo.com" TargetMode="External"/><Relationship Id="rId322" Type="http://schemas.openxmlformats.org/officeDocument/2006/relationships/hyperlink" Target="mailto:REXHARMONJAMAICA@GMAIL.COM" TargetMode="External"/><Relationship Id="rId364" Type="http://schemas.openxmlformats.org/officeDocument/2006/relationships/hyperlink" Target="mailto:PROJECTMANAGER.SPJE@GMAIL.COM" TargetMode="External"/><Relationship Id="rId767" Type="http://schemas.openxmlformats.org/officeDocument/2006/relationships/hyperlink" Target="mailto:Info@eveforlife.org" TargetMode="External"/><Relationship Id="rId61" Type="http://schemas.openxmlformats.org/officeDocument/2006/relationships/hyperlink" Target="mailto:churchofgodinjamaica@gmail.com" TargetMode="External"/><Relationship Id="rId199" Type="http://schemas.openxmlformats.org/officeDocument/2006/relationships/hyperlink" Target="mailto:kempshillhighpsa@gmail.com" TargetMode="External"/><Relationship Id="rId571" Type="http://schemas.openxmlformats.org/officeDocument/2006/relationships/hyperlink" Target="mailto:admin@creativelearning.info" TargetMode="External"/><Relationship Id="rId627" Type="http://schemas.openxmlformats.org/officeDocument/2006/relationships/hyperlink" Target="mailto:inhealthja@gmail.com" TargetMode="External"/><Relationship Id="rId669" Type="http://schemas.openxmlformats.org/officeDocument/2006/relationships/hyperlink" Target="mailto:theacademicspecialist@gmail.com" TargetMode="External"/><Relationship Id="rId834" Type="http://schemas.openxmlformats.org/officeDocument/2006/relationships/hyperlink" Target="mailto:palmermarcia58@gmail.com" TargetMode="External"/><Relationship Id="rId876" Type="http://schemas.openxmlformats.org/officeDocument/2006/relationships/hyperlink" Target="mailto:dwightkinght80@yahoo.com" TargetMode="External"/><Relationship Id="rId19" Type="http://schemas.openxmlformats.org/officeDocument/2006/relationships/hyperlink" Target="mailto:limefoundation@lime.com" TargetMode="External"/><Relationship Id="rId224" Type="http://schemas.openxmlformats.org/officeDocument/2006/relationships/hyperlink" Target="mailto:info@lascochinfoundation.org" TargetMode="External"/><Relationship Id="rId266" Type="http://schemas.openxmlformats.org/officeDocument/2006/relationships/hyperlink" Target="mailto:gnrlbaptist_ja@yahoo.com" TargetMode="External"/><Relationship Id="rId431" Type="http://schemas.openxmlformats.org/officeDocument/2006/relationships/hyperlink" Target="mailto:help4102@gmail.com" TargetMode="External"/><Relationship Id="rId473" Type="http://schemas.openxmlformats.org/officeDocument/2006/relationships/hyperlink" Target="mailto:holinesschristianchurch@yahoo.com" TargetMode="External"/><Relationship Id="rId529" Type="http://schemas.openxmlformats.org/officeDocument/2006/relationships/hyperlink" Target="mailto:fiwiculchjm@gmail.com" TargetMode="External"/><Relationship Id="rId680" Type="http://schemas.openxmlformats.org/officeDocument/2006/relationships/hyperlink" Target="mailto:shaggyandfriends@gmail.com" TargetMode="External"/><Relationship Id="rId736" Type="http://schemas.openxmlformats.org/officeDocument/2006/relationships/hyperlink" Target="mailto:ANNAPATR59@GMAIL.COM" TargetMode="External"/><Relationship Id="rId901" Type="http://schemas.openxmlformats.org/officeDocument/2006/relationships/hyperlink" Target="mailto:victoryoverpastfoundation@gmail.com" TargetMode="External"/><Relationship Id="rId30" Type="http://schemas.openxmlformats.org/officeDocument/2006/relationships/hyperlink" Target="mailto:emmanuelbasptist@cwjamaica.com" TargetMode="External"/><Relationship Id="rId126" Type="http://schemas.openxmlformats.org/officeDocument/2006/relationships/hyperlink" Target="mailto:mygtrm@yahoo.com" TargetMode="External"/><Relationship Id="rId168" Type="http://schemas.openxmlformats.org/officeDocument/2006/relationships/hyperlink" Target="mailto:info@zioncareinternational.org" TargetMode="External"/><Relationship Id="rId333" Type="http://schemas.openxmlformats.org/officeDocument/2006/relationships/hyperlink" Target="mailto:EASTKINGSTONPORTROYAL@GMAIL.COM" TargetMode="External"/><Relationship Id="rId540" Type="http://schemas.openxmlformats.org/officeDocument/2006/relationships/hyperlink" Target="mailto:info@dynamiclifefoundation.org" TargetMode="External"/><Relationship Id="rId778" Type="http://schemas.openxmlformats.org/officeDocument/2006/relationships/hyperlink" Target="mailto:sheona.muschett@gmail.com" TargetMode="External"/><Relationship Id="rId943" Type="http://schemas.openxmlformats.org/officeDocument/2006/relationships/hyperlink" Target="mailto:bishopbbrown@gmail.com" TargetMode="External"/><Relationship Id="rId72" Type="http://schemas.openxmlformats.org/officeDocument/2006/relationships/hyperlink" Target="mailto:Communityunlockedja@gmail.com" TargetMode="External"/><Relationship Id="rId375" Type="http://schemas.openxmlformats.org/officeDocument/2006/relationships/hyperlink" Target="mailto:LIFEBIBLECOLLEGEJA2019@OUTLOOK.COM" TargetMode="External"/><Relationship Id="rId582" Type="http://schemas.openxmlformats.org/officeDocument/2006/relationships/hyperlink" Target="mailto:STTHOMASRENAISSANCE@GMAIL.COM" TargetMode="External"/><Relationship Id="rId638" Type="http://schemas.openxmlformats.org/officeDocument/2006/relationships/hyperlink" Target="mailto:daviddcclarke@gmail.com" TargetMode="External"/><Relationship Id="rId803" Type="http://schemas.openxmlformats.org/officeDocument/2006/relationships/hyperlink" Target="mailto:rescuetc@yahoo.com" TargetMode="External"/><Relationship Id="rId845" Type="http://schemas.openxmlformats.org/officeDocument/2006/relationships/hyperlink" Target="mailto:bornagainmystic@gmail.com" TargetMode="External"/><Relationship Id="rId3" Type="http://schemas.openxmlformats.org/officeDocument/2006/relationships/hyperlink" Target="mailto:JOJO_HUDSON@HOTMAIL.COM" TargetMode="External"/><Relationship Id="rId235" Type="http://schemas.openxmlformats.org/officeDocument/2006/relationships/hyperlink" Target="mailto:sokratis_dimitriadis@yahoo.com" TargetMode="External"/><Relationship Id="rId277" Type="http://schemas.openxmlformats.org/officeDocument/2006/relationships/hyperlink" Target="mailto:kcfriendsacrossborders@gmail.com" TargetMode="External"/><Relationship Id="rId400" Type="http://schemas.openxmlformats.org/officeDocument/2006/relationships/hyperlink" Target="mailto:info@sjtc.edu.jm%20(the%20general%20public)" TargetMode="External"/><Relationship Id="rId442" Type="http://schemas.openxmlformats.org/officeDocument/2006/relationships/hyperlink" Target="mailto:goodbehaviourbetterjamaica@gmail.com" TargetMode="External"/><Relationship Id="rId484" Type="http://schemas.openxmlformats.org/officeDocument/2006/relationships/hyperlink" Target="mailto:winnilewis@gmail.com" TargetMode="External"/><Relationship Id="rId705" Type="http://schemas.openxmlformats.org/officeDocument/2006/relationships/hyperlink" Target="mailto:cordene@hetransforms.me" TargetMode="External"/><Relationship Id="rId887" Type="http://schemas.openxmlformats.org/officeDocument/2006/relationships/hyperlink" Target="mailto:mi7408s04@yahoo.com" TargetMode="External"/><Relationship Id="rId137" Type="http://schemas.openxmlformats.org/officeDocument/2006/relationships/hyperlink" Target="mailto:jamaicadyslexiaassociation@gmail.com" TargetMode="External"/><Relationship Id="rId302" Type="http://schemas.openxmlformats.org/officeDocument/2006/relationships/hyperlink" Target="mailto:JFM_HR@ADM.COM" TargetMode="External"/><Relationship Id="rId344" Type="http://schemas.openxmlformats.org/officeDocument/2006/relationships/hyperlink" Target="mailto:THEGOSPELTAB@GMAIL.COM" TargetMode="External"/><Relationship Id="rId691" Type="http://schemas.openxmlformats.org/officeDocument/2006/relationships/hyperlink" Target="mailto:jiifoundation1@gmail.com" TargetMode="External"/><Relationship Id="rId747" Type="http://schemas.openxmlformats.org/officeDocument/2006/relationships/hyperlink" Target="mailto:ACIR50@YAHOO.COM" TargetMode="External"/><Relationship Id="rId789" Type="http://schemas.openxmlformats.org/officeDocument/2006/relationships/hyperlink" Target="mailto:internationalworshipcenter07@yahoo.com" TargetMode="External"/><Relationship Id="rId912" Type="http://schemas.openxmlformats.org/officeDocument/2006/relationships/hyperlink" Target="mailto:joam@joamltd.org" TargetMode="External"/><Relationship Id="rId954" Type="http://schemas.openxmlformats.org/officeDocument/2006/relationships/hyperlink" Target="mailto:planetjamaica@gmail.com" TargetMode="External"/><Relationship Id="rId41" Type="http://schemas.openxmlformats.org/officeDocument/2006/relationships/hyperlink" Target="mailto:netinfo@moe.gov.jm" TargetMode="External"/><Relationship Id="rId83" Type="http://schemas.openxmlformats.org/officeDocument/2006/relationships/hyperlink" Target="mailto:nitaskidsfoundationinc@gmail.com" TargetMode="External"/><Relationship Id="rId179" Type="http://schemas.openxmlformats.org/officeDocument/2006/relationships/hyperlink" Target="mailto:journey2free2013@gmail.com" TargetMode="External"/><Relationship Id="rId386" Type="http://schemas.openxmlformats.org/officeDocument/2006/relationships/hyperlink" Target="mailto:CHRISBERRY94@YAHOO.COM" TargetMode="External"/><Relationship Id="rId551" Type="http://schemas.openxmlformats.org/officeDocument/2006/relationships/hyperlink" Target="mailto:newkingstonrotaract@gmail.com" TargetMode="External"/><Relationship Id="rId593" Type="http://schemas.openxmlformats.org/officeDocument/2006/relationships/hyperlink" Target="mailto:faithliftersministry2@yahoo.com" TargetMode="External"/><Relationship Id="rId607" Type="http://schemas.openxmlformats.org/officeDocument/2006/relationships/hyperlink" Target="mailto:caribsharebiogas@gmail.com" TargetMode="External"/><Relationship Id="rId649" Type="http://schemas.openxmlformats.org/officeDocument/2006/relationships/hyperlink" Target="mailto:luciarutherfordtrust@gmail.com" TargetMode="External"/><Relationship Id="rId814" Type="http://schemas.openxmlformats.org/officeDocument/2006/relationships/hyperlink" Target="mailto:judywilliam860@yahoo.com" TargetMode="External"/><Relationship Id="rId856" Type="http://schemas.openxmlformats.org/officeDocument/2006/relationships/hyperlink" Target="mailto:andrea@kingstoncreative.org" TargetMode="External"/><Relationship Id="rId190" Type="http://schemas.openxmlformats.org/officeDocument/2006/relationships/hyperlink" Target="mailto:temple.faithdeliverance@gmail.com" TargetMode="External"/><Relationship Id="rId204" Type="http://schemas.openxmlformats.org/officeDocument/2006/relationships/hyperlink" Target="mailto:still_kickin2018@hotmail.com" TargetMode="External"/><Relationship Id="rId246" Type="http://schemas.openxmlformats.org/officeDocument/2006/relationships/hyperlink" Target="mailto:urempweredtosoar@gmail.com" TargetMode="External"/><Relationship Id="rId288" Type="http://schemas.openxmlformats.org/officeDocument/2006/relationships/hyperlink" Target="mailto:Info@joanlatty.com" TargetMode="External"/><Relationship Id="rId411" Type="http://schemas.openxmlformats.org/officeDocument/2006/relationships/hyperlink" Target="mailto:cornwallcollege@hotmail.com" TargetMode="External"/><Relationship Id="rId453" Type="http://schemas.openxmlformats.org/officeDocument/2006/relationships/hyperlink" Target="mailto:gahexecutivemail@gmail.com" TargetMode="External"/><Relationship Id="rId509" Type="http://schemas.openxmlformats.org/officeDocument/2006/relationships/hyperlink" Target="mailto:anakazo@yahoo.com" TargetMode="External"/><Relationship Id="rId660" Type="http://schemas.openxmlformats.org/officeDocument/2006/relationships/hyperlink" Target="mailto:janmack2005@yahoo.co.uk" TargetMode="External"/><Relationship Id="rId898" Type="http://schemas.openxmlformats.org/officeDocument/2006/relationships/hyperlink" Target="mailto:seafieldpsa@gmail.com" TargetMode="External"/><Relationship Id="rId106" Type="http://schemas.openxmlformats.org/officeDocument/2006/relationships/hyperlink" Target="mailto:essexhallca@mail.com" TargetMode="External"/><Relationship Id="rId313" Type="http://schemas.openxmlformats.org/officeDocument/2006/relationships/hyperlink" Target="mailto:JWWALKER@NHT.GOV.JM" TargetMode="External"/><Relationship Id="rId495" Type="http://schemas.openxmlformats.org/officeDocument/2006/relationships/hyperlink" Target="mailto:marciafreemantlefoundation@gmail.com" TargetMode="External"/><Relationship Id="rId716" Type="http://schemas.openxmlformats.org/officeDocument/2006/relationships/hyperlink" Target="mailto:info@youthsforexcellence.org" TargetMode="External"/><Relationship Id="rId758" Type="http://schemas.openxmlformats.org/officeDocument/2006/relationships/hyperlink" Target="mailto:sonja@instam.org" TargetMode="External"/><Relationship Id="rId923" Type="http://schemas.openxmlformats.org/officeDocument/2006/relationships/hyperlink" Target="mailto:wiltrowers@yahoo.com" TargetMode="External"/><Relationship Id="rId10" Type="http://schemas.openxmlformats.org/officeDocument/2006/relationships/hyperlink" Target="mailto:fmaj@cwjamaica.com" TargetMode="External"/><Relationship Id="rId52" Type="http://schemas.openxmlformats.org/officeDocument/2006/relationships/hyperlink" Target="mailto:equality4allja.finance@gmail.com" TargetMode="External"/><Relationship Id="rId94" Type="http://schemas.openxmlformats.org/officeDocument/2006/relationships/hyperlink" Target="mailto:talisataylorrent@gmail.com" TargetMode="External"/><Relationship Id="rId148" Type="http://schemas.openxmlformats.org/officeDocument/2006/relationships/hyperlink" Target="mailto:lionsclubkingston@hotmail.com" TargetMode="External"/><Relationship Id="rId355" Type="http://schemas.openxmlformats.org/officeDocument/2006/relationships/hyperlink" Target="mailto:FOUNDATION@EMROCKONLINE.COM" TargetMode="External"/><Relationship Id="rId397" Type="http://schemas.openxmlformats.org/officeDocument/2006/relationships/hyperlink" Target="mailto:englebert@caswi.org" TargetMode="External"/><Relationship Id="rId520" Type="http://schemas.openxmlformats.org/officeDocument/2006/relationships/hyperlink" Target="mailto:immaculate.prep@gmail.com" TargetMode="External"/><Relationship Id="rId562" Type="http://schemas.openxmlformats.org/officeDocument/2006/relationships/hyperlink" Target="mailto:VFPHDMINISTRIES@GMAIL.COM" TargetMode="External"/><Relationship Id="rId618" Type="http://schemas.openxmlformats.org/officeDocument/2006/relationships/hyperlink" Target="mailto:gordonsfuneralservice@gmail.com" TargetMode="External"/><Relationship Id="rId825" Type="http://schemas.openxmlformats.org/officeDocument/2006/relationships/hyperlink" Target="mailto:lenoyprendy@yahoo.com" TargetMode="External"/><Relationship Id="rId215" Type="http://schemas.openxmlformats.org/officeDocument/2006/relationships/hyperlink" Target="mailto:duanetlaw@yahoo.com" TargetMode="External"/><Relationship Id="rId257" Type="http://schemas.openxmlformats.org/officeDocument/2006/relationships/hyperlink" Target="mailto:jamaica.4h@cwjamaica.com" TargetMode="External"/><Relationship Id="rId422" Type="http://schemas.openxmlformats.org/officeDocument/2006/relationships/hyperlink" Target="mailto:anewjamaica@yahoo.com" TargetMode="External"/><Relationship Id="rId464" Type="http://schemas.openxmlformats.org/officeDocument/2006/relationships/hyperlink" Target="mailto:clarendonpc@mlge.gov.jm" TargetMode="External"/><Relationship Id="rId867" Type="http://schemas.openxmlformats.org/officeDocument/2006/relationships/hyperlink" Target="mailto:yvonne.godfrey@jm.ey.com" TargetMode="External"/><Relationship Id="rId299" Type="http://schemas.openxmlformats.org/officeDocument/2006/relationships/hyperlink" Target="mailto:DORNABROWN7@GMAIL.COM" TargetMode="External"/><Relationship Id="rId727" Type="http://schemas.openxmlformats.org/officeDocument/2006/relationships/hyperlink" Target="mailto:SRICHARDSLAWOFFICE@GMAIL.COM" TargetMode="External"/><Relationship Id="rId934" Type="http://schemas.openxmlformats.org/officeDocument/2006/relationships/hyperlink" Target="mailto:roy5557@gmail.com" TargetMode="External"/><Relationship Id="rId63" Type="http://schemas.openxmlformats.org/officeDocument/2006/relationships/hyperlink" Target="mailto:christalivekingston@yahoo.com" TargetMode="External"/><Relationship Id="rId159" Type="http://schemas.openxmlformats.org/officeDocument/2006/relationships/hyperlink" Target="mailto:ekklesiabiblefellowship@gmail.com" TargetMode="External"/><Relationship Id="rId366" Type="http://schemas.openxmlformats.org/officeDocument/2006/relationships/hyperlink" Target="mailto:PINNOCKSOASIS@GMAIL.COM" TargetMode="External"/><Relationship Id="rId573" Type="http://schemas.openxmlformats.org/officeDocument/2006/relationships/hyperlink" Target="mailto:info@jbu.org.jm" TargetMode="External"/><Relationship Id="rId780" Type="http://schemas.openxmlformats.org/officeDocument/2006/relationships/hyperlink" Target="mailto:yvonne.godfrey@jm.ey.com" TargetMode="External"/><Relationship Id="rId226" Type="http://schemas.openxmlformats.org/officeDocument/2006/relationships/hyperlink" Target="mailto:yvonne.godfrey@jm.ey.com" TargetMode="External"/><Relationship Id="rId433" Type="http://schemas.openxmlformats.org/officeDocument/2006/relationships/hyperlink" Target="mailto:divinerevelation2015@gmail.com" TargetMode="External"/><Relationship Id="rId878" Type="http://schemas.openxmlformats.org/officeDocument/2006/relationships/hyperlink" Target="mailto:elegantestates@yahoo.com" TargetMode="External"/><Relationship Id="rId640" Type="http://schemas.openxmlformats.org/officeDocument/2006/relationships/hyperlink" Target="mailto:evercamc@yahoo.com" TargetMode="External"/><Relationship Id="rId738" Type="http://schemas.openxmlformats.org/officeDocument/2006/relationships/hyperlink" Target="mailto:gillian.white@yahoo.com" TargetMode="External"/><Relationship Id="rId945" Type="http://schemas.openxmlformats.org/officeDocument/2006/relationships/hyperlink" Target="mailto:ochioriosjazz@yahoo.com" TargetMode="External"/><Relationship Id="rId74" Type="http://schemas.openxmlformats.org/officeDocument/2006/relationships/hyperlink" Target="mailto:omjamaica@gmail.com" TargetMode="External"/><Relationship Id="rId377" Type="http://schemas.openxmlformats.org/officeDocument/2006/relationships/hyperlink" Target="http://www.wonbyonetojamaica.com/" TargetMode="External"/><Relationship Id="rId500" Type="http://schemas.openxmlformats.org/officeDocument/2006/relationships/hyperlink" Target="mailto:TDCF.ltd@gmail.com" TargetMode="External"/><Relationship Id="rId584" Type="http://schemas.openxmlformats.org/officeDocument/2006/relationships/hyperlink" Target="mailto:SHININGHOPEFOUNDATIONJN@GMAIL.COM" TargetMode="External"/><Relationship Id="rId805" Type="http://schemas.openxmlformats.org/officeDocument/2006/relationships/hyperlink" Target="mailto:inotice944@gmail.com" TargetMode="External"/><Relationship Id="rId5" Type="http://schemas.openxmlformats.org/officeDocument/2006/relationships/hyperlink" Target="mailto:operationsaveja@gmail.com" TargetMode="External"/><Relationship Id="rId237" Type="http://schemas.openxmlformats.org/officeDocument/2006/relationships/hyperlink" Target="mailto:apostlearkint@gmail.com" TargetMode="External"/><Relationship Id="rId791" Type="http://schemas.openxmlformats.org/officeDocument/2006/relationships/hyperlink" Target="mailto:daricketts@cwjamaica.com" TargetMode="External"/><Relationship Id="rId889" Type="http://schemas.openxmlformats.org/officeDocument/2006/relationships/hyperlink" Target="mailto:josephinejohnson641@gmail.com" TargetMode="External"/><Relationship Id="rId444" Type="http://schemas.openxmlformats.org/officeDocument/2006/relationships/hyperlink" Target="mailto:churchesofchristja@yahoo.com" TargetMode="External"/><Relationship Id="rId651" Type="http://schemas.openxmlformats.org/officeDocument/2006/relationships/hyperlink" Target="mailto:morganraymond301@gmail.com" TargetMode="External"/><Relationship Id="rId749" Type="http://schemas.openxmlformats.org/officeDocument/2006/relationships/hyperlink" Target="mailto:donovanbeersingh2012@hotmail.com" TargetMode="External"/><Relationship Id="rId290" Type="http://schemas.openxmlformats.org/officeDocument/2006/relationships/hyperlink" Target="mailto:kevindownswellministries@yahoo.com" TargetMode="External"/><Relationship Id="rId304" Type="http://schemas.openxmlformats.org/officeDocument/2006/relationships/hyperlink" Target="mailto:VELEYHOME@GMAIL.COM" TargetMode="External"/><Relationship Id="rId388" Type="http://schemas.openxmlformats.org/officeDocument/2006/relationships/hyperlink" Target="mailto:CHRISTTEMPLE105@YAHOO.COM" TargetMode="External"/><Relationship Id="rId511" Type="http://schemas.openxmlformats.org/officeDocument/2006/relationships/hyperlink" Target="mailto:delavegacitybenevolentsociety@gmail.com" TargetMode="External"/><Relationship Id="rId609" Type="http://schemas.openxmlformats.org/officeDocument/2006/relationships/hyperlink" Target="mailto:steeledonald223@gmail.com" TargetMode="External"/><Relationship Id="rId956" Type="http://schemas.openxmlformats.org/officeDocument/2006/relationships/hyperlink" Target="mailto:rudolphpink@gmail.com" TargetMode="External"/><Relationship Id="rId85" Type="http://schemas.openxmlformats.org/officeDocument/2006/relationships/hyperlink" Target="mailto:cfacey@faceylaw.com" TargetMode="External"/><Relationship Id="rId150" Type="http://schemas.openxmlformats.org/officeDocument/2006/relationships/hyperlink" Target="mailto:egmjamaica@yahoo.com" TargetMode="External"/><Relationship Id="rId595" Type="http://schemas.openxmlformats.org/officeDocument/2006/relationships/hyperlink" Target="mailto:shadstewart@gmail.com" TargetMode="External"/><Relationship Id="rId816" Type="http://schemas.openxmlformats.org/officeDocument/2006/relationships/hyperlink" Target="mailto:Desyrun@yahoo.com" TargetMode="External"/><Relationship Id="rId248" Type="http://schemas.openxmlformats.org/officeDocument/2006/relationships/hyperlink" Target="mailto:beignitedja@gmail.com" TargetMode="External"/><Relationship Id="rId455" Type="http://schemas.openxmlformats.org/officeDocument/2006/relationships/hyperlink" Target="mailto:csgs@cwjamaica.com" TargetMode="External"/><Relationship Id="rId662" Type="http://schemas.openxmlformats.org/officeDocument/2006/relationships/hyperlink" Target="mailto:evertonreid40729@gmail.com" TargetMode="External"/><Relationship Id="rId12" Type="http://schemas.openxmlformats.org/officeDocument/2006/relationships/hyperlink" Target="mailto:tsfgore@gmail.com" TargetMode="External"/><Relationship Id="rId108" Type="http://schemas.openxmlformats.org/officeDocument/2006/relationships/hyperlink" Target="mailto:sunflowerministries2016@gmail.com" TargetMode="External"/><Relationship Id="rId315" Type="http://schemas.openxmlformats.org/officeDocument/2006/relationships/hyperlink" Target="mailto:MAROONINDIGENOUSCULTURALGROUP@GMAIL.COM" TargetMode="External"/><Relationship Id="rId522" Type="http://schemas.openxmlformats.org/officeDocument/2006/relationships/hyperlink" Target="mailto:projectofhope05@yahoo.com" TargetMode="External"/><Relationship Id="rId96" Type="http://schemas.openxmlformats.org/officeDocument/2006/relationships/hyperlink" Target="mailto:skyhouseinfo@gmail.com" TargetMode="External"/><Relationship Id="rId161" Type="http://schemas.openxmlformats.org/officeDocument/2006/relationships/hyperlink" Target="mailto:trumpetcall@cwjamaica.com" TargetMode="External"/><Relationship Id="rId399" Type="http://schemas.openxmlformats.org/officeDocument/2006/relationships/hyperlink" Target="mailto:passcom@flowja.com" TargetMode="External"/><Relationship Id="rId827" Type="http://schemas.openxmlformats.org/officeDocument/2006/relationships/hyperlink" Target="mailto:cveira@stewartsautosales.com" TargetMode="External"/><Relationship Id="rId259" Type="http://schemas.openxmlformats.org/officeDocument/2006/relationships/hyperlink" Target="mailto:hgmc@cwjamaica.com" TargetMode="External"/><Relationship Id="rId466" Type="http://schemas.openxmlformats.org/officeDocument/2006/relationships/hyperlink" Target="mailto:ppppministries@gmail.com" TargetMode="External"/><Relationship Id="rId673" Type="http://schemas.openxmlformats.org/officeDocument/2006/relationships/hyperlink" Target="mailto:kataylor1819@yahoo.com" TargetMode="External"/><Relationship Id="rId880" Type="http://schemas.openxmlformats.org/officeDocument/2006/relationships/hyperlink" Target="mailto:jonathanwalker631@yahoo.com" TargetMode="External"/><Relationship Id="rId23" Type="http://schemas.openxmlformats.org/officeDocument/2006/relationships/hyperlink" Target="mailto:foundation@iciwi.com" TargetMode="External"/><Relationship Id="rId119" Type="http://schemas.openxmlformats.org/officeDocument/2006/relationships/hyperlink" Target="mailto:Mscsec@mustardseed.com" TargetMode="External"/><Relationship Id="rId326" Type="http://schemas.openxmlformats.org/officeDocument/2006/relationships/hyperlink" Target="mailto:HULDAHS05MINISTRIES@GMAIL.COM" TargetMode="External"/><Relationship Id="rId533" Type="http://schemas.openxmlformats.org/officeDocument/2006/relationships/hyperlink" Target="mailto:dreamlivesfoundation@gmail.com" TargetMode="External"/><Relationship Id="rId740" Type="http://schemas.openxmlformats.org/officeDocument/2006/relationships/hyperlink" Target="mailto:handsinhandswithaheart@gmail.com" TargetMode="External"/><Relationship Id="rId838" Type="http://schemas.openxmlformats.org/officeDocument/2006/relationships/hyperlink" Target="mailto:bramwell_refuge@hotmail.com" TargetMode="External"/><Relationship Id="rId172" Type="http://schemas.openxmlformats.org/officeDocument/2006/relationships/hyperlink" Target="mailto:springdev@gmail.com" TargetMode="External"/><Relationship Id="rId477" Type="http://schemas.openxmlformats.org/officeDocument/2006/relationships/hyperlink" Target="mailto:missionofcharityandlove@gmail.com" TargetMode="External"/><Relationship Id="rId600" Type="http://schemas.openxmlformats.org/officeDocument/2006/relationships/hyperlink" Target="mailto:johnson.ricardo20@yahoo.com" TargetMode="External"/><Relationship Id="rId684" Type="http://schemas.openxmlformats.org/officeDocument/2006/relationships/hyperlink" Target="mailto:christopherhewitt993@gmail.com" TargetMode="External"/><Relationship Id="rId337" Type="http://schemas.openxmlformats.org/officeDocument/2006/relationships/hyperlink" Target="mailto:JEHUGAPPY10@GMAIL.COM" TargetMode="External"/><Relationship Id="rId891" Type="http://schemas.openxmlformats.org/officeDocument/2006/relationships/hyperlink" Target="mailto:trudian.hunt@yahoo.com" TargetMode="External"/><Relationship Id="rId905" Type="http://schemas.openxmlformats.org/officeDocument/2006/relationships/hyperlink" Target="mailto:alvinrowe@gmail.com" TargetMode="External"/><Relationship Id="rId34" Type="http://schemas.openxmlformats.org/officeDocument/2006/relationships/hyperlink" Target="mailto:jasa.jm2k9@gmail.com" TargetMode="External"/><Relationship Id="rId544" Type="http://schemas.openxmlformats.org/officeDocument/2006/relationships/hyperlink" Target="mailto:m_helpinghands_cf@outlook.com" TargetMode="External"/><Relationship Id="rId751" Type="http://schemas.openxmlformats.org/officeDocument/2006/relationships/hyperlink" Target="mailto:islandgigs@yahoo.com" TargetMode="External"/><Relationship Id="rId849" Type="http://schemas.openxmlformats.org/officeDocument/2006/relationships/hyperlink" Target="mailto:bfraser177@gmail.com" TargetMode="External"/><Relationship Id="rId183" Type="http://schemas.openxmlformats.org/officeDocument/2006/relationships/hyperlink" Target="mailto:mintfin@gmail.com" TargetMode="External"/><Relationship Id="rId390" Type="http://schemas.openxmlformats.org/officeDocument/2006/relationships/hyperlink" Target="mailto:FTBLUEPRINT7@GMAIL.COM" TargetMode="External"/><Relationship Id="rId404" Type="http://schemas.openxmlformats.org/officeDocument/2006/relationships/hyperlink" Target="mailto:studentschirtianfellowship@yahoo.com,%20%20%20%20%20%20%20%20%20%20%20%20%20%20%20%20%20%20%20%20%20%20%20%20%20iscfja.org" TargetMode="External"/><Relationship Id="rId611" Type="http://schemas.openxmlformats.org/officeDocument/2006/relationships/hyperlink" Target="mailto:marshamcdower@gmail.com" TargetMode="External"/><Relationship Id="rId250" Type="http://schemas.openxmlformats.org/officeDocument/2006/relationships/hyperlink" Target="mailto:info@dog-jm.org" TargetMode="External"/><Relationship Id="rId488" Type="http://schemas.openxmlformats.org/officeDocument/2006/relationships/hyperlink" Target="mailto:jatkd_secretary@hotmail.com" TargetMode="External"/><Relationship Id="rId695" Type="http://schemas.openxmlformats.org/officeDocument/2006/relationships/hyperlink" Target="mailto:santokieba@jncb.com" TargetMode="External"/><Relationship Id="rId709" Type="http://schemas.openxmlformats.org/officeDocument/2006/relationships/hyperlink" Target="mailto:dorraine@islandcitylab.org" TargetMode="External"/><Relationship Id="rId916" Type="http://schemas.openxmlformats.org/officeDocument/2006/relationships/hyperlink" Target="mailto:culturalhealth@hotmail.com" TargetMode="External"/><Relationship Id="rId45" Type="http://schemas.openxmlformats.org/officeDocument/2006/relationships/hyperlink" Target="mailto:info@kimnikvisions.org" TargetMode="External"/><Relationship Id="rId110" Type="http://schemas.openxmlformats.org/officeDocument/2006/relationships/hyperlink" Target="mailto:diocesan.secretary@anglicandiocese.com" TargetMode="External"/><Relationship Id="rId348" Type="http://schemas.openxmlformats.org/officeDocument/2006/relationships/hyperlink" Target="mailto:COURTSOFPRAISAC@GMAIL.COM" TargetMode="External"/><Relationship Id="rId555" Type="http://schemas.openxmlformats.org/officeDocument/2006/relationships/hyperlink" Target="mailto:abccharity@hotmail.com" TargetMode="External"/><Relationship Id="rId762" Type="http://schemas.openxmlformats.org/officeDocument/2006/relationships/hyperlink" Target="mailto:information@sos-jamaica.org" TargetMode="External"/><Relationship Id="rId194" Type="http://schemas.openxmlformats.org/officeDocument/2006/relationships/hyperlink" Target="mailto:pureinheartministriesintl@gmail.com" TargetMode="External"/><Relationship Id="rId208" Type="http://schemas.openxmlformats.org/officeDocument/2006/relationships/hyperlink" Target="mailto:acoore@gmail.com" TargetMode="External"/><Relationship Id="rId415" Type="http://schemas.openxmlformats.org/officeDocument/2006/relationships/hyperlink" Target="mailto:chineseculturalassociationja@gmail.com" TargetMode="External"/><Relationship Id="rId622" Type="http://schemas.openxmlformats.org/officeDocument/2006/relationships/hyperlink" Target="mailto:richardsjanet37@gmail.com" TargetMode="External"/><Relationship Id="rId261" Type="http://schemas.openxmlformats.org/officeDocument/2006/relationships/hyperlink" Target="mailto:acpjtreasurer@gmail.com" TargetMode="External"/><Relationship Id="rId499" Type="http://schemas.openxmlformats.org/officeDocument/2006/relationships/hyperlink" Target="mailto:rmaj@cwjamaica.com" TargetMode="External"/><Relationship Id="rId927" Type="http://schemas.openxmlformats.org/officeDocument/2006/relationships/hyperlink" Target="mailto:desmclarty@gmail.com" TargetMode="External"/><Relationship Id="rId56" Type="http://schemas.openxmlformats.org/officeDocument/2006/relationships/hyperlink" Target="mailto:info@ccrponline.org" TargetMode="External"/><Relationship Id="rId359" Type="http://schemas.openxmlformats.org/officeDocument/2006/relationships/hyperlink" Target="mailto:FULLLIFEDELMINBB@GMAIL.COM" TargetMode="External"/><Relationship Id="rId566" Type="http://schemas.openxmlformats.org/officeDocument/2006/relationships/hyperlink" Target="mailto:FAITHASCENSIONHOUSEOFGOD@GMAIL.COM" TargetMode="External"/><Relationship Id="rId773" Type="http://schemas.openxmlformats.org/officeDocument/2006/relationships/hyperlink" Target="mailto:carlaneshadennis@gmail.com" TargetMode="External"/><Relationship Id="rId121" Type="http://schemas.openxmlformats.org/officeDocument/2006/relationships/hyperlink" Target="mailto:alphainstitute2@gmail.com" TargetMode="External"/><Relationship Id="rId219" Type="http://schemas.openxmlformats.org/officeDocument/2006/relationships/hyperlink" Target="mailto:copporev@yahoo.com" TargetMode="External"/><Relationship Id="rId426" Type="http://schemas.openxmlformats.org/officeDocument/2006/relationships/hyperlink" Target="mailto:info@capoeira-alafia.org" TargetMode="External"/><Relationship Id="rId633" Type="http://schemas.openxmlformats.org/officeDocument/2006/relationships/hyperlink" Target="mailto:ruby.crawford01@gmail.com" TargetMode="External"/><Relationship Id="rId840" Type="http://schemas.openxmlformats.org/officeDocument/2006/relationships/hyperlink" Target="mailto:elligroup@aol.com" TargetMode="External"/><Relationship Id="rId938" Type="http://schemas.openxmlformats.org/officeDocument/2006/relationships/hyperlink" Target="mailto:support@dmffoundationltd.com" TargetMode="External"/><Relationship Id="rId67" Type="http://schemas.openxmlformats.org/officeDocument/2006/relationships/hyperlink" Target="mailto:info@foodforthepoorja.org" TargetMode="External"/><Relationship Id="rId272" Type="http://schemas.openxmlformats.org/officeDocument/2006/relationships/hyperlink" Target="mailto:kaciascott@hotmail.com" TargetMode="External"/><Relationship Id="rId577" Type="http://schemas.openxmlformats.org/officeDocument/2006/relationships/hyperlink" Target="mailto:RRMC@GMAIL.COM" TargetMode="External"/><Relationship Id="rId700" Type="http://schemas.openxmlformats.org/officeDocument/2006/relationships/hyperlink" Target="mailto:kayds_mac@yahoo.com" TargetMode="External"/><Relationship Id="rId132" Type="http://schemas.openxmlformats.org/officeDocument/2006/relationships/hyperlink" Target="mailto:issa@cwjamaica.com" TargetMode="External"/><Relationship Id="rId784" Type="http://schemas.openxmlformats.org/officeDocument/2006/relationships/hyperlink" Target="mailto:pastorlgordon@hotmail.com" TargetMode="External"/><Relationship Id="rId437" Type="http://schemas.openxmlformats.org/officeDocument/2006/relationships/hyperlink" Target="mailto:oacjamaica@yahoo.com" TargetMode="External"/><Relationship Id="rId644" Type="http://schemas.openxmlformats.org/officeDocument/2006/relationships/hyperlink" Target="mailto:diddyrayjones@yahoo.com" TargetMode="External"/><Relationship Id="rId851" Type="http://schemas.openxmlformats.org/officeDocument/2006/relationships/hyperlink" Target="mailto:bushyparkpc@gmail.com" TargetMode="External"/><Relationship Id="rId283" Type="http://schemas.openxmlformats.org/officeDocument/2006/relationships/hyperlink" Target="mailto:womansclub70@gmail.com" TargetMode="External"/><Relationship Id="rId490" Type="http://schemas.openxmlformats.org/officeDocument/2006/relationships/hyperlink" Target="mailto:juliemalcolmfoundation@gmail.com" TargetMode="External"/><Relationship Id="rId504" Type="http://schemas.openxmlformats.org/officeDocument/2006/relationships/hyperlink" Target="mailto:romans12biblestudy@gmail.com" TargetMode="External"/><Relationship Id="rId711" Type="http://schemas.openxmlformats.org/officeDocument/2006/relationships/hyperlink" Target="mailto:shellycargil@gmail.com" TargetMode="External"/><Relationship Id="rId949" Type="http://schemas.openxmlformats.org/officeDocument/2006/relationships/hyperlink" Target="mailto:leo.steely@cwjamaica.com" TargetMode="External"/><Relationship Id="rId78" Type="http://schemas.openxmlformats.org/officeDocument/2006/relationships/hyperlink" Target="mailto:fsaadja@gmail.com" TargetMode="External"/><Relationship Id="rId143" Type="http://schemas.openxmlformats.org/officeDocument/2006/relationships/hyperlink" Target="mailto:newfcm@gmail.com" TargetMode="External"/><Relationship Id="rId350" Type="http://schemas.openxmlformats.org/officeDocument/2006/relationships/hyperlink" Target="mailto:ANGELSOPENBIBLE@YAHOO.COM" TargetMode="External"/><Relationship Id="rId588" Type="http://schemas.openxmlformats.org/officeDocument/2006/relationships/hyperlink" Target="mailto:tletifoundation@gmail.com" TargetMode="External"/><Relationship Id="rId795" Type="http://schemas.openxmlformats.org/officeDocument/2006/relationships/hyperlink" Target="mailto:info@yesprogamme.org" TargetMode="External"/><Relationship Id="rId809" Type="http://schemas.openxmlformats.org/officeDocument/2006/relationships/hyperlink" Target="mailto:nydf@northgateglobal.com" TargetMode="External"/><Relationship Id="rId9" Type="http://schemas.openxmlformats.org/officeDocument/2006/relationships/hyperlink" Target="mailto:info@swallowfieldchapel.org" TargetMode="External"/><Relationship Id="rId210" Type="http://schemas.openxmlformats.org/officeDocument/2006/relationships/hyperlink" Target="mailto:info@dogoodjamaica.org" TargetMode="External"/><Relationship Id="rId448" Type="http://schemas.openxmlformats.org/officeDocument/2006/relationships/hyperlink" Target="mailto:bhalawoffice@cwjamaica.com" TargetMode="External"/><Relationship Id="rId655" Type="http://schemas.openxmlformats.org/officeDocument/2006/relationships/hyperlink" Target="mailto:chapelhavenoutreachroundation@gmail.com" TargetMode="External"/><Relationship Id="rId862" Type="http://schemas.openxmlformats.org/officeDocument/2006/relationships/hyperlink" Target="mailto:markal72@yahoo.com" TargetMode="External"/><Relationship Id="rId294" Type="http://schemas.openxmlformats.org/officeDocument/2006/relationships/hyperlink" Target="mailto:highlyblessfoundation@gmail.com" TargetMode="External"/><Relationship Id="rId308" Type="http://schemas.openxmlformats.org/officeDocument/2006/relationships/hyperlink" Target="mailto:FOUNDATION@ROMAINVIRGOMUSIC.COM" TargetMode="External"/><Relationship Id="rId515" Type="http://schemas.openxmlformats.org/officeDocument/2006/relationships/hyperlink" Target="mailto:jamaicatrust@gmail.com" TargetMode="External"/><Relationship Id="rId722" Type="http://schemas.openxmlformats.org/officeDocument/2006/relationships/hyperlink" Target="mailto:shakshope@gmail.com" TargetMode="External"/><Relationship Id="rId89" Type="http://schemas.openxmlformats.org/officeDocument/2006/relationships/hyperlink" Target="mailto:thecogiclyssons@gmail.com" TargetMode="External"/><Relationship Id="rId154" Type="http://schemas.openxmlformats.org/officeDocument/2006/relationships/hyperlink" Target="mailto:ehf@cwjamaica.com" TargetMode="External"/><Relationship Id="rId361" Type="http://schemas.openxmlformats.org/officeDocument/2006/relationships/hyperlink" Target="mailto:FEEDTHELESSFORTUNATE@YAHOO.COM" TargetMode="External"/><Relationship Id="rId599" Type="http://schemas.openxmlformats.org/officeDocument/2006/relationships/hyperlink" Target="mailto:fbmi@freshbreadadmin.com" TargetMode="External"/><Relationship Id="rId459" Type="http://schemas.openxmlformats.org/officeDocument/2006/relationships/hyperlink" Target="mailto:St.aloyprim@yahoo.co.uk" TargetMode="External"/><Relationship Id="rId666" Type="http://schemas.openxmlformats.org/officeDocument/2006/relationships/hyperlink" Target="mailto:nate@faithfulfewministry.org" TargetMode="External"/><Relationship Id="rId873" Type="http://schemas.openxmlformats.org/officeDocument/2006/relationships/hyperlink" Target="mailto:michaeldavidwebb54@gmail.com" TargetMode="External"/><Relationship Id="rId16" Type="http://schemas.openxmlformats.org/officeDocument/2006/relationships/hyperlink" Target="mailto:bethanygospel@yahoo.com" TargetMode="External"/><Relationship Id="rId221" Type="http://schemas.openxmlformats.org/officeDocument/2006/relationships/hyperlink" Target="mailto:alecchampagnie6470@gmail.com" TargetMode="External"/><Relationship Id="rId319" Type="http://schemas.openxmlformats.org/officeDocument/2006/relationships/hyperlink" Target="mailto:GREENDALE_TWICKENHAMGARDENS@YAHOO.COM" TargetMode="External"/><Relationship Id="rId526" Type="http://schemas.openxmlformats.org/officeDocument/2006/relationships/hyperlink" Target="mailto:phenion@comcast.net" TargetMode="External"/><Relationship Id="rId733" Type="http://schemas.openxmlformats.org/officeDocument/2006/relationships/hyperlink" Target="mailto:fabulousmartins2011@gmail.com" TargetMode="External"/><Relationship Id="rId940" Type="http://schemas.openxmlformats.org/officeDocument/2006/relationships/hyperlink" Target="mailto:wakefieldprimaryalumniassociat@gmail.com" TargetMode="External"/><Relationship Id="rId165" Type="http://schemas.openxmlformats.org/officeDocument/2006/relationships/hyperlink" Target="mailto:travis@jesuswayjam.org" TargetMode="External"/><Relationship Id="rId372" Type="http://schemas.openxmlformats.org/officeDocument/2006/relationships/hyperlink" Target="mailto:NEWGENCOJ@GMAIL.COM" TargetMode="External"/><Relationship Id="rId677" Type="http://schemas.openxmlformats.org/officeDocument/2006/relationships/hyperlink" Target="mailto:una.mcph@gmail.com" TargetMode="External"/><Relationship Id="rId800" Type="http://schemas.openxmlformats.org/officeDocument/2006/relationships/hyperlink" Target="mailto:paigedeon@hotmail.com" TargetMode="External"/><Relationship Id="rId232" Type="http://schemas.openxmlformats.org/officeDocument/2006/relationships/hyperlink" Target="mailto:globalstarzz1@gmail.com" TargetMode="External"/><Relationship Id="rId884" Type="http://schemas.openxmlformats.org/officeDocument/2006/relationships/hyperlink" Target="mailto:godsgloria@hotmail.com" TargetMode="External"/><Relationship Id="rId27" Type="http://schemas.openxmlformats.org/officeDocument/2006/relationships/hyperlink" Target="mailto:castac@hotmail.com" TargetMode="External"/><Relationship Id="rId537" Type="http://schemas.openxmlformats.org/officeDocument/2006/relationships/hyperlink" Target="mailto:info@niajamaica.org" TargetMode="External"/><Relationship Id="rId744" Type="http://schemas.openxmlformats.org/officeDocument/2006/relationships/hyperlink" Target="mailto:praisechastity@yahoo.com" TargetMode="External"/><Relationship Id="rId951" Type="http://schemas.openxmlformats.org/officeDocument/2006/relationships/hyperlink" Target="mailto:smartsol@cwjamaica.com" TargetMode="External"/><Relationship Id="rId80" Type="http://schemas.openxmlformats.org/officeDocument/2006/relationships/hyperlink" Target="mailto:stpats@cwjamaica.com" TargetMode="External"/><Relationship Id="rId176" Type="http://schemas.openxmlformats.org/officeDocument/2006/relationships/hyperlink" Target="mailto:icylinewallacecancerfoundation@gmail.com" TargetMode="External"/><Relationship Id="rId383" Type="http://schemas.openxmlformats.org/officeDocument/2006/relationships/hyperlink" Target="mailto:HANNAHSHERITAGE@YAHOO.COM" TargetMode="External"/><Relationship Id="rId590" Type="http://schemas.openxmlformats.org/officeDocument/2006/relationships/hyperlink" Target="mailto:michael.grizzle@yahoo.com" TargetMode="External"/><Relationship Id="rId604" Type="http://schemas.openxmlformats.org/officeDocument/2006/relationships/hyperlink" Target="mailto:rochellecawley@gmail.com" TargetMode="External"/><Relationship Id="rId811" Type="http://schemas.openxmlformats.org/officeDocument/2006/relationships/hyperlink" Target="mailto:manager@mbmp.org" TargetMode="External"/><Relationship Id="rId243" Type="http://schemas.openxmlformats.org/officeDocument/2006/relationships/hyperlink" Target="mailto:info@luspusfoundationjamaica.org" TargetMode="External"/><Relationship Id="rId450" Type="http://schemas.openxmlformats.org/officeDocument/2006/relationships/hyperlink" Target="mailto:bornagain.gospeltemple@gmail.com" TargetMode="External"/><Relationship Id="rId688" Type="http://schemas.openxmlformats.org/officeDocument/2006/relationships/hyperlink" Target="mailto:roniey123@yahoo.com" TargetMode="External"/><Relationship Id="rId895" Type="http://schemas.openxmlformats.org/officeDocument/2006/relationships/hyperlink" Target="mailto:loraineedwards@yahoo.com" TargetMode="External"/><Relationship Id="rId909" Type="http://schemas.openxmlformats.org/officeDocument/2006/relationships/hyperlink" Target="mailto:royhwh@gmail.com" TargetMode="External"/><Relationship Id="rId38" Type="http://schemas.openxmlformats.org/officeDocument/2006/relationships/hyperlink" Target="mailto:jamaicapara@gmail.com" TargetMode="External"/><Relationship Id="rId103" Type="http://schemas.openxmlformats.org/officeDocument/2006/relationships/hyperlink" Target="mailto:jamsave3000@hotmail.com" TargetMode="External"/><Relationship Id="rId310" Type="http://schemas.openxmlformats.org/officeDocument/2006/relationships/hyperlink" Target="mailto:SERVEJAMAICA@HOTMAIL.COM" TargetMode="External"/><Relationship Id="rId548" Type="http://schemas.openxmlformats.org/officeDocument/2006/relationships/hyperlink" Target="mailto:FISH_JM@YAHOO.COM" TargetMode="External"/><Relationship Id="rId755" Type="http://schemas.openxmlformats.org/officeDocument/2006/relationships/hyperlink" Target="mailto:malene@freedomimaginaries.org" TargetMode="External"/><Relationship Id="rId962" Type="http://schemas.openxmlformats.org/officeDocument/2006/relationships/vmlDrawing" Target="../drawings/vmlDrawing1.vml"/><Relationship Id="rId91" Type="http://schemas.openxmlformats.org/officeDocument/2006/relationships/hyperlink" Target="mailto:Jennifermcmurrine@yahoo.com" TargetMode="External"/><Relationship Id="rId187" Type="http://schemas.openxmlformats.org/officeDocument/2006/relationships/hyperlink" Target="mailto:info@bloomjamaica.org" TargetMode="External"/><Relationship Id="rId394" Type="http://schemas.openxmlformats.org/officeDocument/2006/relationships/hyperlink" Target="mailto:CITYLIGHT2020MISSION@GMAIL.COM" TargetMode="External"/><Relationship Id="rId408" Type="http://schemas.openxmlformats.org/officeDocument/2006/relationships/hyperlink" Target="mailto:secretary_sapc@yahoo.com" TargetMode="External"/><Relationship Id="rId615" Type="http://schemas.openxmlformats.org/officeDocument/2006/relationships/hyperlink" Target="mailto:e_campbell6@sympatico.ca" TargetMode="External"/><Relationship Id="rId822" Type="http://schemas.openxmlformats.org/officeDocument/2006/relationships/hyperlink" Target="mailto:venitiajolie@itelinternational.com" TargetMode="External"/><Relationship Id="rId254" Type="http://schemas.openxmlformats.org/officeDocument/2006/relationships/hyperlink" Target="mailto:dcsmilemobile@gmail.com" TargetMode="External"/><Relationship Id="rId699" Type="http://schemas.openxmlformats.org/officeDocument/2006/relationships/hyperlink" Target="mailto:linsteaddisabledgroup@gmail.com" TargetMode="External"/><Relationship Id="rId49" Type="http://schemas.openxmlformats.org/officeDocument/2006/relationships/hyperlink" Target="mailto:jakidney.kids@gmail.com" TargetMode="External"/><Relationship Id="rId114" Type="http://schemas.openxmlformats.org/officeDocument/2006/relationships/hyperlink" Target="mailto:genesisacademyjamaica@gmail.com" TargetMode="External"/><Relationship Id="rId461" Type="http://schemas.openxmlformats.org/officeDocument/2006/relationships/hyperlink" Target="mailto:lroye@hotmail.com" TargetMode="External"/><Relationship Id="rId559" Type="http://schemas.openxmlformats.org/officeDocument/2006/relationships/hyperlink" Target="mailto:PASTORWARRENMANOFGOD@YAHOO.COM" TargetMode="External"/><Relationship Id="rId766" Type="http://schemas.openxmlformats.org/officeDocument/2006/relationships/hyperlink" Target="mailto:CHURCH@PFMFAMILY.ORG" TargetMode="External"/><Relationship Id="rId198" Type="http://schemas.openxmlformats.org/officeDocument/2006/relationships/hyperlink" Target="mailto:onepairfoundation@gmail.com" TargetMode="External"/><Relationship Id="rId321" Type="http://schemas.openxmlformats.org/officeDocument/2006/relationships/hyperlink" Target="mailto:SIARCHAT@YAHOO.COM" TargetMode="External"/><Relationship Id="rId419" Type="http://schemas.openxmlformats.org/officeDocument/2006/relationships/hyperlink" Target="mailto:diabetesja@kasnet.com" TargetMode="External"/><Relationship Id="rId626" Type="http://schemas.openxmlformats.org/officeDocument/2006/relationships/hyperlink" Target="mailto:rabbi@chabadofijamaica.com" TargetMode="External"/><Relationship Id="rId833" Type="http://schemas.openxmlformats.org/officeDocument/2006/relationships/hyperlink" Target="mailto:rowelex2015@gmail.com" TargetMode="External"/><Relationship Id="rId265" Type="http://schemas.openxmlformats.org/officeDocument/2006/relationships/hyperlink" Target="mailto:accounting.us@jw.org" TargetMode="External"/><Relationship Id="rId472" Type="http://schemas.openxmlformats.org/officeDocument/2006/relationships/hyperlink" Target="mailto:franmins@gmail.com" TargetMode="External"/><Relationship Id="rId900" Type="http://schemas.openxmlformats.org/officeDocument/2006/relationships/hyperlink" Target="mailto:maranathalilliput@yahoo.com" TargetMode="External"/><Relationship Id="rId125" Type="http://schemas.openxmlformats.org/officeDocument/2006/relationships/hyperlink" Target="mailto:marnov1011@yahoo.com" TargetMode="External"/><Relationship Id="rId332" Type="http://schemas.openxmlformats.org/officeDocument/2006/relationships/hyperlink" Target="mailto:PEGGY_AIKEN1972@YAHOO.COM" TargetMode="External"/><Relationship Id="rId777" Type="http://schemas.openxmlformats.org/officeDocument/2006/relationships/hyperlink" Target="mailto:lisclayton77@hotmail.com" TargetMode="External"/><Relationship Id="rId637" Type="http://schemas.openxmlformats.org/officeDocument/2006/relationships/hyperlink" Target="mailto:barbara.hallwilliams@gmail.com" TargetMode="External"/><Relationship Id="rId844" Type="http://schemas.openxmlformats.org/officeDocument/2006/relationships/hyperlink" Target="mailto:lorna@nicholsonphillips.com" TargetMode="External"/><Relationship Id="rId276" Type="http://schemas.openxmlformats.org/officeDocument/2006/relationships/hyperlink" Target="mailto:contactus@jajamaica.org" TargetMode="External"/><Relationship Id="rId483" Type="http://schemas.openxmlformats.org/officeDocument/2006/relationships/hyperlink" Target="mailto:church21@hotmail.com" TargetMode="External"/><Relationship Id="rId690" Type="http://schemas.openxmlformats.org/officeDocument/2006/relationships/hyperlink" Target="mailto:caswellhinds72@mail.com" TargetMode="External"/><Relationship Id="rId704" Type="http://schemas.openxmlformats.org/officeDocument/2006/relationships/hyperlink" Target="mailto:fletch751@gmail.com" TargetMode="External"/><Relationship Id="rId911" Type="http://schemas.openxmlformats.org/officeDocument/2006/relationships/hyperlink" Target="mailto:jampentecostal1955@gmail.com" TargetMode="External"/><Relationship Id="rId40" Type="http://schemas.openxmlformats.org/officeDocument/2006/relationships/hyperlink" Target="mailto:jamaicaenvironmenttrust@gmail.com" TargetMode="External"/><Relationship Id="rId136" Type="http://schemas.openxmlformats.org/officeDocument/2006/relationships/hyperlink" Target="mailto:TCFellowshipJa@gmail.com" TargetMode="External"/><Relationship Id="rId343" Type="http://schemas.openxmlformats.org/officeDocument/2006/relationships/hyperlink" Target="mailto:INFO@POCKETROCKETFOUNDATION.COM" TargetMode="External"/><Relationship Id="rId550" Type="http://schemas.openxmlformats.org/officeDocument/2006/relationships/hyperlink" Target="mailto:THEDEWFUND@GMAIL.COM" TargetMode="External"/><Relationship Id="rId788" Type="http://schemas.openxmlformats.org/officeDocument/2006/relationships/hyperlink" Target="mailto:bkbhartimody@yahoo.com" TargetMode="External"/><Relationship Id="rId203" Type="http://schemas.openxmlformats.org/officeDocument/2006/relationships/hyperlink" Target="mailto:jymotivators@gmail.com" TargetMode="External"/><Relationship Id="rId648" Type="http://schemas.openxmlformats.org/officeDocument/2006/relationships/hyperlink" Target="mailto:recyclewithelegance@gmail.com" TargetMode="External"/><Relationship Id="rId855" Type="http://schemas.openxmlformats.org/officeDocument/2006/relationships/hyperlink" Target="mailto:jmorrismcintyre@yahoo.com" TargetMode="External"/><Relationship Id="rId287" Type="http://schemas.openxmlformats.org/officeDocument/2006/relationships/hyperlink" Target="mailto:edtministriesja@gmail.com" TargetMode="External"/><Relationship Id="rId410" Type="http://schemas.openxmlformats.org/officeDocument/2006/relationships/hyperlink" Target="mailto:info@al-mutaqeenftja.com" TargetMode="External"/><Relationship Id="rId494" Type="http://schemas.openxmlformats.org/officeDocument/2006/relationships/hyperlink" Target="mailto:godfatherhyatt@yahoo.com" TargetMode="External"/><Relationship Id="rId508" Type="http://schemas.openxmlformats.org/officeDocument/2006/relationships/hyperlink" Target="mailto:babyoprahfoundation@gmail.com" TargetMode="External"/><Relationship Id="rId715" Type="http://schemas.openxmlformats.org/officeDocument/2006/relationships/hyperlink" Target="mailto:pentecostaldeliveranceministry2020@gmail.com" TargetMode="External"/><Relationship Id="rId922" Type="http://schemas.openxmlformats.org/officeDocument/2006/relationships/hyperlink" Target="mailto:dollar.humanity@gmail.com" TargetMode="External"/><Relationship Id="rId147" Type="http://schemas.openxmlformats.org/officeDocument/2006/relationships/hyperlink" Target="mailto:jamaicaskeet@gmail.com" TargetMode="External"/><Relationship Id="rId354" Type="http://schemas.openxmlformats.org/officeDocument/2006/relationships/hyperlink" Target="mailto:INFO@CAWAYNEBARTONFOUNDATION.ORG" TargetMode="External"/><Relationship Id="rId799" Type="http://schemas.openxmlformats.org/officeDocument/2006/relationships/hyperlink" Target="mailto:Tcjcentre_hq@yahoo.com" TargetMode="External"/><Relationship Id="rId51" Type="http://schemas.openxmlformats.org/officeDocument/2006/relationships/hyperlink" Target="mailto:brendalinlittle866@gmail.com" TargetMode="External"/><Relationship Id="rId561" Type="http://schemas.openxmlformats.org/officeDocument/2006/relationships/hyperlink" Target="mailto:CCCWCNEWPORT@GMAIL.COM" TargetMode="External"/><Relationship Id="rId659" Type="http://schemas.openxmlformats.org/officeDocument/2006/relationships/hyperlink" Target="mailto:latoya_morgan@live.com" TargetMode="External"/><Relationship Id="rId866" Type="http://schemas.openxmlformats.org/officeDocument/2006/relationships/hyperlink" Target="mailto:DTHSAAJA@GMAIL.COM" TargetMode="External"/><Relationship Id="rId214" Type="http://schemas.openxmlformats.org/officeDocument/2006/relationships/hyperlink" Target="mailto:dgfoundation20@gmail.com" TargetMode="External"/><Relationship Id="rId298" Type="http://schemas.openxmlformats.org/officeDocument/2006/relationships/hyperlink" Target="mailto:CHERYLCGORDON@YAHOO.COM" TargetMode="External"/><Relationship Id="rId421" Type="http://schemas.openxmlformats.org/officeDocument/2006/relationships/hyperlink" Target="mailto:info@girlzwithgoals.com" TargetMode="External"/><Relationship Id="rId519" Type="http://schemas.openxmlformats.org/officeDocument/2006/relationships/hyperlink" Target="mailto:stellamarisfoundation@gmail.com" TargetMode="External"/><Relationship Id="rId158" Type="http://schemas.openxmlformats.org/officeDocument/2006/relationships/hyperlink" Target="mailto:lovehope2015@gmail.com" TargetMode="External"/><Relationship Id="rId726" Type="http://schemas.openxmlformats.org/officeDocument/2006/relationships/hyperlink" Target="mailto:NCHENSEE@NATIONALSUPPLYJM.COM" TargetMode="External"/><Relationship Id="rId933" Type="http://schemas.openxmlformats.org/officeDocument/2006/relationships/hyperlink" Target="mailto:yolandefender@gmail.com" TargetMode="External"/><Relationship Id="rId62" Type="http://schemas.openxmlformats.org/officeDocument/2006/relationships/hyperlink" Target="mailto:upcjamaica@gmail.com" TargetMode="External"/><Relationship Id="rId365" Type="http://schemas.openxmlformats.org/officeDocument/2006/relationships/hyperlink" Target="mailto:orved23@gmail.com" TargetMode="External"/><Relationship Id="rId572" Type="http://schemas.openxmlformats.org/officeDocument/2006/relationships/hyperlink" Target="mailto:cbfacey@panjam.com" TargetMode="External"/><Relationship Id="rId225" Type="http://schemas.openxmlformats.org/officeDocument/2006/relationships/hyperlink" Target="mailto:pstrust@cwjamaica.com" TargetMode="External"/><Relationship Id="rId432" Type="http://schemas.openxmlformats.org/officeDocument/2006/relationships/hyperlink" Target="mailto:info@avodahproductions.com" TargetMode="External"/><Relationship Id="rId877" Type="http://schemas.openxmlformats.org/officeDocument/2006/relationships/hyperlink" Target="mailto:kaydiansimpson123@gmail.com" TargetMode="External"/><Relationship Id="rId737" Type="http://schemas.openxmlformats.org/officeDocument/2006/relationships/hyperlink" Target="mailto:casealumniassociation1910@gmail.com" TargetMode="External"/><Relationship Id="rId944" Type="http://schemas.openxmlformats.org/officeDocument/2006/relationships/hyperlink" Target="mailto:guysymes@gmail.com" TargetMode="External"/><Relationship Id="rId73" Type="http://schemas.openxmlformats.org/officeDocument/2006/relationships/hyperlink" Target="mailto:guardiangroupfoundation@myguardiangroup.com" TargetMode="External"/><Relationship Id="rId169" Type="http://schemas.openxmlformats.org/officeDocument/2006/relationships/hyperlink" Target="mailto:houseoflifeministriesintl2018@gmail.com" TargetMode="External"/><Relationship Id="rId376" Type="http://schemas.openxmlformats.org/officeDocument/2006/relationships/hyperlink" Target="mailto:MARFAC2KILL@GMAIL.COM" TargetMode="External"/><Relationship Id="rId583" Type="http://schemas.openxmlformats.org/officeDocument/2006/relationships/hyperlink" Target="mailto:MHOGARTH@MHCOLEGAL.COM" TargetMode="External"/><Relationship Id="rId790" Type="http://schemas.openxmlformats.org/officeDocument/2006/relationships/hyperlink" Target="mailto:insideoutchurchint@gmail.com" TargetMode="External"/><Relationship Id="rId804" Type="http://schemas.openxmlformats.org/officeDocument/2006/relationships/hyperlink" Target="mailto:matthew@greenaap.bm" TargetMode="External"/><Relationship Id="rId4" Type="http://schemas.openxmlformats.org/officeDocument/2006/relationships/hyperlink" Target="mailto:DIGICELFOUNDATIONJA@DIGICELGROUP.COM" TargetMode="External"/><Relationship Id="rId236" Type="http://schemas.openxmlformats.org/officeDocument/2006/relationships/hyperlink" Target="mailto:faithfulmountzionhouseofprayer@yahoo.com" TargetMode="External"/><Relationship Id="rId443" Type="http://schemas.openxmlformats.org/officeDocument/2006/relationships/hyperlink" Target="mailto:project_link@hotmail.com" TargetMode="External"/><Relationship Id="rId650" Type="http://schemas.openxmlformats.org/officeDocument/2006/relationships/hyperlink" Target="mailto:richardescott@live.com" TargetMode="External"/><Relationship Id="rId888" Type="http://schemas.openxmlformats.org/officeDocument/2006/relationships/hyperlink" Target="mailto:feedingofthe5000@live.com" TargetMode="External"/><Relationship Id="rId303" Type="http://schemas.openxmlformats.org/officeDocument/2006/relationships/hyperlink" Target="mailto:INFO@HMF.COM.JM" TargetMode="External"/><Relationship Id="rId748" Type="http://schemas.openxmlformats.org/officeDocument/2006/relationships/hyperlink" Target="mailto:Stephanied.abrahams@gmail.com" TargetMode="External"/><Relationship Id="rId955" Type="http://schemas.openxmlformats.org/officeDocument/2006/relationships/hyperlink" Target="mailto:Donovanmcnee@gmail.com" TargetMode="External"/><Relationship Id="rId84" Type="http://schemas.openxmlformats.org/officeDocument/2006/relationships/hyperlink" Target="mailto:fmaj@cwjamaica.com" TargetMode="External"/><Relationship Id="rId387" Type="http://schemas.openxmlformats.org/officeDocument/2006/relationships/hyperlink" Target="mailto:logoschurchofjesuschrist@gmail.com" TargetMode="External"/><Relationship Id="rId510" Type="http://schemas.openxmlformats.org/officeDocument/2006/relationships/hyperlink" Target="mailto:info@jamjf.com" TargetMode="External"/><Relationship Id="rId594" Type="http://schemas.openxmlformats.org/officeDocument/2006/relationships/hyperlink" Target="mailto:jayhamilton720@gmail.com" TargetMode="External"/><Relationship Id="rId608" Type="http://schemas.openxmlformats.org/officeDocument/2006/relationships/hyperlink" Target="mailto:godschild_95@hotmail.com" TargetMode="External"/><Relationship Id="rId815" Type="http://schemas.openxmlformats.org/officeDocument/2006/relationships/hyperlink" Target="mailto:sandra.brown1@hotmail.com" TargetMode="External"/><Relationship Id="rId247" Type="http://schemas.openxmlformats.org/officeDocument/2006/relationships/hyperlink" Target="mailto:advice@mentorinc.org" TargetMode="External"/><Relationship Id="rId899" Type="http://schemas.openxmlformats.org/officeDocument/2006/relationships/hyperlink" Target="mailto:wcwkgn@hotmail.com" TargetMode="External"/><Relationship Id="rId107" Type="http://schemas.openxmlformats.org/officeDocument/2006/relationships/hyperlink" Target="mailto:kcocinja@gmail.com" TargetMode="External"/><Relationship Id="rId454" Type="http://schemas.openxmlformats.org/officeDocument/2006/relationships/hyperlink" Target="mailto:hadeliverancechurch@yahoo.com" TargetMode="External"/><Relationship Id="rId661" Type="http://schemas.openxmlformats.org/officeDocument/2006/relationships/hyperlink" Target="mailto:actionforjamaica@gmail.com" TargetMode="External"/><Relationship Id="rId759" Type="http://schemas.openxmlformats.org/officeDocument/2006/relationships/hyperlink" Target="mailto:Pcsmith1010@gmail.com" TargetMode="External"/><Relationship Id="rId11" Type="http://schemas.openxmlformats.org/officeDocument/2006/relationships/hyperlink" Target="mailto:info@nakumbuka.Org" TargetMode="External"/><Relationship Id="rId314" Type="http://schemas.openxmlformats.org/officeDocument/2006/relationships/hyperlink" Target="mailto:EAGLESDEMI@GMAIL.COM" TargetMode="External"/><Relationship Id="rId398" Type="http://schemas.openxmlformats.org/officeDocument/2006/relationships/hyperlink" Target="mailto:stmarypc@yahoo.com" TargetMode="External"/><Relationship Id="rId521" Type="http://schemas.openxmlformats.org/officeDocument/2006/relationships/hyperlink" Target="mailto:careextended@gmail.com" TargetMode="External"/><Relationship Id="rId619" Type="http://schemas.openxmlformats.org/officeDocument/2006/relationships/hyperlink" Target="mailto:midegade@gmail.com" TargetMode="External"/><Relationship Id="rId95" Type="http://schemas.openxmlformats.org/officeDocument/2006/relationships/hyperlink" Target="mailto:board.secretary@vmbs.com" TargetMode="External"/><Relationship Id="rId160" Type="http://schemas.openxmlformats.org/officeDocument/2006/relationships/hyperlink" Target="mailto:LEGAL@BOBMARLEYMUSEUM.COM" TargetMode="External"/><Relationship Id="rId826" Type="http://schemas.openxmlformats.org/officeDocument/2006/relationships/hyperlink" Target="mailto:mary/arieltriton97@gmail.com" TargetMode="External"/><Relationship Id="rId258" Type="http://schemas.openxmlformats.org/officeDocument/2006/relationships/hyperlink" Target="mailto:info@reachonechild.org" TargetMode="External"/><Relationship Id="rId465" Type="http://schemas.openxmlformats.org/officeDocument/2006/relationships/hyperlink" Target="mailto:fairfieldedapostolic@gmail.com" TargetMode="External"/><Relationship Id="rId672" Type="http://schemas.openxmlformats.org/officeDocument/2006/relationships/hyperlink" Target="mailto:CCAMFNGO@GMAIL.COM" TargetMode="External"/><Relationship Id="rId22" Type="http://schemas.openxmlformats.org/officeDocument/2006/relationships/hyperlink" Target="mailto:jamaica@dressforsucess.Org" TargetMode="External"/><Relationship Id="rId118" Type="http://schemas.openxmlformats.org/officeDocument/2006/relationships/hyperlink" Target="mailto:kcdtf.tresurer@gmail.com" TargetMode="External"/><Relationship Id="rId325" Type="http://schemas.openxmlformats.org/officeDocument/2006/relationships/hyperlink" Target="mailto:JACCRI_UWI@GMAIL.COM" TargetMode="External"/><Relationship Id="rId532" Type="http://schemas.openxmlformats.org/officeDocument/2006/relationships/hyperlink" Target="mailto:pcebjam@gmail.com" TargetMode="External"/><Relationship Id="rId171" Type="http://schemas.openxmlformats.org/officeDocument/2006/relationships/hyperlink" Target="mailto:gina.castro@TMF_Group.com" TargetMode="External"/><Relationship Id="rId837" Type="http://schemas.openxmlformats.org/officeDocument/2006/relationships/hyperlink" Target="mailto:clientservices@cocnjamaica.com" TargetMode="External"/><Relationship Id="rId269" Type="http://schemas.openxmlformats.org/officeDocument/2006/relationships/hyperlink" Target="mailto:chorfoundation@gmail.com" TargetMode="External"/><Relationship Id="rId476" Type="http://schemas.openxmlformats.org/officeDocument/2006/relationships/hyperlink" Target="mailto:jamaicahandballfederation@gmail.com" TargetMode="External"/><Relationship Id="rId683" Type="http://schemas.openxmlformats.org/officeDocument/2006/relationships/hyperlink" Target="mailto:yahreach@yahoo.com" TargetMode="External"/><Relationship Id="rId890" Type="http://schemas.openxmlformats.org/officeDocument/2006/relationships/hyperlink" Target="mailto:sean@greenblockd.com" TargetMode="External"/><Relationship Id="rId904" Type="http://schemas.openxmlformats.org/officeDocument/2006/relationships/hyperlink" Target="mailto:humanresource@monymuskrums.com" TargetMode="External"/><Relationship Id="rId33" Type="http://schemas.openxmlformats.org/officeDocument/2006/relationships/hyperlink" Target="mailto:jamaicatrust@gmail.com" TargetMode="External"/><Relationship Id="rId129" Type="http://schemas.openxmlformats.org/officeDocument/2006/relationships/hyperlink" Target="mailto:jamedfoundation@gmail.com" TargetMode="External"/><Relationship Id="rId336" Type="http://schemas.openxmlformats.org/officeDocument/2006/relationships/hyperlink" Target="mailto:EXODUSACADEMY2016@GMAIL.COM" TargetMode="External"/><Relationship Id="rId543" Type="http://schemas.openxmlformats.org/officeDocument/2006/relationships/hyperlink" Target="mailto:hbcccffs.pmo@gmail.com" TargetMode="External"/><Relationship Id="rId182" Type="http://schemas.openxmlformats.org/officeDocument/2006/relationships/hyperlink" Target="mailto:dennis@herkomission.org" TargetMode="External"/><Relationship Id="rId403" Type="http://schemas.openxmlformats.org/officeDocument/2006/relationships/hyperlink" Target="mailto:St_johnjamaica@cwjamaica.com" TargetMode="External"/><Relationship Id="rId750" Type="http://schemas.openxmlformats.org/officeDocument/2006/relationships/hyperlink" Target="mailto:director@wycliffecaribbean.org" TargetMode="External"/><Relationship Id="rId848" Type="http://schemas.openxmlformats.org/officeDocument/2006/relationships/hyperlink" Target="mailto:harleancooper@yahoo.com" TargetMode="External"/><Relationship Id="rId487" Type="http://schemas.openxmlformats.org/officeDocument/2006/relationships/hyperlink" Target="mailto:info@jts.edu.jm" TargetMode="External"/><Relationship Id="rId610" Type="http://schemas.openxmlformats.org/officeDocument/2006/relationships/hyperlink" Target="mailto:imssdajamaica@gmail.com" TargetMode="External"/><Relationship Id="rId694" Type="http://schemas.openxmlformats.org/officeDocument/2006/relationships/hyperlink" Target="mailto:ppwministry05@gmail.com" TargetMode="External"/><Relationship Id="rId708" Type="http://schemas.openxmlformats.org/officeDocument/2006/relationships/hyperlink" Target="mailto:info@cvssja.org" TargetMode="External"/><Relationship Id="rId915" Type="http://schemas.openxmlformats.org/officeDocument/2006/relationships/hyperlink" Target="mailto:ftcogopfi@gmail.com" TargetMode="External"/><Relationship Id="rId347" Type="http://schemas.openxmlformats.org/officeDocument/2006/relationships/hyperlink" Target="mailto:KAREEMCONSTANTINE@HOTMAIL.COM" TargetMode="External"/><Relationship Id="rId44" Type="http://schemas.openxmlformats.org/officeDocument/2006/relationships/hyperlink" Target="mailto:chancery@kingstonarchdiocese.org" TargetMode="External"/><Relationship Id="rId554" Type="http://schemas.openxmlformats.org/officeDocument/2006/relationships/hyperlink" Target="mailto:carolyncat@hotmail.com" TargetMode="External"/><Relationship Id="rId761" Type="http://schemas.openxmlformats.org/officeDocument/2006/relationships/hyperlink" Target="mailto:walthamparkcommunityclub@gmail.com" TargetMode="External"/><Relationship Id="rId859" Type="http://schemas.openxmlformats.org/officeDocument/2006/relationships/hyperlink" Target="mailto:cofirstborn@gmail.com" TargetMode="External"/><Relationship Id="rId193" Type="http://schemas.openxmlformats.org/officeDocument/2006/relationships/hyperlink" Target="mailto:loveandfaithchurch@hotmail.com" TargetMode="External"/><Relationship Id="rId207" Type="http://schemas.openxmlformats.org/officeDocument/2006/relationships/hyperlink" Target="mailto:drdr.reid3@gmail.com" TargetMode="External"/><Relationship Id="rId414" Type="http://schemas.openxmlformats.org/officeDocument/2006/relationships/hyperlink" Target="mailto:interschoolnib@yahoo.com" TargetMode="External"/><Relationship Id="rId498" Type="http://schemas.openxmlformats.org/officeDocument/2006/relationships/hyperlink" Target="mailto:restoredholinesschurchsutton@yahoo.com" TargetMode="External"/><Relationship Id="rId621" Type="http://schemas.openxmlformats.org/officeDocument/2006/relationships/hyperlink" Target="mailto:leroythompson@hotmail.com" TargetMode="External"/><Relationship Id="rId260" Type="http://schemas.openxmlformats.org/officeDocument/2006/relationships/hyperlink" Target="mailto:fosrichfoundation@flowja.com" TargetMode="External"/><Relationship Id="rId719" Type="http://schemas.openxmlformats.org/officeDocument/2006/relationships/hyperlink" Target="mailto:leciagaye@gmail.com" TargetMode="External"/><Relationship Id="rId926" Type="http://schemas.openxmlformats.org/officeDocument/2006/relationships/hyperlink" Target="mailto:sherene@kjcm.org" TargetMode="External"/><Relationship Id="rId55" Type="http://schemas.openxmlformats.org/officeDocument/2006/relationships/hyperlink" Target="mailto:adrajamaica@gmail.com" TargetMode="External"/><Relationship Id="rId120" Type="http://schemas.openxmlformats.org/officeDocument/2006/relationships/hyperlink" Target="mailto:chinsees@yahoo.com" TargetMode="External"/><Relationship Id="rId358" Type="http://schemas.openxmlformats.org/officeDocument/2006/relationships/hyperlink" Target="mailto:COLVILLEHOLGATE@AOL.COM" TargetMode="External"/><Relationship Id="rId565" Type="http://schemas.openxmlformats.org/officeDocument/2006/relationships/hyperlink" Target="mailto:MICOFOUNDATION@YAHOO.COM" TargetMode="External"/><Relationship Id="rId772" Type="http://schemas.openxmlformats.org/officeDocument/2006/relationships/hyperlink" Target="mailto:JANT5755@GMAIL.COM" TargetMode="External"/><Relationship Id="rId218" Type="http://schemas.openxmlformats.org/officeDocument/2006/relationships/hyperlink" Target="mailto:jachinafriendship@gmail.com" TargetMode="External"/><Relationship Id="rId425" Type="http://schemas.openxmlformats.org/officeDocument/2006/relationships/hyperlink" Target="mailto:foundation@jpsco.com" TargetMode="External"/><Relationship Id="rId632" Type="http://schemas.openxmlformats.org/officeDocument/2006/relationships/hyperlink" Target="mailto:Info@phoenixfoundationwm.org" TargetMode="External"/><Relationship Id="rId271" Type="http://schemas.openxmlformats.org/officeDocument/2006/relationships/hyperlink" Target="mailto:multicarefoundation@icdgroup.net" TargetMode="External"/><Relationship Id="rId937" Type="http://schemas.openxmlformats.org/officeDocument/2006/relationships/hyperlink" Target="mailto:delmapryce3@gmail.com" TargetMode="External"/><Relationship Id="rId66" Type="http://schemas.openxmlformats.org/officeDocument/2006/relationships/hyperlink" Target="mailto:foundation@jnbank.com" TargetMode="External"/><Relationship Id="rId131" Type="http://schemas.openxmlformats.org/officeDocument/2006/relationships/hyperlink" Target="mailto:jandrea_jm@yahoo.co.uk" TargetMode="External"/><Relationship Id="rId369" Type="http://schemas.openxmlformats.org/officeDocument/2006/relationships/hyperlink" Target="mailto:JAMAICA@IIMFSUPPORT.ORG" TargetMode="External"/><Relationship Id="rId576" Type="http://schemas.openxmlformats.org/officeDocument/2006/relationships/hyperlink" Target="mailto:HARLEANCOOPER@YAHOO.COM" TargetMode="External"/><Relationship Id="rId783" Type="http://schemas.openxmlformats.org/officeDocument/2006/relationships/hyperlink" Target="mailto:cfsopmothergeneral@gmail.com" TargetMode="External"/><Relationship Id="rId229" Type="http://schemas.openxmlformats.org/officeDocument/2006/relationships/hyperlink" Target="mailto:friendsinneedcharity@yahoo.com" TargetMode="External"/><Relationship Id="rId436" Type="http://schemas.openxmlformats.org/officeDocument/2006/relationships/hyperlink" Target="mailto:oppfijamaica@gmail.com" TargetMode="External"/><Relationship Id="rId643" Type="http://schemas.openxmlformats.org/officeDocument/2006/relationships/hyperlink" Target="mailto:jimbowaters@msn.com" TargetMode="External"/><Relationship Id="rId850" Type="http://schemas.openxmlformats.org/officeDocument/2006/relationships/hyperlink" Target="mailto:turfmusicent1@gmail.com" TargetMode="External"/><Relationship Id="rId948" Type="http://schemas.openxmlformats.org/officeDocument/2006/relationships/hyperlink" Target="mailto:joanroper2017@gmail.com" TargetMode="External"/><Relationship Id="rId77" Type="http://schemas.openxmlformats.org/officeDocument/2006/relationships/hyperlink" Target="mailto:triumphanthavia@gmail.com" TargetMode="External"/><Relationship Id="rId282" Type="http://schemas.openxmlformats.org/officeDocument/2006/relationships/hyperlink" Target="mailto:rehoboth.b@yahoo.com" TargetMode="External"/><Relationship Id="rId503" Type="http://schemas.openxmlformats.org/officeDocument/2006/relationships/hyperlink" Target="mailto:zionmissioncc1@yahoo.com" TargetMode="External"/><Relationship Id="rId587" Type="http://schemas.openxmlformats.org/officeDocument/2006/relationships/hyperlink" Target="mailto:teamwork@cwjamaica.com" TargetMode="External"/><Relationship Id="rId710" Type="http://schemas.openxmlformats.org/officeDocument/2006/relationships/hyperlink" Target="mailto:ndomiglobal@gmail.com" TargetMode="External"/><Relationship Id="rId808" Type="http://schemas.openxmlformats.org/officeDocument/2006/relationships/hyperlink" Target="mailto:shannettegordon@gmail.com" TargetMode="External"/><Relationship Id="rId8" Type="http://schemas.openxmlformats.org/officeDocument/2006/relationships/hyperlink" Target="mailto:chase12@cwjamaica.com" TargetMode="External"/><Relationship Id="rId142" Type="http://schemas.openxmlformats.org/officeDocument/2006/relationships/hyperlink" Target="mailto:giftoloveja@gmail.com" TargetMode="External"/><Relationship Id="rId447" Type="http://schemas.openxmlformats.org/officeDocument/2006/relationships/hyperlink" Target="mailto:gfgefoundation@gmail.com" TargetMode="External"/><Relationship Id="rId794" Type="http://schemas.openxmlformats.org/officeDocument/2006/relationships/hyperlink" Target="mailto:westhaven2012@hotmail.com" TargetMode="External"/><Relationship Id="rId654" Type="http://schemas.openxmlformats.org/officeDocument/2006/relationships/hyperlink" Target="mailto:grandi@cwjamaica.com" TargetMode="External"/><Relationship Id="rId861" Type="http://schemas.openxmlformats.org/officeDocument/2006/relationships/hyperlink" Target="mailto:chainofhopeja@outlook.com" TargetMode="External"/><Relationship Id="rId959" Type="http://schemas.openxmlformats.org/officeDocument/2006/relationships/hyperlink" Target="mailto:winbarnzy@yahoo.com" TargetMode="External"/><Relationship Id="rId293" Type="http://schemas.openxmlformats.org/officeDocument/2006/relationships/hyperlink" Target="mailto:iamforjesus18@gmail.com" TargetMode="External"/><Relationship Id="rId307" Type="http://schemas.openxmlformats.org/officeDocument/2006/relationships/hyperlink" Target="mailto:INFO@CANJIINNTERNATIONAL.COM" TargetMode="External"/><Relationship Id="rId514" Type="http://schemas.openxmlformats.org/officeDocument/2006/relationships/hyperlink" Target="mailto:support@fcbtrust.org" TargetMode="External"/><Relationship Id="rId721" Type="http://schemas.openxmlformats.org/officeDocument/2006/relationships/hyperlink" Target="mailto:valrie.clarke@gmail.com" TargetMode="External"/><Relationship Id="rId88" Type="http://schemas.openxmlformats.org/officeDocument/2006/relationships/hyperlink" Target="mailto:clf_jm@yahoo.com" TargetMode="External"/><Relationship Id="rId153" Type="http://schemas.openxmlformats.org/officeDocument/2006/relationships/hyperlink" Target="mailto:surfingmedicine@gmail.com" TargetMode="External"/><Relationship Id="rId360" Type="http://schemas.openxmlformats.org/officeDocument/2006/relationships/hyperlink" Target="mailto:CARIBBEANSOCIOLOGLCALSOCIATION@GMAIL.COM" TargetMode="External"/><Relationship Id="rId598" Type="http://schemas.openxmlformats.org/officeDocument/2006/relationships/hyperlink" Target="mailto:mbmelodyhome@gmail.com" TargetMode="External"/><Relationship Id="rId819" Type="http://schemas.openxmlformats.org/officeDocument/2006/relationships/hyperlink" Target="mailto:drarlene@gmail.com" TargetMode="External"/><Relationship Id="rId220" Type="http://schemas.openxmlformats.org/officeDocument/2006/relationships/hyperlink" Target="mailto:marleyfoundation@cwjamaica.com" TargetMode="External"/><Relationship Id="rId458" Type="http://schemas.openxmlformats.org/officeDocument/2006/relationships/hyperlink" Target="mailto:evangelistingram@gmail.com" TargetMode="External"/><Relationship Id="rId665" Type="http://schemas.openxmlformats.org/officeDocument/2006/relationships/hyperlink" Target="mailto:treasurebeachdmo@gmail.com" TargetMode="External"/><Relationship Id="rId872" Type="http://schemas.openxmlformats.org/officeDocument/2006/relationships/hyperlink" Target="mailto:charmaine.edmondson@gmail.com" TargetMode="External"/><Relationship Id="rId15" Type="http://schemas.openxmlformats.org/officeDocument/2006/relationships/hyperlink" Target="mailto:office@aisk.com" TargetMode="External"/><Relationship Id="rId318" Type="http://schemas.openxmlformats.org/officeDocument/2006/relationships/hyperlink" Target="mailto:HEADOFFICE@JPJAMAICA.COM" TargetMode="External"/><Relationship Id="rId525" Type="http://schemas.openxmlformats.org/officeDocument/2006/relationships/hyperlink" Target="mailto:hishida_gymnastics@outlook.com" TargetMode="External"/><Relationship Id="rId732" Type="http://schemas.openxmlformats.org/officeDocument/2006/relationships/hyperlink" Target="mailto:harleancooper@yahoo.com" TargetMode="External"/><Relationship Id="rId99" Type="http://schemas.openxmlformats.org/officeDocument/2006/relationships/hyperlink" Target="mailto:foursquareja@cwjamaica.com" TargetMode="External"/><Relationship Id="rId164" Type="http://schemas.openxmlformats.org/officeDocument/2006/relationships/hyperlink" Target="mailto:northstreetunitedchurch@gmail.com" TargetMode="External"/><Relationship Id="rId371" Type="http://schemas.openxmlformats.org/officeDocument/2006/relationships/hyperlink" Target="mailto:FITZBLACKS@GMAIL.COM" TargetMode="External"/><Relationship Id="rId469" Type="http://schemas.openxmlformats.org/officeDocument/2006/relationships/hyperlink" Target="mailto:hanoverpc@mlge.gov.jm" TargetMode="External"/><Relationship Id="rId676" Type="http://schemas.openxmlformats.org/officeDocument/2006/relationships/hyperlink" Target="mailto:thompsontroupefoundation@gmail.com" TargetMode="External"/><Relationship Id="rId883" Type="http://schemas.openxmlformats.org/officeDocument/2006/relationships/hyperlink" Target="mailto:RICKANESCOTT@GMAIL.COM" TargetMode="External"/><Relationship Id="rId26" Type="http://schemas.openxmlformats.org/officeDocument/2006/relationships/hyperlink" Target="mailto:humanitydivineliberaterians@gmail.com" TargetMode="External"/><Relationship Id="rId231" Type="http://schemas.openxmlformats.org/officeDocument/2006/relationships/hyperlink" Target="mailto:sewtonations@yahoo.com" TargetMode="External"/><Relationship Id="rId329" Type="http://schemas.openxmlformats.org/officeDocument/2006/relationships/hyperlink" Target="mailto:nirvingmattocks@ctech-caribbean.org" TargetMode="External"/><Relationship Id="rId536" Type="http://schemas.openxmlformats.org/officeDocument/2006/relationships/hyperlink" Target="mailto:facesjamaica@gmail.com" TargetMode="External"/><Relationship Id="rId175" Type="http://schemas.openxmlformats.org/officeDocument/2006/relationships/hyperlink" Target="mailto:rockriverupliftmentfoundation@gmail.com" TargetMode="External"/><Relationship Id="rId743" Type="http://schemas.openxmlformats.org/officeDocument/2006/relationships/hyperlink" Target="mailto:PDJCMinistry@gmail.com" TargetMode="External"/><Relationship Id="rId950" Type="http://schemas.openxmlformats.org/officeDocument/2006/relationships/hyperlink" Target="mailto:Templeoflight@cwjamaica.com" TargetMode="External"/><Relationship Id="rId382" Type="http://schemas.openxmlformats.org/officeDocument/2006/relationships/hyperlink" Target="mailto:GEORGEKIRBYHARDWARE@YAHOO.COM" TargetMode="External"/><Relationship Id="rId603" Type="http://schemas.openxmlformats.org/officeDocument/2006/relationships/hyperlink" Target="mailto:chryssigee@gmail.com" TargetMode="External"/><Relationship Id="rId687" Type="http://schemas.openxmlformats.org/officeDocument/2006/relationships/hyperlink" Target="mailto:foundation@jngroup.com" TargetMode="External"/><Relationship Id="rId810" Type="http://schemas.openxmlformats.org/officeDocument/2006/relationships/hyperlink" Target="mailto:jfinlay@newfortressenergy.com" TargetMode="External"/><Relationship Id="rId908" Type="http://schemas.openxmlformats.org/officeDocument/2006/relationships/hyperlink" Target="mailto:bettafoundationja@gmail.com" TargetMode="External"/><Relationship Id="rId242" Type="http://schemas.openxmlformats.org/officeDocument/2006/relationships/hyperlink" Target="mailto:portersmountain2019@gmail.com" TargetMode="External"/><Relationship Id="rId894" Type="http://schemas.openxmlformats.org/officeDocument/2006/relationships/hyperlink" Target="mailto:buchanan.shanice92@yahoo.com" TargetMode="External"/><Relationship Id="rId37" Type="http://schemas.openxmlformats.org/officeDocument/2006/relationships/hyperlink" Target="mailto:youthmentoringministry@gmail.com" TargetMode="External"/><Relationship Id="rId102" Type="http://schemas.openxmlformats.org/officeDocument/2006/relationships/hyperlink" Target="mailto:quiltstage@gmail.com" TargetMode="External"/><Relationship Id="rId547" Type="http://schemas.openxmlformats.org/officeDocument/2006/relationships/hyperlink" Target="mailto:ccpalumni15@gmail.com" TargetMode="External"/><Relationship Id="rId754" Type="http://schemas.openxmlformats.org/officeDocument/2006/relationships/hyperlink" Target="mailto:williamnarda@yahoo.com" TargetMode="External"/><Relationship Id="rId961" Type="http://schemas.openxmlformats.org/officeDocument/2006/relationships/printerSettings" Target="../printerSettings/printerSettings1.bin"/><Relationship Id="rId90" Type="http://schemas.openxmlformats.org/officeDocument/2006/relationships/hyperlink" Target="mailto:bwidmer@harvestcall.org" TargetMode="External"/><Relationship Id="rId186" Type="http://schemas.openxmlformats.org/officeDocument/2006/relationships/hyperlink" Target="mailto:info@princessessandladies.org" TargetMode="External"/><Relationship Id="rId393" Type="http://schemas.openxmlformats.org/officeDocument/2006/relationships/hyperlink" Target="mailto:LESMAELLISFOUNDATION2015@GMAIL.COM" TargetMode="External"/><Relationship Id="rId407" Type="http://schemas.openxmlformats.org/officeDocument/2006/relationships/hyperlink" Target="mailto:lylensharma@gmail.com" TargetMode="External"/><Relationship Id="rId614" Type="http://schemas.openxmlformats.org/officeDocument/2006/relationships/hyperlink" Target="mailto:btashana@gmail.com" TargetMode="External"/><Relationship Id="rId821" Type="http://schemas.openxmlformats.org/officeDocument/2006/relationships/hyperlink" Target="mailto:freedomskateparkja@gmail.com" TargetMode="External"/><Relationship Id="rId253" Type="http://schemas.openxmlformats.org/officeDocument/2006/relationships/hyperlink" Target="http://www.movewithcompassionministry.org/" TargetMode="External"/><Relationship Id="rId460" Type="http://schemas.openxmlformats.org/officeDocument/2006/relationships/hyperlink" Target="mailto:drbg_trust@yahoo.com" TargetMode="External"/><Relationship Id="rId698" Type="http://schemas.openxmlformats.org/officeDocument/2006/relationships/hyperlink" Target="mailto:rochellehenry54@yahoo.com" TargetMode="External"/><Relationship Id="rId919" Type="http://schemas.openxmlformats.org/officeDocument/2006/relationships/hyperlink" Target="mailto:apdcoj@gmail.com" TargetMode="External"/><Relationship Id="rId48" Type="http://schemas.openxmlformats.org/officeDocument/2006/relationships/hyperlink" Target="mailto:stjosehsinfant@cwjamaica.com" TargetMode="External"/><Relationship Id="rId113" Type="http://schemas.openxmlformats.org/officeDocument/2006/relationships/hyperlink" Target="mailto:jamaicaskateboardfed@gmail.com" TargetMode="External"/><Relationship Id="rId320" Type="http://schemas.openxmlformats.org/officeDocument/2006/relationships/hyperlink" Target="mailto:NETAMINISTRIES20@GMAIL.COM" TargetMode="External"/><Relationship Id="rId558" Type="http://schemas.openxmlformats.org/officeDocument/2006/relationships/hyperlink" Target="mailto:ttijamaica@gmail.com" TargetMode="External"/><Relationship Id="rId765" Type="http://schemas.openxmlformats.org/officeDocument/2006/relationships/hyperlink" Target="mailto:deliverancetruefaith870@gmail.com" TargetMode="External"/><Relationship Id="rId197" Type="http://schemas.openxmlformats.org/officeDocument/2006/relationships/hyperlink" Target="mailto:cicworshipcentre.kgn@gmail.com" TargetMode="External"/><Relationship Id="rId418" Type="http://schemas.openxmlformats.org/officeDocument/2006/relationships/hyperlink" Target="mailto:hbacsau@yahoo.com" TargetMode="External"/><Relationship Id="rId625" Type="http://schemas.openxmlformats.org/officeDocument/2006/relationships/hyperlink" Target="mailto:accounts@fairfielddacademyja.com" TargetMode="External"/><Relationship Id="rId832" Type="http://schemas.openxmlformats.org/officeDocument/2006/relationships/hyperlink" Target="mailto:jmn_patterson@yahoo.co.uk" TargetMode="External"/><Relationship Id="rId264" Type="http://schemas.openxmlformats.org/officeDocument/2006/relationships/hyperlink" Target="mailto:info@capricaribbean.org" TargetMode="External"/><Relationship Id="rId471" Type="http://schemas.openxmlformats.org/officeDocument/2006/relationships/hyperlink" Target="mailto:juney_hill@hotmail.com" TargetMode="External"/><Relationship Id="rId59" Type="http://schemas.openxmlformats.org/officeDocument/2006/relationships/hyperlink" Target="mailto:yry.swallow@gmail.com" TargetMode="External"/><Relationship Id="rId124" Type="http://schemas.openxmlformats.org/officeDocument/2006/relationships/hyperlink" Target="mailto:enfieldcdc2016@gmail.com" TargetMode="External"/><Relationship Id="rId569" Type="http://schemas.openxmlformats.org/officeDocument/2006/relationships/hyperlink" Target="mailto:BERNICEBENJAMIN00@GMAIL.COM" TargetMode="External"/><Relationship Id="rId776" Type="http://schemas.openxmlformats.org/officeDocument/2006/relationships/hyperlink" Target="mailto:Debbie-ann.gordon@daglegal.com" TargetMode="External"/><Relationship Id="rId331" Type="http://schemas.openxmlformats.org/officeDocument/2006/relationships/hyperlink" Target="mailto:WOMMMAD@GMAIL.COM" TargetMode="External"/><Relationship Id="rId429" Type="http://schemas.openxmlformats.org/officeDocument/2006/relationships/hyperlink" Target="mailto:info@homeandawayjamaica.com" TargetMode="External"/><Relationship Id="rId636" Type="http://schemas.openxmlformats.org/officeDocument/2006/relationships/hyperlink" Target="mailto:clarkep098@gmail.com" TargetMode="External"/><Relationship Id="rId843" Type="http://schemas.openxmlformats.org/officeDocument/2006/relationships/hyperlink" Target="mailto:jermaine.butler@beachrecoveryfoundation.org" TargetMode="External"/><Relationship Id="rId275" Type="http://schemas.openxmlformats.org/officeDocument/2006/relationships/hyperlink" Target="mailto:yahsolution@gmail.com" TargetMode="External"/><Relationship Id="rId482" Type="http://schemas.openxmlformats.org/officeDocument/2006/relationships/hyperlink" Target="mailto:jesushousekgn@rccgna.org" TargetMode="External"/><Relationship Id="rId703" Type="http://schemas.openxmlformats.org/officeDocument/2006/relationships/hyperlink" Target="mailto:info@gsijamaica.org" TargetMode="External"/><Relationship Id="rId910" Type="http://schemas.openxmlformats.org/officeDocument/2006/relationships/hyperlink" Target="mailto:douglasanta@gmail.com" TargetMode="External"/><Relationship Id="rId135" Type="http://schemas.openxmlformats.org/officeDocument/2006/relationships/hyperlink" Target="mailto:evc.associates@gmail.com" TargetMode="External"/><Relationship Id="rId342" Type="http://schemas.openxmlformats.org/officeDocument/2006/relationships/hyperlink" Target="mailto:INDEFENCEOFQUALITY@GMAIL.COM" TargetMode="External"/><Relationship Id="rId787" Type="http://schemas.openxmlformats.org/officeDocument/2006/relationships/hyperlink" Target="mailto:brown.evadney@gmail.com" TargetMode="External"/><Relationship Id="rId202" Type="http://schemas.openxmlformats.org/officeDocument/2006/relationships/hyperlink" Target="mailto:uwj35@hotmail.com" TargetMode="External"/><Relationship Id="rId647" Type="http://schemas.openxmlformats.org/officeDocument/2006/relationships/hyperlink" Target="mailto:blackwoodtashana91@gmail.com" TargetMode="External"/><Relationship Id="rId854" Type="http://schemas.openxmlformats.org/officeDocument/2006/relationships/hyperlink" Target="mailto:neishlinkoya@hotmail.com" TargetMode="External"/><Relationship Id="rId286" Type="http://schemas.openxmlformats.org/officeDocument/2006/relationships/hyperlink" Target="mailto:runningeventsja@gmail.com" TargetMode="External"/><Relationship Id="rId493" Type="http://schemas.openxmlformats.org/officeDocument/2006/relationships/hyperlink" Target="mailto:suddy20007@yahoo.com" TargetMode="External"/><Relationship Id="rId507" Type="http://schemas.openxmlformats.org/officeDocument/2006/relationships/hyperlink" Target="mailto:itgjamaica@gmail.com" TargetMode="External"/><Relationship Id="rId714" Type="http://schemas.openxmlformats.org/officeDocument/2006/relationships/hyperlink" Target="mailto:manupfoundation2022@gmail.com" TargetMode="External"/><Relationship Id="rId921" Type="http://schemas.openxmlformats.org/officeDocument/2006/relationships/hyperlink" Target="mailto:19mountzionassemblies@gmail.co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mountzionter@outlook.com" TargetMode="External"/><Relationship Id="rId18" Type="http://schemas.openxmlformats.org/officeDocument/2006/relationships/hyperlink" Target="mailto:vcampgirl@gmail.com" TargetMode="External"/><Relationship Id="rId26" Type="http://schemas.openxmlformats.org/officeDocument/2006/relationships/hyperlink" Target="mailto:eldaazan@gmail.com" TargetMode="External"/><Relationship Id="rId39" Type="http://schemas.openxmlformats.org/officeDocument/2006/relationships/hyperlink" Target="mailto:nfjmanager@yahoo.com" TargetMode="External"/><Relationship Id="rId21" Type="http://schemas.openxmlformats.org/officeDocument/2006/relationships/hyperlink" Target="mailto:dianebernard@rad.org.jm" TargetMode="External"/><Relationship Id="rId34" Type="http://schemas.openxmlformats.org/officeDocument/2006/relationships/hyperlink" Target="mailto:cam_jim2004@yahoo.com" TargetMode="External"/><Relationship Id="rId42" Type="http://schemas.openxmlformats.org/officeDocument/2006/relationships/printerSettings" Target="../printerSettings/printerSettings2.bin"/><Relationship Id="rId7" Type="http://schemas.openxmlformats.org/officeDocument/2006/relationships/hyperlink" Target="mailto:naomi_samuda@yahoo.com" TargetMode="External"/><Relationship Id="rId2" Type="http://schemas.openxmlformats.org/officeDocument/2006/relationships/hyperlink" Target="mailto:educarefj@gmail.com" TargetMode="External"/><Relationship Id="rId16" Type="http://schemas.openxmlformats.org/officeDocument/2006/relationships/hyperlink" Target="mailto:kosministries@gmail.com" TargetMode="External"/><Relationship Id="rId20" Type="http://schemas.openxmlformats.org/officeDocument/2006/relationships/hyperlink" Target="mailto:valdahopefoundation@gmail.com" TargetMode="External"/><Relationship Id="rId29" Type="http://schemas.openxmlformats.org/officeDocument/2006/relationships/hyperlink" Target="mailto:stcatherinemc@migcd.gov.jm" TargetMode="External"/><Relationship Id="rId41" Type="http://schemas.openxmlformats.org/officeDocument/2006/relationships/hyperlink" Target="mailto:karose@cwjamaica.com" TargetMode="External"/><Relationship Id="rId1" Type="http://schemas.openxmlformats.org/officeDocument/2006/relationships/hyperlink" Target="mailto:INFO.NESTLE@JM.NESTLE.COM" TargetMode="External"/><Relationship Id="rId6" Type="http://schemas.openxmlformats.org/officeDocument/2006/relationships/hyperlink" Target="mailto:kevoy1@yahoo.com" TargetMode="External"/><Relationship Id="rId11" Type="http://schemas.openxmlformats.org/officeDocument/2006/relationships/hyperlink" Target="mailto:mochovillage@gmail.com" TargetMode="External"/><Relationship Id="rId24" Type="http://schemas.openxmlformats.org/officeDocument/2006/relationships/hyperlink" Target="mailto:grant4joy@gmail.com" TargetMode="External"/><Relationship Id="rId32" Type="http://schemas.openxmlformats.org/officeDocument/2006/relationships/hyperlink" Target="mailto:cyrusjohnson007@yahoo.com" TargetMode="External"/><Relationship Id="rId37" Type="http://schemas.openxmlformats.org/officeDocument/2006/relationships/hyperlink" Target="mailto:vibesandpassion@gmail.com" TargetMode="External"/><Relationship Id="rId40" Type="http://schemas.openxmlformats.org/officeDocument/2006/relationships/hyperlink" Target="mailto:cei@flowja.com" TargetMode="External"/><Relationship Id="rId5" Type="http://schemas.openxmlformats.org/officeDocument/2006/relationships/hyperlink" Target="mailto:info@nextgencreators.com" TargetMode="External"/><Relationship Id="rId15" Type="http://schemas.openxmlformats.org/officeDocument/2006/relationships/hyperlink" Target="mailto:sharedknowledgeinternational@gmail.com" TargetMode="External"/><Relationship Id="rId23" Type="http://schemas.openxmlformats.org/officeDocument/2006/relationships/hyperlink" Target="mailto:info@equipjamaica.com" TargetMode="External"/><Relationship Id="rId28" Type="http://schemas.openxmlformats.org/officeDocument/2006/relationships/hyperlink" Target="mailto:stanleyferuson1@gmail.com" TargetMode="External"/><Relationship Id="rId36" Type="http://schemas.openxmlformats.org/officeDocument/2006/relationships/hyperlink" Target="mailto:cymbaljoyatkinson@hotmail.com" TargetMode="External"/><Relationship Id="rId10" Type="http://schemas.openxmlformats.org/officeDocument/2006/relationships/hyperlink" Target="mailto:info@braced-jamhabitat.org" TargetMode="External"/><Relationship Id="rId19" Type="http://schemas.openxmlformats.org/officeDocument/2006/relationships/hyperlink" Target="mailto:pastororville36@gmail.com" TargetMode="External"/><Relationship Id="rId31" Type="http://schemas.openxmlformats.org/officeDocument/2006/relationships/hyperlink" Target="mailto:raunbarrett@gmail.com" TargetMode="External"/><Relationship Id="rId4" Type="http://schemas.openxmlformats.org/officeDocument/2006/relationships/hyperlink" Target="mailto:reachdem@gmail.com" TargetMode="External"/><Relationship Id="rId9" Type="http://schemas.openxmlformats.org/officeDocument/2006/relationships/hyperlink" Target="mailto:sasunlimitedinc@gmail.com" TargetMode="External"/><Relationship Id="rId14" Type="http://schemas.openxmlformats.org/officeDocument/2006/relationships/hyperlink" Target="mailto:jkellyfoundation@gmail.com" TargetMode="External"/><Relationship Id="rId22" Type="http://schemas.openxmlformats.org/officeDocument/2006/relationships/hyperlink" Target="mailto:CARE@LIVEHEART2HEART.ORG" TargetMode="External"/><Relationship Id="rId27" Type="http://schemas.openxmlformats.org/officeDocument/2006/relationships/hyperlink" Target="mailto:natoya.anderson@yahoo.com" TargetMode="External"/><Relationship Id="rId30" Type="http://schemas.openxmlformats.org/officeDocument/2006/relationships/hyperlink" Target="mailto:gbaston@campioncollege.com" TargetMode="External"/><Relationship Id="rId35" Type="http://schemas.openxmlformats.org/officeDocument/2006/relationships/hyperlink" Target="mailto:marshajg@hotmail.com" TargetMode="External"/><Relationship Id="rId8" Type="http://schemas.openxmlformats.org/officeDocument/2006/relationships/hyperlink" Target="mailto:romainemitchell123@gmail.com" TargetMode="External"/><Relationship Id="rId3" Type="http://schemas.openxmlformats.org/officeDocument/2006/relationships/hyperlink" Target="mailto:donatetojamaica@gmail.com" TargetMode="External"/><Relationship Id="rId12" Type="http://schemas.openxmlformats.org/officeDocument/2006/relationships/hyperlink" Target="mailto:knox.communitycollege@moey.gov.jm" TargetMode="External"/><Relationship Id="rId17" Type="http://schemas.openxmlformats.org/officeDocument/2006/relationships/hyperlink" Target="mailto:faychangallen@yahoo.com" TargetMode="External"/><Relationship Id="rId25" Type="http://schemas.openxmlformats.org/officeDocument/2006/relationships/hyperlink" Target="mailto:gracefellowship19@gmail.com" TargetMode="External"/><Relationship Id="rId33" Type="http://schemas.openxmlformats.org/officeDocument/2006/relationships/hyperlink" Target="mailto:pastor13jason@yahoo.com" TargetMode="External"/><Relationship Id="rId38" Type="http://schemas.openxmlformats.org/officeDocument/2006/relationships/hyperlink" Target="mailto:scripturecontrol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1531"/>
  <sheetViews>
    <sheetView tabSelected="1" view="pageBreakPreview" zoomScaleNormal="90" zoomScaleSheetLayoutView="100" workbookViewId="0">
      <pane ySplit="1" topLeftCell="A1138" activePane="bottomLeft" state="frozen"/>
      <selection pane="bottomLeft" activeCell="A1139" sqref="A1139:XFD1139"/>
    </sheetView>
  </sheetViews>
  <sheetFormatPr defaultColWidth="44.85546875" defaultRowHeight="112.5" customHeight="1" x14ac:dyDescent="0.2"/>
  <cols>
    <col min="1" max="1" width="31.85546875" style="162" customWidth="1"/>
    <col min="2" max="2" width="10.7109375" style="152" hidden="1" customWidth="1"/>
    <col min="3" max="3" width="15.42578125" style="152" customWidth="1"/>
    <col min="4" max="4" width="24.42578125" style="153" customWidth="1"/>
    <col min="5" max="5" width="18.28515625" style="153" customWidth="1"/>
    <col min="6" max="6" width="17.28515625" style="153" customWidth="1"/>
    <col min="7" max="7" width="15.5703125" style="153" customWidth="1"/>
    <col min="8" max="8" width="60.28515625" style="154" customWidth="1"/>
    <col min="9" max="9" width="38.5703125" style="152" customWidth="1"/>
    <col min="10" max="10" width="24.140625" style="155" customWidth="1"/>
    <col min="11" max="11" width="21" style="152" customWidth="1"/>
    <col min="12" max="12" width="27.85546875" style="152" customWidth="1"/>
    <col min="13" max="13" width="20.7109375" style="16" customWidth="1"/>
    <col min="14" max="14" width="23.28515625" style="152" customWidth="1"/>
    <col min="15" max="15" width="18.5703125" style="152" customWidth="1"/>
    <col min="16" max="16" width="77.5703125" style="85" customWidth="1"/>
    <col min="17" max="17" width="42.5703125" style="152" customWidth="1"/>
    <col min="18" max="18" width="26.5703125" style="156" customWidth="1"/>
    <col min="19" max="19" width="52.140625" style="157" customWidth="1"/>
    <col min="20" max="20" width="29.7109375" style="158" customWidth="1"/>
    <col min="21" max="21" width="18.140625" style="159" customWidth="1"/>
    <col min="22" max="22" width="19.28515625" style="159" customWidth="1"/>
    <col min="23" max="23" width="14.85546875" style="159" customWidth="1"/>
    <col min="24" max="24" width="21.7109375" style="160" customWidth="1"/>
    <col min="25" max="16384" width="44.85546875" style="16"/>
  </cols>
  <sheetData>
    <row r="1" spans="1:25" s="5" customFormat="1" ht="78" customHeight="1" x14ac:dyDescent="0.25">
      <c r="A1" s="1" t="s">
        <v>0</v>
      </c>
      <c r="B1" s="1" t="s">
        <v>1</v>
      </c>
      <c r="C1" s="1" t="s">
        <v>2</v>
      </c>
      <c r="D1" s="1" t="s">
        <v>3</v>
      </c>
      <c r="E1" s="1" t="s">
        <v>4</v>
      </c>
      <c r="F1" s="1" t="s">
        <v>5</v>
      </c>
      <c r="G1" s="1" t="s">
        <v>6</v>
      </c>
      <c r="H1" s="1" t="s">
        <v>7</v>
      </c>
      <c r="I1" s="1" t="s">
        <v>8</v>
      </c>
      <c r="J1" s="1" t="s">
        <v>9</v>
      </c>
      <c r="K1" s="1" t="s">
        <v>10</v>
      </c>
      <c r="L1" s="1" t="s">
        <v>11</v>
      </c>
      <c r="M1" s="1" t="s">
        <v>10531</v>
      </c>
      <c r="N1" s="1" t="s">
        <v>12</v>
      </c>
      <c r="O1" s="1" t="s">
        <v>13</v>
      </c>
      <c r="P1" s="206" t="s">
        <v>14</v>
      </c>
      <c r="Q1" s="2" t="s">
        <v>15</v>
      </c>
      <c r="R1" s="1" t="s">
        <v>16</v>
      </c>
      <c r="S1" s="1" t="s">
        <v>17</v>
      </c>
      <c r="T1" s="3" t="s">
        <v>18</v>
      </c>
      <c r="U1" s="1" t="s">
        <v>19</v>
      </c>
      <c r="V1" s="1" t="s">
        <v>20</v>
      </c>
      <c r="W1" s="1" t="s">
        <v>21</v>
      </c>
      <c r="X1" s="1" t="s">
        <v>22</v>
      </c>
      <c r="Y1" s="4"/>
    </row>
    <row r="2" spans="1:25" ht="112.5" customHeight="1" x14ac:dyDescent="0.25">
      <c r="A2" s="6" t="s">
        <v>23</v>
      </c>
      <c r="B2" s="7"/>
      <c r="C2" s="8" t="str">
        <f t="shared" ref="C2:C52" ca="1" si="0">IF(G2&lt;TODAY(),"Expired","Active")</f>
        <v>Expired</v>
      </c>
      <c r="D2" s="8" t="s">
        <v>24</v>
      </c>
      <c r="E2" s="9">
        <v>42279</v>
      </c>
      <c r="F2" s="9">
        <v>42439</v>
      </c>
      <c r="G2" s="9">
        <f>DATE(YEAR(F2)+1,MONTH(F2)+7,DAY(F2)-9)</f>
        <v>43009</v>
      </c>
      <c r="H2" s="8" t="s">
        <v>25</v>
      </c>
      <c r="I2" s="8" t="s">
        <v>26</v>
      </c>
      <c r="J2" s="8" t="s">
        <v>27</v>
      </c>
      <c r="K2" s="8" t="s">
        <v>28</v>
      </c>
      <c r="L2" s="8" t="s">
        <v>29</v>
      </c>
      <c r="M2" s="10" t="str">
        <f t="shared" ref="M2:M65" si="1">IF(EXACT(L2,"C - COMPANY ACT"),"LP",IF(EXACT(L2,"V- VEST ACT (WITHIN PARLIAMENT) "),"LP",IF(EXACT(L2,"FS - FRIENDLY SOCIETIES ACT"),"LP",IF(EXACT(L2,"UN - UNICORPORATED"),"LA",""))))</f>
        <v>LP</v>
      </c>
      <c r="N2" s="8" t="s">
        <v>30</v>
      </c>
      <c r="O2" s="8" t="str">
        <f t="shared" ref="O2:O28" si="2">IF(EXACT(N2,"Overseas Charities Operating in Jamaica"),"Medium",IF(EXACT(N2,"Muslim Groups/Foundations"),"Medium",IF(EXACT(N2,"Churches"),"Low",IF(EXACT(N2,"Benevolent Societies"),"Low",IF(EXACT(N2,"Alumni/Past Students Associations"),"Low",IF(EXACT(N2,"Schools(Government/Private)"),"Low",IF(EXACT(N2,"Govt.Based Trusts/Charities"),"Low",IF(EXACT(N2,"Trust"),"Medium",IF(EXACT(N2,"Company Based Foundations"),"Medium",IF(EXACT(N2,"Other Foundations"),"Medium",IF(EXACT(N2,"Unincorporated Groups"),"Medium","")))))))))))</f>
        <v>Medium</v>
      </c>
      <c r="P2" s="207" t="s">
        <v>31</v>
      </c>
      <c r="Q2" s="8" t="s">
        <v>32</v>
      </c>
      <c r="R2" s="8" t="s">
        <v>33</v>
      </c>
      <c r="S2" s="11" t="s">
        <v>34</v>
      </c>
      <c r="T2" s="12" t="s">
        <v>35</v>
      </c>
      <c r="U2" s="8">
        <v>2</v>
      </c>
      <c r="V2" s="8">
        <v>0</v>
      </c>
      <c r="W2" s="8">
        <v>0</v>
      </c>
      <c r="X2" s="14" t="s">
        <v>37</v>
      </c>
    </row>
    <row r="3" spans="1:25" ht="112.5" customHeight="1" x14ac:dyDescent="0.25">
      <c r="A3" s="6"/>
      <c r="B3" s="7"/>
      <c r="C3" s="8" t="str">
        <f t="shared" ca="1" si="0"/>
        <v>Expired</v>
      </c>
      <c r="D3" s="8" t="s">
        <v>38</v>
      </c>
      <c r="E3" s="9">
        <v>42220</v>
      </c>
      <c r="F3" s="9">
        <f>E3</f>
        <v>42220</v>
      </c>
      <c r="G3" s="9">
        <f>DATE(YEAR(F3)+2,MONTH(F3),DAY(F3)-1)</f>
        <v>42950</v>
      </c>
      <c r="H3" s="8" t="s">
        <v>39</v>
      </c>
      <c r="I3" s="8" t="s">
        <v>40</v>
      </c>
      <c r="J3" s="8" t="s">
        <v>27</v>
      </c>
      <c r="K3" s="8" t="s">
        <v>28</v>
      </c>
      <c r="L3" s="8" t="s">
        <v>29</v>
      </c>
      <c r="M3" s="10" t="str">
        <f t="shared" si="1"/>
        <v>LP</v>
      </c>
      <c r="N3" s="8" t="s">
        <v>41</v>
      </c>
      <c r="O3" s="8" t="str">
        <f t="shared" si="2"/>
        <v>Medium</v>
      </c>
      <c r="P3" s="207" t="s">
        <v>42</v>
      </c>
      <c r="Q3" s="8"/>
      <c r="R3" s="8" t="s">
        <v>43</v>
      </c>
      <c r="S3" s="11" t="s">
        <v>44</v>
      </c>
      <c r="T3" s="12" t="s">
        <v>45</v>
      </c>
      <c r="U3" s="8">
        <v>5</v>
      </c>
      <c r="V3" s="8">
        <v>0</v>
      </c>
      <c r="W3" s="8">
        <v>0</v>
      </c>
      <c r="X3" s="14" t="s">
        <v>37</v>
      </c>
    </row>
    <row r="4" spans="1:25" ht="112.5" customHeight="1" x14ac:dyDescent="0.25">
      <c r="A4" s="17"/>
      <c r="B4" s="18">
        <v>44813</v>
      </c>
      <c r="C4" s="8" t="str">
        <f t="shared" ca="1" si="0"/>
        <v>Expired</v>
      </c>
      <c r="D4" s="8" t="s">
        <v>46</v>
      </c>
      <c r="E4" s="9">
        <v>44813</v>
      </c>
      <c r="F4" s="9">
        <f>E4</f>
        <v>44813</v>
      </c>
      <c r="G4" s="9">
        <f>DATE(YEAR(F4)+2,MONTH(F4),DAY(F4)-1)</f>
        <v>45543</v>
      </c>
      <c r="H4" s="8" t="s">
        <v>47</v>
      </c>
      <c r="I4" s="8" t="s">
        <v>48</v>
      </c>
      <c r="J4" s="8" t="s">
        <v>27</v>
      </c>
      <c r="K4" s="8" t="s">
        <v>28</v>
      </c>
      <c r="L4" s="8" t="s">
        <v>29</v>
      </c>
      <c r="M4" s="10" t="str">
        <f t="shared" si="1"/>
        <v>LP</v>
      </c>
      <c r="N4" s="8" t="s">
        <v>30</v>
      </c>
      <c r="O4" s="8" t="str">
        <f t="shared" si="2"/>
        <v>Medium</v>
      </c>
      <c r="P4" s="207" t="s">
        <v>49</v>
      </c>
      <c r="Q4" s="8"/>
      <c r="R4" s="8"/>
      <c r="S4" s="11" t="s">
        <v>50</v>
      </c>
      <c r="T4" s="12" t="s">
        <v>51</v>
      </c>
      <c r="U4" s="8">
        <v>7</v>
      </c>
      <c r="V4" s="8">
        <v>0</v>
      </c>
      <c r="W4" s="8">
        <v>0</v>
      </c>
      <c r="X4" s="14" t="s">
        <v>37</v>
      </c>
    </row>
    <row r="5" spans="1:25" ht="112.5" customHeight="1" x14ac:dyDescent="0.25">
      <c r="A5" s="19"/>
      <c r="B5" s="20"/>
      <c r="C5" s="8" t="str">
        <f t="shared" ca="1" si="0"/>
        <v>Expired</v>
      </c>
      <c r="D5" s="8" t="s">
        <v>53</v>
      </c>
      <c r="E5" s="9">
        <v>43798</v>
      </c>
      <c r="F5" s="9">
        <f>E5</f>
        <v>43798</v>
      </c>
      <c r="G5" s="9">
        <f>DATE(YEAR(F5)+2,MONTH(F5),DAY(F5)-1)</f>
        <v>44528</v>
      </c>
      <c r="H5" s="8" t="s">
        <v>54</v>
      </c>
      <c r="I5" s="8" t="s">
        <v>55</v>
      </c>
      <c r="J5" s="12" t="s">
        <v>56</v>
      </c>
      <c r="K5" s="8" t="s">
        <v>28</v>
      </c>
      <c r="L5" s="8" t="s">
        <v>29</v>
      </c>
      <c r="M5" s="10" t="str">
        <f t="shared" si="1"/>
        <v>LP</v>
      </c>
      <c r="N5" s="8" t="s">
        <v>30</v>
      </c>
      <c r="O5" s="8" t="str">
        <f t="shared" si="2"/>
        <v>Medium</v>
      </c>
      <c r="P5" s="207" t="s">
        <v>57</v>
      </c>
      <c r="Q5" s="8"/>
      <c r="R5" s="8" t="s">
        <v>58</v>
      </c>
      <c r="S5" s="21" t="s">
        <v>59</v>
      </c>
      <c r="T5" s="22" t="s">
        <v>60</v>
      </c>
      <c r="U5" s="8">
        <v>2</v>
      </c>
      <c r="V5" s="8">
        <v>0</v>
      </c>
      <c r="W5" s="8">
        <v>1</v>
      </c>
      <c r="X5" s="14" t="s">
        <v>61</v>
      </c>
    </row>
    <row r="6" spans="1:25" ht="112.5" customHeight="1" x14ac:dyDescent="0.25">
      <c r="A6" s="19"/>
      <c r="B6" s="20"/>
      <c r="C6" s="8" t="str">
        <f t="shared" ca="1" si="0"/>
        <v>Expired</v>
      </c>
      <c r="D6" s="8" t="s">
        <v>62</v>
      </c>
      <c r="E6" s="9">
        <v>42579</v>
      </c>
      <c r="F6" s="9">
        <f>E6</f>
        <v>42579</v>
      </c>
      <c r="G6" s="9">
        <f>DATE(YEAR(F6)+2,MONTH(F6),DAY(F6)-1)</f>
        <v>43308</v>
      </c>
      <c r="H6" s="8" t="s">
        <v>63</v>
      </c>
      <c r="I6" s="8" t="s">
        <v>64</v>
      </c>
      <c r="J6" s="8" t="s">
        <v>65</v>
      </c>
      <c r="K6" s="8" t="s">
        <v>28</v>
      </c>
      <c r="L6" s="8" t="s">
        <v>29</v>
      </c>
      <c r="M6" s="10" t="str">
        <f t="shared" si="1"/>
        <v>LP</v>
      </c>
      <c r="N6" s="8" t="s">
        <v>30</v>
      </c>
      <c r="O6" s="8" t="str">
        <f t="shared" si="2"/>
        <v>Medium</v>
      </c>
      <c r="P6" s="207" t="s">
        <v>66</v>
      </c>
      <c r="Q6" s="8"/>
      <c r="R6" s="8" t="s">
        <v>67</v>
      </c>
      <c r="S6" s="21" t="s">
        <v>68</v>
      </c>
      <c r="T6" s="13" t="s">
        <v>69</v>
      </c>
      <c r="U6" s="8">
        <v>5</v>
      </c>
      <c r="V6" s="8">
        <v>0</v>
      </c>
      <c r="W6" s="8">
        <v>0</v>
      </c>
      <c r="X6" s="14" t="s">
        <v>37</v>
      </c>
    </row>
    <row r="7" spans="1:25" ht="112.5" customHeight="1" x14ac:dyDescent="0.25">
      <c r="A7" s="19"/>
      <c r="B7" s="20" t="s">
        <v>70</v>
      </c>
      <c r="C7" s="8" t="str">
        <f t="shared" ca="1" si="0"/>
        <v>Expired</v>
      </c>
      <c r="D7" s="8" t="s">
        <v>71</v>
      </c>
      <c r="E7" s="9">
        <v>41880</v>
      </c>
      <c r="F7" s="9">
        <v>43341</v>
      </c>
      <c r="G7" s="9">
        <f>DATE(YEAR(F7)+2,MONTH(F7),DAY(F7)-1)</f>
        <v>44071</v>
      </c>
      <c r="H7" s="8" t="s">
        <v>72</v>
      </c>
      <c r="I7" s="8" t="s">
        <v>73</v>
      </c>
      <c r="J7" s="8" t="s">
        <v>27</v>
      </c>
      <c r="K7" s="8" t="s">
        <v>28</v>
      </c>
      <c r="L7" s="8" t="s">
        <v>29</v>
      </c>
      <c r="M7" s="10" t="str">
        <f t="shared" si="1"/>
        <v>LP</v>
      </c>
      <c r="N7" s="8" t="s">
        <v>30</v>
      </c>
      <c r="O7" s="8" t="str">
        <f t="shared" si="2"/>
        <v>Medium</v>
      </c>
      <c r="P7" s="207" t="s">
        <v>74</v>
      </c>
      <c r="Q7" s="8"/>
      <c r="R7" s="8" t="s">
        <v>75</v>
      </c>
      <c r="S7" s="11" t="s">
        <v>76</v>
      </c>
      <c r="T7" s="23" t="s">
        <v>77</v>
      </c>
      <c r="U7" s="25">
        <v>1</v>
      </c>
      <c r="V7" s="25">
        <v>0</v>
      </c>
      <c r="W7" s="25">
        <v>0</v>
      </c>
      <c r="X7" s="14" t="s">
        <v>37</v>
      </c>
    </row>
    <row r="8" spans="1:25" ht="112.5" customHeight="1" x14ac:dyDescent="0.25">
      <c r="A8" s="19"/>
      <c r="B8" s="20"/>
      <c r="C8" s="8" t="str">
        <f t="shared" ca="1" si="0"/>
        <v>Expired</v>
      </c>
      <c r="D8" s="8" t="s">
        <v>78</v>
      </c>
      <c r="E8" s="9">
        <v>42361</v>
      </c>
      <c r="F8" s="9">
        <v>45101</v>
      </c>
      <c r="G8" s="9">
        <f>DATE(YEAR(F8)+1,MONTH(F8),DAY(F8)-1)</f>
        <v>45466</v>
      </c>
      <c r="H8" s="8" t="s">
        <v>79</v>
      </c>
      <c r="I8" s="8" t="s">
        <v>80</v>
      </c>
      <c r="J8" s="8" t="s">
        <v>27</v>
      </c>
      <c r="K8" s="8" t="s">
        <v>28</v>
      </c>
      <c r="L8" s="8" t="s">
        <v>29</v>
      </c>
      <c r="M8" s="10" t="str">
        <f t="shared" si="1"/>
        <v>LP</v>
      </c>
      <c r="N8" s="8" t="s">
        <v>30</v>
      </c>
      <c r="O8" s="8" t="str">
        <f t="shared" si="2"/>
        <v>Medium</v>
      </c>
      <c r="P8" s="207" t="s">
        <v>81</v>
      </c>
      <c r="Q8" s="8" t="s">
        <v>82</v>
      </c>
      <c r="R8" s="8" t="s">
        <v>83</v>
      </c>
      <c r="S8" s="11" t="s">
        <v>84</v>
      </c>
      <c r="T8" s="13" t="s">
        <v>85</v>
      </c>
      <c r="U8" s="8">
        <v>2</v>
      </c>
      <c r="V8" s="8">
        <v>7</v>
      </c>
      <c r="W8" s="8">
        <v>1</v>
      </c>
      <c r="X8" s="14" t="s">
        <v>37</v>
      </c>
    </row>
    <row r="9" spans="1:25" ht="112.5" customHeight="1" x14ac:dyDescent="0.25">
      <c r="A9" s="19"/>
      <c r="B9" s="20"/>
      <c r="C9" s="8" t="str">
        <f t="shared" ca="1" si="0"/>
        <v>Expired</v>
      </c>
      <c r="D9" s="8" t="s">
        <v>86</v>
      </c>
      <c r="E9" s="9">
        <v>43126</v>
      </c>
      <c r="F9" s="9">
        <f>E9</f>
        <v>43126</v>
      </c>
      <c r="G9" s="9">
        <f t="shared" ref="G9:G52" si="3">DATE(YEAR(F9)+2,MONTH(F9),DAY(F9)-1)</f>
        <v>43855</v>
      </c>
      <c r="H9" s="8" t="s">
        <v>87</v>
      </c>
      <c r="I9" s="8" t="s">
        <v>88</v>
      </c>
      <c r="J9" s="8" t="s">
        <v>27</v>
      </c>
      <c r="K9" s="8" t="s">
        <v>28</v>
      </c>
      <c r="L9" s="8" t="s">
        <v>29</v>
      </c>
      <c r="M9" s="10" t="str">
        <f t="shared" si="1"/>
        <v>LP</v>
      </c>
      <c r="N9" s="8" t="s">
        <v>30</v>
      </c>
      <c r="O9" s="8" t="str">
        <f t="shared" si="2"/>
        <v>Medium</v>
      </c>
      <c r="P9" s="207" t="s">
        <v>89</v>
      </c>
      <c r="Q9" s="8"/>
      <c r="R9" s="8" t="s">
        <v>90</v>
      </c>
      <c r="S9" s="21" t="s">
        <v>91</v>
      </c>
      <c r="T9" s="12" t="s">
        <v>92</v>
      </c>
      <c r="U9" s="8">
        <v>5</v>
      </c>
      <c r="V9" s="8">
        <v>0</v>
      </c>
      <c r="W9" s="8">
        <v>0</v>
      </c>
      <c r="X9" s="14" t="s">
        <v>37</v>
      </c>
    </row>
    <row r="10" spans="1:25" ht="112.5" customHeight="1" x14ac:dyDescent="0.25">
      <c r="A10" s="19"/>
      <c r="B10" s="20"/>
      <c r="C10" s="8" t="str">
        <f t="shared" ca="1" si="0"/>
        <v>Expired</v>
      </c>
      <c r="D10" s="8" t="s">
        <v>93</v>
      </c>
      <c r="E10" s="9">
        <v>44729</v>
      </c>
      <c r="F10" s="9">
        <v>44729</v>
      </c>
      <c r="G10" s="9">
        <f t="shared" si="3"/>
        <v>45459</v>
      </c>
      <c r="H10" s="8" t="s">
        <v>94</v>
      </c>
      <c r="I10" s="8" t="s">
        <v>95</v>
      </c>
      <c r="J10" s="8" t="s">
        <v>27</v>
      </c>
      <c r="K10" s="8" t="s">
        <v>28</v>
      </c>
      <c r="L10" s="8" t="s">
        <v>29</v>
      </c>
      <c r="M10" s="10" t="str">
        <f t="shared" si="1"/>
        <v>LP</v>
      </c>
      <c r="N10" s="8" t="s">
        <v>30</v>
      </c>
      <c r="O10" s="8" t="str">
        <f t="shared" si="2"/>
        <v>Medium</v>
      </c>
      <c r="P10" s="207" t="s">
        <v>96</v>
      </c>
      <c r="Q10" s="8"/>
      <c r="R10" s="8" t="s">
        <v>97</v>
      </c>
      <c r="S10" s="11" t="s">
        <v>98</v>
      </c>
      <c r="T10" s="12" t="s">
        <v>99</v>
      </c>
      <c r="U10" s="8">
        <v>7</v>
      </c>
      <c r="V10" s="8">
        <v>0</v>
      </c>
      <c r="W10" s="8">
        <v>0</v>
      </c>
      <c r="X10" s="27" t="s">
        <v>61</v>
      </c>
    </row>
    <row r="11" spans="1:25" ht="112.5" customHeight="1" x14ac:dyDescent="0.25">
      <c r="A11" s="19"/>
      <c r="B11" s="20"/>
      <c r="C11" s="8" t="str">
        <f t="shared" ca="1" si="0"/>
        <v>Expired</v>
      </c>
      <c r="D11" s="8" t="s">
        <v>100</v>
      </c>
      <c r="E11" s="9">
        <v>42845</v>
      </c>
      <c r="F11" s="9">
        <f>E11</f>
        <v>42845</v>
      </c>
      <c r="G11" s="9">
        <f t="shared" si="3"/>
        <v>43574</v>
      </c>
      <c r="H11" s="8" t="s">
        <v>101</v>
      </c>
      <c r="I11" s="8" t="s">
        <v>102</v>
      </c>
      <c r="J11" s="8" t="s">
        <v>27</v>
      </c>
      <c r="K11" s="8" t="s">
        <v>28</v>
      </c>
      <c r="L11" s="8" t="s">
        <v>29</v>
      </c>
      <c r="M11" s="10" t="str">
        <f t="shared" si="1"/>
        <v>LP</v>
      </c>
      <c r="N11" s="8" t="s">
        <v>41</v>
      </c>
      <c r="O11" s="8" t="str">
        <f t="shared" si="2"/>
        <v>Medium</v>
      </c>
      <c r="P11" s="207" t="s">
        <v>103</v>
      </c>
      <c r="Q11" s="8"/>
      <c r="R11" s="8" t="s">
        <v>36</v>
      </c>
      <c r="S11" s="21" t="s">
        <v>36</v>
      </c>
      <c r="T11" s="12" t="s">
        <v>104</v>
      </c>
      <c r="U11" s="8"/>
      <c r="V11" s="8"/>
      <c r="W11" s="8"/>
      <c r="X11" s="14" t="s">
        <v>37</v>
      </c>
    </row>
    <row r="12" spans="1:25" ht="112.5" customHeight="1" x14ac:dyDescent="0.25">
      <c r="A12" s="19"/>
      <c r="B12" s="20"/>
      <c r="C12" s="8" t="str">
        <f t="shared" ca="1" si="0"/>
        <v>Expired</v>
      </c>
      <c r="D12" s="8" t="s">
        <v>105</v>
      </c>
      <c r="E12" s="9">
        <v>43818</v>
      </c>
      <c r="F12" s="9">
        <v>44549</v>
      </c>
      <c r="G12" s="9">
        <f t="shared" si="3"/>
        <v>45278</v>
      </c>
      <c r="H12" s="8" t="s">
        <v>106</v>
      </c>
      <c r="I12" s="8" t="s">
        <v>107</v>
      </c>
      <c r="J12" s="8" t="s">
        <v>27</v>
      </c>
      <c r="K12" s="8" t="s">
        <v>28</v>
      </c>
      <c r="L12" s="8" t="s">
        <v>29</v>
      </c>
      <c r="M12" s="10" t="str">
        <f t="shared" si="1"/>
        <v>LP</v>
      </c>
      <c r="N12" s="8" t="s">
        <v>30</v>
      </c>
      <c r="O12" s="8" t="str">
        <f t="shared" si="2"/>
        <v>Medium</v>
      </c>
      <c r="P12" s="207" t="s">
        <v>108</v>
      </c>
      <c r="Q12" s="8"/>
      <c r="R12" s="8" t="s">
        <v>109</v>
      </c>
      <c r="S12" s="21" t="s">
        <v>110</v>
      </c>
      <c r="T12" s="22" t="s">
        <v>60</v>
      </c>
      <c r="U12" s="8">
        <v>3</v>
      </c>
      <c r="V12" s="8">
        <v>2</v>
      </c>
      <c r="W12" s="8">
        <v>0</v>
      </c>
      <c r="X12" s="14" t="s">
        <v>61</v>
      </c>
    </row>
    <row r="13" spans="1:25" ht="112.5" customHeight="1" x14ac:dyDescent="0.25">
      <c r="A13" s="19"/>
      <c r="B13" s="20"/>
      <c r="C13" s="8" t="str">
        <f t="shared" ca="1" si="0"/>
        <v>Expired</v>
      </c>
      <c r="D13" s="8" t="s">
        <v>111</v>
      </c>
      <c r="E13" s="9">
        <v>43742</v>
      </c>
      <c r="F13" s="9">
        <f>E13</f>
        <v>43742</v>
      </c>
      <c r="G13" s="9">
        <f t="shared" si="3"/>
        <v>44472</v>
      </c>
      <c r="H13" s="8" t="s">
        <v>112</v>
      </c>
      <c r="I13" s="8" t="s">
        <v>113</v>
      </c>
      <c r="J13" s="8" t="s">
        <v>114</v>
      </c>
      <c r="K13" s="8" t="s">
        <v>28</v>
      </c>
      <c r="L13" s="8" t="s">
        <v>29</v>
      </c>
      <c r="M13" s="10" t="str">
        <f t="shared" si="1"/>
        <v>LP</v>
      </c>
      <c r="N13" s="8" t="s">
        <v>30</v>
      </c>
      <c r="O13" s="8" t="str">
        <f t="shared" si="2"/>
        <v>Medium</v>
      </c>
      <c r="P13" s="207" t="s">
        <v>115</v>
      </c>
      <c r="Q13" s="8" t="s">
        <v>116</v>
      </c>
      <c r="R13" s="8" t="s">
        <v>117</v>
      </c>
      <c r="S13" s="11" t="s">
        <v>118</v>
      </c>
      <c r="T13" s="23" t="s">
        <v>119</v>
      </c>
      <c r="U13" s="8">
        <v>2</v>
      </c>
      <c r="V13" s="8">
        <v>0</v>
      </c>
      <c r="W13" s="8">
        <v>0</v>
      </c>
      <c r="X13" s="14" t="s">
        <v>37</v>
      </c>
    </row>
    <row r="14" spans="1:25" ht="112.5" customHeight="1" x14ac:dyDescent="0.25">
      <c r="A14" s="19"/>
      <c r="B14" s="20"/>
      <c r="C14" s="8" t="str">
        <f t="shared" ca="1" si="0"/>
        <v>Expired</v>
      </c>
      <c r="D14" s="12" t="s">
        <v>120</v>
      </c>
      <c r="E14" s="23">
        <v>44494</v>
      </c>
      <c r="F14" s="28">
        <v>44494</v>
      </c>
      <c r="G14" s="9">
        <f t="shared" si="3"/>
        <v>45223</v>
      </c>
      <c r="H14" s="8" t="s">
        <v>121</v>
      </c>
      <c r="I14" s="12" t="s">
        <v>122</v>
      </c>
      <c r="J14" s="12" t="s">
        <v>123</v>
      </c>
      <c r="K14" s="12" t="s">
        <v>124</v>
      </c>
      <c r="L14" s="8" t="s">
        <v>29</v>
      </c>
      <c r="M14" s="10" t="str">
        <f t="shared" si="1"/>
        <v>LP</v>
      </c>
      <c r="N14" s="12" t="s">
        <v>30</v>
      </c>
      <c r="O14" s="8" t="str">
        <f t="shared" si="2"/>
        <v>Medium</v>
      </c>
      <c r="P14" s="201" t="s">
        <v>125</v>
      </c>
      <c r="Q14" s="12"/>
      <c r="R14" s="12" t="s">
        <v>126</v>
      </c>
      <c r="S14" s="29" t="s">
        <v>127</v>
      </c>
      <c r="T14" s="14"/>
      <c r="U14" s="12"/>
      <c r="V14" s="12"/>
      <c r="W14" s="12"/>
      <c r="X14" s="12" t="s">
        <v>37</v>
      </c>
    </row>
    <row r="15" spans="1:25" ht="112.5" customHeight="1" x14ac:dyDescent="0.25">
      <c r="A15" s="19"/>
      <c r="B15" s="20"/>
      <c r="C15" s="8" t="str">
        <f t="shared" ca="1" si="0"/>
        <v>Expired</v>
      </c>
      <c r="D15" s="8" t="s">
        <v>128</v>
      </c>
      <c r="E15" s="9">
        <v>42639</v>
      </c>
      <c r="F15" s="9">
        <v>43369</v>
      </c>
      <c r="G15" s="9">
        <f t="shared" si="3"/>
        <v>44099</v>
      </c>
      <c r="H15" s="8" t="s">
        <v>129</v>
      </c>
      <c r="I15" s="8" t="s">
        <v>130</v>
      </c>
      <c r="J15" s="8" t="s">
        <v>131</v>
      </c>
      <c r="K15" s="8" t="s">
        <v>28</v>
      </c>
      <c r="L15" s="8" t="s">
        <v>29</v>
      </c>
      <c r="M15" s="10" t="str">
        <f t="shared" si="1"/>
        <v>LP</v>
      </c>
      <c r="N15" s="8" t="s">
        <v>132</v>
      </c>
      <c r="O15" s="8" t="str">
        <f t="shared" si="2"/>
        <v>Low</v>
      </c>
      <c r="P15" s="207" t="s">
        <v>133</v>
      </c>
      <c r="Q15" s="8"/>
      <c r="R15" s="8" t="s">
        <v>134</v>
      </c>
      <c r="S15" s="11" t="s">
        <v>135</v>
      </c>
      <c r="T15" s="12" t="s">
        <v>136</v>
      </c>
      <c r="U15" s="8">
        <v>70</v>
      </c>
      <c r="V15" s="8">
        <v>10</v>
      </c>
      <c r="W15" s="8">
        <v>1</v>
      </c>
      <c r="X15" s="14" t="s">
        <v>61</v>
      </c>
    </row>
    <row r="16" spans="1:25" ht="112.5" customHeight="1" x14ac:dyDescent="0.25">
      <c r="A16" s="17"/>
      <c r="B16" s="18">
        <v>44813</v>
      </c>
      <c r="C16" s="8" t="str">
        <f t="shared" ca="1" si="0"/>
        <v>Expired</v>
      </c>
      <c r="D16" s="8" t="s">
        <v>137</v>
      </c>
      <c r="E16" s="9">
        <v>44813</v>
      </c>
      <c r="F16" s="9">
        <v>44813</v>
      </c>
      <c r="G16" s="9">
        <f t="shared" si="3"/>
        <v>45543</v>
      </c>
      <c r="H16" s="8" t="s">
        <v>138</v>
      </c>
      <c r="I16" s="8" t="s">
        <v>139</v>
      </c>
      <c r="J16" s="12" t="s">
        <v>27</v>
      </c>
      <c r="K16" s="8" t="s">
        <v>28</v>
      </c>
      <c r="L16" s="8" t="s">
        <v>29</v>
      </c>
      <c r="M16" s="10" t="str">
        <f t="shared" si="1"/>
        <v>LP</v>
      </c>
      <c r="N16" s="8" t="s">
        <v>30</v>
      </c>
      <c r="O16" s="8" t="str">
        <f t="shared" si="2"/>
        <v>Medium</v>
      </c>
      <c r="P16" s="207" t="s">
        <v>140</v>
      </c>
      <c r="Q16" s="8"/>
      <c r="R16" s="8" t="s">
        <v>141</v>
      </c>
      <c r="S16" s="21" t="s">
        <v>142</v>
      </c>
      <c r="T16" s="23" t="s">
        <v>143</v>
      </c>
      <c r="U16" s="8">
        <v>3</v>
      </c>
      <c r="V16" s="8">
        <v>0</v>
      </c>
      <c r="W16" s="8">
        <v>2</v>
      </c>
      <c r="X16" s="14" t="s">
        <v>61</v>
      </c>
    </row>
    <row r="17" spans="1:24" ht="112.5" customHeight="1" x14ac:dyDescent="0.25">
      <c r="A17" s="30"/>
      <c r="B17" s="31"/>
      <c r="C17" s="8" t="str">
        <f t="shared" ca="1" si="0"/>
        <v>Expired</v>
      </c>
      <c r="D17" s="8" t="s">
        <v>144</v>
      </c>
      <c r="E17" s="9">
        <v>43164</v>
      </c>
      <c r="F17" s="9">
        <f>E17</f>
        <v>43164</v>
      </c>
      <c r="G17" s="9">
        <f t="shared" si="3"/>
        <v>43894</v>
      </c>
      <c r="H17" s="8" t="s">
        <v>145</v>
      </c>
      <c r="I17" s="8" t="s">
        <v>146</v>
      </c>
      <c r="J17" s="8" t="s">
        <v>131</v>
      </c>
      <c r="K17" s="8" t="s">
        <v>28</v>
      </c>
      <c r="L17" s="8" t="s">
        <v>29</v>
      </c>
      <c r="M17" s="10" t="str">
        <f t="shared" si="1"/>
        <v>LP</v>
      </c>
      <c r="N17" s="8" t="s">
        <v>132</v>
      </c>
      <c r="O17" s="8" t="str">
        <f t="shared" si="2"/>
        <v>Low</v>
      </c>
      <c r="P17" s="207" t="s">
        <v>147</v>
      </c>
      <c r="Q17" s="8" t="s">
        <v>148</v>
      </c>
      <c r="R17" s="8" t="s">
        <v>149</v>
      </c>
      <c r="S17" s="21" t="s">
        <v>150</v>
      </c>
      <c r="T17" s="13" t="s">
        <v>151</v>
      </c>
      <c r="U17" s="8">
        <v>3</v>
      </c>
      <c r="V17" s="8">
        <v>0</v>
      </c>
      <c r="W17" s="8">
        <v>0</v>
      </c>
      <c r="X17" s="14" t="s">
        <v>37</v>
      </c>
    </row>
    <row r="18" spans="1:24" ht="112.5" customHeight="1" x14ac:dyDescent="0.25">
      <c r="A18" s="19" t="s">
        <v>152</v>
      </c>
      <c r="B18" s="20"/>
      <c r="C18" s="8" t="str">
        <f t="shared" ca="1" si="0"/>
        <v>Expired</v>
      </c>
      <c r="D18" s="8" t="s">
        <v>153</v>
      </c>
      <c r="E18" s="9">
        <v>43333</v>
      </c>
      <c r="F18" s="9">
        <v>44794</v>
      </c>
      <c r="G18" s="9">
        <f t="shared" si="3"/>
        <v>45524</v>
      </c>
      <c r="H18" s="8" t="s">
        <v>154</v>
      </c>
      <c r="I18" s="8" t="s">
        <v>155</v>
      </c>
      <c r="J18" s="12" t="s">
        <v>56</v>
      </c>
      <c r="K18" s="8" t="s">
        <v>28</v>
      </c>
      <c r="L18" s="8" t="s">
        <v>29</v>
      </c>
      <c r="M18" s="10" t="str">
        <f t="shared" si="1"/>
        <v>LP</v>
      </c>
      <c r="N18" s="8" t="s">
        <v>132</v>
      </c>
      <c r="O18" s="8" t="str">
        <f t="shared" si="2"/>
        <v>Low</v>
      </c>
      <c r="P18" s="207" t="s">
        <v>156</v>
      </c>
      <c r="Q18" s="8"/>
      <c r="R18" s="8" t="s">
        <v>157</v>
      </c>
      <c r="S18" s="11" t="s">
        <v>142</v>
      </c>
      <c r="T18" s="22" t="s">
        <v>60</v>
      </c>
      <c r="U18" s="8">
        <v>40</v>
      </c>
      <c r="V18" s="8">
        <v>7</v>
      </c>
      <c r="W18" s="8">
        <v>2</v>
      </c>
      <c r="X18" s="14" t="s">
        <v>37</v>
      </c>
    </row>
    <row r="19" spans="1:24" ht="112.5" customHeight="1" x14ac:dyDescent="0.25">
      <c r="A19" s="19"/>
      <c r="B19" s="20"/>
      <c r="C19" s="8" t="str">
        <f t="shared" ca="1" si="0"/>
        <v>Expired</v>
      </c>
      <c r="D19" s="8" t="s">
        <v>158</v>
      </c>
      <c r="E19" s="9">
        <v>44627</v>
      </c>
      <c r="F19" s="9">
        <v>44627</v>
      </c>
      <c r="G19" s="9">
        <f t="shared" si="3"/>
        <v>45357</v>
      </c>
      <c r="H19" s="8" t="s">
        <v>159</v>
      </c>
      <c r="I19" s="8" t="s">
        <v>160</v>
      </c>
      <c r="J19" s="8" t="s">
        <v>161</v>
      </c>
      <c r="K19" s="8" t="s">
        <v>28</v>
      </c>
      <c r="L19" s="8" t="s">
        <v>29</v>
      </c>
      <c r="M19" s="10" t="str">
        <f t="shared" si="1"/>
        <v>LP</v>
      </c>
      <c r="N19" s="8" t="s">
        <v>132</v>
      </c>
      <c r="O19" s="8" t="str">
        <f t="shared" si="2"/>
        <v>Low</v>
      </c>
      <c r="P19" s="207" t="s">
        <v>162</v>
      </c>
      <c r="Q19" s="8" t="s">
        <v>163</v>
      </c>
      <c r="R19" s="8" t="s">
        <v>164</v>
      </c>
      <c r="S19" s="21" t="s">
        <v>165</v>
      </c>
      <c r="T19" s="12" t="s">
        <v>166</v>
      </c>
      <c r="U19" s="8">
        <v>2</v>
      </c>
      <c r="V19" s="8">
        <v>0</v>
      </c>
      <c r="W19" s="8">
        <v>0</v>
      </c>
      <c r="X19" s="27" t="s">
        <v>37</v>
      </c>
    </row>
    <row r="20" spans="1:24" ht="112.5" customHeight="1" x14ac:dyDescent="0.25">
      <c r="A20" s="19"/>
      <c r="B20" s="20"/>
      <c r="C20" s="8" t="str">
        <f t="shared" ca="1" si="0"/>
        <v>Expired</v>
      </c>
      <c r="D20" s="8" t="s">
        <v>167</v>
      </c>
      <c r="E20" s="9">
        <v>41704</v>
      </c>
      <c r="F20" s="9">
        <v>44515</v>
      </c>
      <c r="G20" s="9">
        <f t="shared" si="3"/>
        <v>45244</v>
      </c>
      <c r="H20" s="8" t="s">
        <v>168</v>
      </c>
      <c r="I20" s="8" t="s">
        <v>169</v>
      </c>
      <c r="J20" s="8" t="s">
        <v>27</v>
      </c>
      <c r="K20" s="8" t="s">
        <v>28</v>
      </c>
      <c r="L20" s="8" t="s">
        <v>29</v>
      </c>
      <c r="M20" s="10" t="str">
        <f t="shared" si="1"/>
        <v>LP</v>
      </c>
      <c r="N20" s="8" t="s">
        <v>170</v>
      </c>
      <c r="O20" s="8" t="str">
        <f t="shared" si="2"/>
        <v>Low</v>
      </c>
      <c r="P20" s="207" t="s">
        <v>171</v>
      </c>
      <c r="Q20" s="8"/>
      <c r="R20" s="8" t="s">
        <v>36</v>
      </c>
      <c r="S20" s="21" t="s">
        <v>36</v>
      </c>
      <c r="T20" s="12" t="s">
        <v>172</v>
      </c>
      <c r="U20" s="8"/>
      <c r="V20" s="8"/>
      <c r="W20" s="8"/>
      <c r="X20" s="14" t="s">
        <v>37</v>
      </c>
    </row>
    <row r="21" spans="1:24" ht="112.5" customHeight="1" x14ac:dyDescent="0.25">
      <c r="A21" s="19"/>
      <c r="B21" s="20"/>
      <c r="C21" s="8" t="str">
        <f t="shared" ca="1" si="0"/>
        <v>Expired</v>
      </c>
      <c r="D21" s="8" t="s">
        <v>173</v>
      </c>
      <c r="E21" s="9">
        <v>41842</v>
      </c>
      <c r="F21" s="9">
        <v>44255</v>
      </c>
      <c r="G21" s="9">
        <f t="shared" si="3"/>
        <v>44984</v>
      </c>
      <c r="H21" s="8" t="s">
        <v>174</v>
      </c>
      <c r="I21" s="8" t="s">
        <v>175</v>
      </c>
      <c r="J21" s="8" t="s">
        <v>65</v>
      </c>
      <c r="K21" s="8" t="s">
        <v>28</v>
      </c>
      <c r="L21" s="8" t="s">
        <v>29</v>
      </c>
      <c r="M21" s="10" t="str">
        <f t="shared" si="1"/>
        <v>LP</v>
      </c>
      <c r="N21" s="8" t="s">
        <v>132</v>
      </c>
      <c r="O21" s="8" t="str">
        <f t="shared" si="2"/>
        <v>Low</v>
      </c>
      <c r="P21" s="207" t="s">
        <v>176</v>
      </c>
      <c r="Q21" s="8"/>
      <c r="R21" s="8" t="s">
        <v>177</v>
      </c>
      <c r="S21" s="11" t="s">
        <v>178</v>
      </c>
      <c r="T21" s="12" t="s">
        <v>179</v>
      </c>
      <c r="U21" s="8">
        <v>45</v>
      </c>
      <c r="V21" s="8">
        <v>96</v>
      </c>
      <c r="W21" s="8">
        <v>0</v>
      </c>
      <c r="X21" s="14" t="s">
        <v>61</v>
      </c>
    </row>
    <row r="22" spans="1:24" ht="112.5" customHeight="1" x14ac:dyDescent="0.25">
      <c r="A22" s="19"/>
      <c r="B22" s="20"/>
      <c r="C22" s="8" t="str">
        <f t="shared" ca="1" si="0"/>
        <v>Expired</v>
      </c>
      <c r="D22" s="8" t="s">
        <v>180</v>
      </c>
      <c r="E22" s="9">
        <v>44246</v>
      </c>
      <c r="F22" s="9">
        <f>E22</f>
        <v>44246</v>
      </c>
      <c r="G22" s="9">
        <f t="shared" si="3"/>
        <v>44975</v>
      </c>
      <c r="H22" s="8" t="s">
        <v>181</v>
      </c>
      <c r="I22" s="8" t="s">
        <v>182</v>
      </c>
      <c r="J22" s="8" t="s">
        <v>65</v>
      </c>
      <c r="K22" s="8" t="s">
        <v>28</v>
      </c>
      <c r="L22" s="8" t="s">
        <v>29</v>
      </c>
      <c r="M22" s="10" t="str">
        <f t="shared" si="1"/>
        <v>LP</v>
      </c>
      <c r="N22" s="8" t="s">
        <v>30</v>
      </c>
      <c r="O22" s="8" t="str">
        <f t="shared" si="2"/>
        <v>Medium</v>
      </c>
      <c r="P22" s="207" t="s">
        <v>183</v>
      </c>
      <c r="Q22" s="8" t="s">
        <v>184</v>
      </c>
      <c r="R22" s="8" t="s">
        <v>185</v>
      </c>
      <c r="S22" s="11" t="s">
        <v>186</v>
      </c>
      <c r="T22" s="12" t="s">
        <v>187</v>
      </c>
      <c r="U22" s="8">
        <v>3</v>
      </c>
      <c r="V22" s="8">
        <v>0</v>
      </c>
      <c r="W22" s="8">
        <v>0</v>
      </c>
      <c r="X22" s="14" t="s">
        <v>37</v>
      </c>
    </row>
    <row r="23" spans="1:24" ht="112.5" customHeight="1" x14ac:dyDescent="0.25">
      <c r="A23" s="6"/>
      <c r="B23" s="7"/>
      <c r="C23" s="8" t="str">
        <f t="shared" ca="1" si="0"/>
        <v>Active</v>
      </c>
      <c r="D23" s="8" t="s">
        <v>188</v>
      </c>
      <c r="E23" s="9">
        <v>44284</v>
      </c>
      <c r="F23" s="9">
        <v>45014</v>
      </c>
      <c r="G23" s="9">
        <f t="shared" si="3"/>
        <v>45744</v>
      </c>
      <c r="H23" s="8" t="s">
        <v>189</v>
      </c>
      <c r="I23" s="8" t="s">
        <v>190</v>
      </c>
      <c r="J23" s="8" t="s">
        <v>191</v>
      </c>
      <c r="K23" s="8" t="s">
        <v>28</v>
      </c>
      <c r="L23" s="8" t="s">
        <v>192</v>
      </c>
      <c r="M23" s="10" t="str">
        <f t="shared" si="1"/>
        <v>LP</v>
      </c>
      <c r="N23" s="8" t="s">
        <v>193</v>
      </c>
      <c r="O23" s="8" t="str">
        <f t="shared" si="2"/>
        <v>Low</v>
      </c>
      <c r="P23" s="207" t="s">
        <v>194</v>
      </c>
      <c r="Q23" s="8" t="s">
        <v>195</v>
      </c>
      <c r="R23" s="8" t="s">
        <v>196</v>
      </c>
      <c r="S23" s="29" t="s">
        <v>197</v>
      </c>
      <c r="T23" s="12" t="s">
        <v>198</v>
      </c>
      <c r="U23" s="8">
        <v>33</v>
      </c>
      <c r="V23" s="8">
        <v>7</v>
      </c>
      <c r="W23" s="8">
        <v>0</v>
      </c>
      <c r="X23" s="14" t="s">
        <v>37</v>
      </c>
    </row>
    <row r="24" spans="1:24" ht="112.5" customHeight="1" x14ac:dyDescent="0.25">
      <c r="A24" s="20"/>
      <c r="B24" s="32"/>
      <c r="C24" s="8" t="str">
        <f t="shared" ca="1" si="0"/>
        <v>Expired</v>
      </c>
      <c r="D24" s="12" t="s">
        <v>199</v>
      </c>
      <c r="E24" s="23">
        <v>44426</v>
      </c>
      <c r="F24" s="28">
        <v>44426</v>
      </c>
      <c r="G24" s="9">
        <f t="shared" si="3"/>
        <v>45155</v>
      </c>
      <c r="H24" s="8" t="s">
        <v>200</v>
      </c>
      <c r="I24" s="12" t="s">
        <v>201</v>
      </c>
      <c r="J24" s="12" t="s">
        <v>202</v>
      </c>
      <c r="K24" s="12" t="s">
        <v>124</v>
      </c>
      <c r="L24" s="8" t="s">
        <v>29</v>
      </c>
      <c r="M24" s="10" t="str">
        <f t="shared" si="1"/>
        <v>LP</v>
      </c>
      <c r="N24" s="8" t="s">
        <v>41</v>
      </c>
      <c r="O24" s="8" t="str">
        <f t="shared" si="2"/>
        <v>Medium</v>
      </c>
      <c r="P24" s="201" t="s">
        <v>203</v>
      </c>
      <c r="Q24" s="12"/>
      <c r="R24" s="12" t="s">
        <v>204</v>
      </c>
      <c r="S24" s="29" t="s">
        <v>205</v>
      </c>
      <c r="T24" s="14"/>
      <c r="U24" s="12"/>
      <c r="V24" s="12"/>
      <c r="W24" s="12"/>
      <c r="X24" s="12" t="s">
        <v>37</v>
      </c>
    </row>
    <row r="25" spans="1:24" ht="112.5" customHeight="1" x14ac:dyDescent="0.25">
      <c r="A25" s="6"/>
      <c r="B25" s="7"/>
      <c r="C25" s="8" t="str">
        <f t="shared" ca="1" si="0"/>
        <v>Expired</v>
      </c>
      <c r="D25" s="8" t="s">
        <v>206</v>
      </c>
      <c r="E25" s="9">
        <v>43899</v>
      </c>
      <c r="F25" s="9">
        <f>E25</f>
        <v>43899</v>
      </c>
      <c r="G25" s="9">
        <f t="shared" si="3"/>
        <v>44628</v>
      </c>
      <c r="H25" s="8" t="s">
        <v>207</v>
      </c>
      <c r="I25" s="8" t="s">
        <v>208</v>
      </c>
      <c r="J25" s="8" t="s">
        <v>27</v>
      </c>
      <c r="K25" s="8" t="s">
        <v>28</v>
      </c>
      <c r="L25" s="8" t="s">
        <v>29</v>
      </c>
      <c r="M25" s="10" t="str">
        <f t="shared" si="1"/>
        <v>LP</v>
      </c>
      <c r="N25" s="8" t="s">
        <v>30</v>
      </c>
      <c r="O25" s="8" t="str">
        <f t="shared" si="2"/>
        <v>Medium</v>
      </c>
      <c r="P25" s="207" t="s">
        <v>209</v>
      </c>
      <c r="Q25" s="8"/>
      <c r="R25" s="8" t="s">
        <v>210</v>
      </c>
      <c r="S25" s="11" t="s">
        <v>211</v>
      </c>
      <c r="T25" s="22" t="s">
        <v>60</v>
      </c>
      <c r="U25" s="8">
        <v>2</v>
      </c>
      <c r="V25" s="8">
        <v>0</v>
      </c>
      <c r="W25" s="8">
        <v>0</v>
      </c>
      <c r="X25" s="14" t="s">
        <v>37</v>
      </c>
    </row>
    <row r="26" spans="1:24" ht="112.5" customHeight="1" x14ac:dyDescent="0.25">
      <c r="A26" s="6"/>
      <c r="B26" s="7"/>
      <c r="C26" s="8" t="str">
        <f t="shared" ca="1" si="0"/>
        <v>Expired</v>
      </c>
      <c r="D26" s="8" t="s">
        <v>212</v>
      </c>
      <c r="E26" s="9">
        <v>44117</v>
      </c>
      <c r="F26" s="9">
        <v>44847</v>
      </c>
      <c r="G26" s="9">
        <f t="shared" si="3"/>
        <v>45577</v>
      </c>
      <c r="H26" s="8" t="s">
        <v>213</v>
      </c>
      <c r="I26" s="8" t="s">
        <v>214</v>
      </c>
      <c r="J26" s="8" t="s">
        <v>27</v>
      </c>
      <c r="K26" s="8" t="s">
        <v>28</v>
      </c>
      <c r="L26" s="8" t="s">
        <v>29</v>
      </c>
      <c r="M26" s="10" t="str">
        <f t="shared" si="1"/>
        <v>LP</v>
      </c>
      <c r="N26" s="8" t="s">
        <v>132</v>
      </c>
      <c r="O26" s="8" t="str">
        <f t="shared" si="2"/>
        <v>Low</v>
      </c>
      <c r="P26" s="207" t="s">
        <v>215</v>
      </c>
      <c r="Q26" s="8"/>
      <c r="R26" s="8" t="s">
        <v>216</v>
      </c>
      <c r="S26" s="21" t="s">
        <v>217</v>
      </c>
      <c r="T26" s="23" t="s">
        <v>218</v>
      </c>
      <c r="U26" s="8">
        <v>3</v>
      </c>
      <c r="V26" s="8">
        <v>2</v>
      </c>
      <c r="W26" s="8">
        <v>1</v>
      </c>
      <c r="X26" s="14" t="s">
        <v>37</v>
      </c>
    </row>
    <row r="27" spans="1:24" ht="112.5" customHeight="1" x14ac:dyDescent="0.25">
      <c r="A27" s="6"/>
      <c r="B27" s="7"/>
      <c r="C27" s="8" t="str">
        <f t="shared" ca="1" si="0"/>
        <v>Expired</v>
      </c>
      <c r="D27" s="8" t="s">
        <v>219</v>
      </c>
      <c r="E27" s="9">
        <v>43060</v>
      </c>
      <c r="F27" s="9">
        <f>E27</f>
        <v>43060</v>
      </c>
      <c r="G27" s="9">
        <f t="shared" si="3"/>
        <v>43789</v>
      </c>
      <c r="H27" s="8" t="s">
        <v>220</v>
      </c>
      <c r="I27" s="8" t="s">
        <v>221</v>
      </c>
      <c r="J27" s="8" t="s">
        <v>161</v>
      </c>
      <c r="K27" s="8" t="s">
        <v>28</v>
      </c>
      <c r="L27" s="8" t="s">
        <v>29</v>
      </c>
      <c r="M27" s="10" t="str">
        <f t="shared" si="1"/>
        <v>LP</v>
      </c>
      <c r="N27" s="8" t="s">
        <v>132</v>
      </c>
      <c r="O27" s="8" t="str">
        <f t="shared" si="2"/>
        <v>Low</v>
      </c>
      <c r="P27" s="207" t="s">
        <v>222</v>
      </c>
      <c r="Q27" s="8" t="s">
        <v>223</v>
      </c>
      <c r="R27" s="8" t="s">
        <v>224</v>
      </c>
      <c r="S27" s="11" t="s">
        <v>225</v>
      </c>
      <c r="T27" s="12" t="s">
        <v>226</v>
      </c>
      <c r="U27" s="8">
        <v>2</v>
      </c>
      <c r="V27" s="8">
        <v>0</v>
      </c>
      <c r="W27" s="8">
        <v>0</v>
      </c>
      <c r="X27" s="14" t="s">
        <v>37</v>
      </c>
    </row>
    <row r="28" spans="1:24" ht="112.5" customHeight="1" x14ac:dyDescent="0.25">
      <c r="A28" s="6"/>
      <c r="B28" s="7"/>
      <c r="C28" s="8" t="str">
        <f t="shared" ca="1" si="0"/>
        <v>Expired</v>
      </c>
      <c r="D28" s="8" t="s">
        <v>227</v>
      </c>
      <c r="E28" s="9">
        <v>43745</v>
      </c>
      <c r="F28" s="9">
        <v>44476</v>
      </c>
      <c r="G28" s="9">
        <f t="shared" si="3"/>
        <v>45205</v>
      </c>
      <c r="H28" s="8" t="s">
        <v>228</v>
      </c>
      <c r="I28" s="8" t="s">
        <v>229</v>
      </c>
      <c r="J28" s="8" t="s">
        <v>27</v>
      </c>
      <c r="K28" s="8" t="s">
        <v>28</v>
      </c>
      <c r="L28" s="8" t="s">
        <v>29</v>
      </c>
      <c r="M28" s="10" t="str">
        <f t="shared" si="1"/>
        <v>LP</v>
      </c>
      <c r="N28" s="8" t="s">
        <v>30</v>
      </c>
      <c r="O28" s="8" t="str">
        <f t="shared" si="2"/>
        <v>Medium</v>
      </c>
      <c r="P28" s="207" t="s">
        <v>230</v>
      </c>
      <c r="Q28" s="8"/>
      <c r="R28" s="8" t="s">
        <v>231</v>
      </c>
      <c r="S28" s="11" t="s">
        <v>232</v>
      </c>
      <c r="T28" s="23" t="s">
        <v>233</v>
      </c>
      <c r="U28" s="8">
        <v>2</v>
      </c>
      <c r="V28" s="8">
        <v>0</v>
      </c>
      <c r="W28" s="8">
        <v>0</v>
      </c>
      <c r="X28" s="14" t="s">
        <v>37</v>
      </c>
    </row>
    <row r="29" spans="1:24" ht="112.5" customHeight="1" x14ac:dyDescent="0.25">
      <c r="A29" s="33"/>
      <c r="B29" s="34"/>
      <c r="C29" s="35" t="str">
        <f t="shared" ca="1" si="0"/>
        <v>Expired</v>
      </c>
      <c r="D29" s="35" t="s">
        <v>235</v>
      </c>
      <c r="E29" s="36">
        <v>43328</v>
      </c>
      <c r="F29" s="36">
        <v>44059</v>
      </c>
      <c r="G29" s="36">
        <f t="shared" si="3"/>
        <v>44788</v>
      </c>
      <c r="H29" s="35" t="s">
        <v>236</v>
      </c>
      <c r="I29" s="35" t="s">
        <v>237</v>
      </c>
      <c r="J29" s="35" t="s">
        <v>161</v>
      </c>
      <c r="K29" s="35" t="s">
        <v>28</v>
      </c>
      <c r="L29" s="35" t="s">
        <v>29</v>
      </c>
      <c r="M29" s="37" t="str">
        <f t="shared" si="1"/>
        <v>LP</v>
      </c>
      <c r="N29" s="35" t="s">
        <v>238</v>
      </c>
      <c r="O29" s="35" t="str">
        <f>IF(EXACT(N29,"Overseas Charities Operating in Jamaica"),"Medium",IF(EXACT(N29,"Muslim Groups/Foundation"),"Medium",IF(EXACT(N29,"Churches"),"Low",IF(EXACT(N29,"Benevolent Societies"),"Low",IF(EXACT(N29,"Alumni/Past Students Associations"),"Low",IF(EXACT(N29,"Schools(Government/Private)"),"Low",IF(EXACT(N29,"Govt.Based Trusts/Charities"),"Low",IF(EXACT(N29,"Trust"),"Medium",IF(EXACT(N29,"Company Based Foundations"),"Medium",IF(EXACT(N29,"Other Foundations"),"Medium",IF(EXACT(N29,"Unincorporated Groups"),"Medium","")))))))))))</f>
        <v>Medium</v>
      </c>
      <c r="P29" s="208" t="s">
        <v>239</v>
      </c>
      <c r="Q29" s="35"/>
      <c r="R29" s="35" t="s">
        <v>240</v>
      </c>
      <c r="S29" s="38" t="s">
        <v>241</v>
      </c>
      <c r="T29" s="39" t="s">
        <v>242</v>
      </c>
      <c r="U29" s="35"/>
      <c r="V29" s="35"/>
      <c r="W29" s="35"/>
      <c r="X29" s="41" t="s">
        <v>243</v>
      </c>
    </row>
    <row r="30" spans="1:24" ht="112.5" customHeight="1" x14ac:dyDescent="0.25">
      <c r="A30" s="33"/>
      <c r="B30" s="34"/>
      <c r="C30" s="35" t="str">
        <f t="shared" ca="1" si="0"/>
        <v>Expired</v>
      </c>
      <c r="D30" s="35" t="s">
        <v>244</v>
      </c>
      <c r="E30" s="36">
        <v>41696</v>
      </c>
      <c r="F30" s="36">
        <v>44618</v>
      </c>
      <c r="G30" s="36">
        <f t="shared" si="3"/>
        <v>45347</v>
      </c>
      <c r="H30" s="35" t="s">
        <v>245</v>
      </c>
      <c r="I30" s="36" t="s">
        <v>246</v>
      </c>
      <c r="J30" s="35" t="s">
        <v>27</v>
      </c>
      <c r="K30" s="35" t="s">
        <v>28</v>
      </c>
      <c r="L30" s="35" t="s">
        <v>29</v>
      </c>
      <c r="M30" s="37" t="str">
        <f t="shared" si="1"/>
        <v>LP</v>
      </c>
      <c r="N30" s="35" t="s">
        <v>30</v>
      </c>
      <c r="O30" s="35" t="str">
        <f t="shared" ref="O30:O35" si="4">IF(EXACT(N30,"Overseas Charities Operating in Jamaica"),"Medium",IF(EXACT(N30,"Muslim Groups/Foundations"),"Medium",IF(EXACT(N30,"Churches"),"Low",IF(EXACT(N30,"Benevolent Societies"),"Low",IF(EXACT(N30,"Alumni/Past Students Associations"),"Low",IF(EXACT(N30,"Schools(Government/Private)"),"Low",IF(EXACT(N30,"Govt.Based Trusts/Charities"),"Low",IF(EXACT(N30,"Trust"),"Medium",IF(EXACT(N30,"Company Based Foundations"),"Medium",IF(EXACT(N30,"Other Foundations"),"Medium",IF(EXACT(N30,"Unincorporated Groups"),"Medium","")))))))))))</f>
        <v>Medium</v>
      </c>
      <c r="P30" s="208" t="s">
        <v>247</v>
      </c>
      <c r="Q30" s="35"/>
      <c r="R30" s="35" t="s">
        <v>248</v>
      </c>
      <c r="S30" s="43" t="s">
        <v>249</v>
      </c>
      <c r="T30" s="44" t="s">
        <v>250</v>
      </c>
      <c r="U30" s="35"/>
      <c r="V30" s="35"/>
      <c r="W30" s="35"/>
      <c r="X30" s="41" t="s">
        <v>243</v>
      </c>
    </row>
    <row r="31" spans="1:24" ht="112.5" customHeight="1" x14ac:dyDescent="0.25">
      <c r="A31" s="6"/>
      <c r="B31" s="7"/>
      <c r="C31" s="8" t="str">
        <f t="shared" ca="1" si="0"/>
        <v>Expired</v>
      </c>
      <c r="D31" s="8" t="s">
        <v>251</v>
      </c>
      <c r="E31" s="9">
        <v>43266</v>
      </c>
      <c r="F31" s="9">
        <v>44727</v>
      </c>
      <c r="G31" s="9">
        <f t="shared" si="3"/>
        <v>45457</v>
      </c>
      <c r="H31" s="8" t="s">
        <v>252</v>
      </c>
      <c r="I31" s="8" t="s">
        <v>253</v>
      </c>
      <c r="J31" s="8" t="s">
        <v>254</v>
      </c>
      <c r="K31" s="8" t="s">
        <v>28</v>
      </c>
      <c r="L31" s="8" t="s">
        <v>29</v>
      </c>
      <c r="M31" s="10" t="str">
        <f t="shared" si="1"/>
        <v>LP</v>
      </c>
      <c r="N31" s="8" t="s">
        <v>30</v>
      </c>
      <c r="O31" s="8" t="str">
        <f t="shared" si="4"/>
        <v>Medium</v>
      </c>
      <c r="P31" s="207" t="s">
        <v>255</v>
      </c>
      <c r="Q31" s="8"/>
      <c r="R31" s="8" t="s">
        <v>256</v>
      </c>
      <c r="S31" s="11" t="s">
        <v>257</v>
      </c>
      <c r="T31" s="23" t="s">
        <v>258</v>
      </c>
      <c r="U31" s="13">
        <v>3</v>
      </c>
      <c r="V31" s="13">
        <v>6</v>
      </c>
      <c r="W31" s="13">
        <v>1</v>
      </c>
      <c r="X31" s="14" t="s">
        <v>37</v>
      </c>
    </row>
    <row r="32" spans="1:24" ht="112.5" customHeight="1" x14ac:dyDescent="0.25">
      <c r="A32" s="6"/>
      <c r="B32" s="7"/>
      <c r="C32" s="8" t="str">
        <f t="shared" ca="1" si="0"/>
        <v>Expired</v>
      </c>
      <c r="D32" s="8" t="s">
        <v>259</v>
      </c>
      <c r="E32" s="9">
        <v>43150</v>
      </c>
      <c r="F32" s="9">
        <v>44611</v>
      </c>
      <c r="G32" s="9">
        <f t="shared" si="3"/>
        <v>45340</v>
      </c>
      <c r="H32" s="8" t="s">
        <v>260</v>
      </c>
      <c r="I32" s="8" t="s">
        <v>261</v>
      </c>
      <c r="J32" s="8" t="s">
        <v>27</v>
      </c>
      <c r="K32" s="8" t="s">
        <v>28</v>
      </c>
      <c r="L32" s="8" t="s">
        <v>29</v>
      </c>
      <c r="M32" s="10" t="str">
        <f t="shared" si="1"/>
        <v>LP</v>
      </c>
      <c r="N32" s="8" t="s">
        <v>30</v>
      </c>
      <c r="O32" s="8" t="str">
        <f t="shared" si="4"/>
        <v>Medium</v>
      </c>
      <c r="P32" s="207" t="s">
        <v>262</v>
      </c>
      <c r="Q32" s="8"/>
      <c r="R32" s="8" t="s">
        <v>263</v>
      </c>
      <c r="S32" s="11" t="s">
        <v>264</v>
      </c>
      <c r="T32" s="23" t="s">
        <v>265</v>
      </c>
      <c r="U32" s="13">
        <v>0</v>
      </c>
      <c r="V32" s="13">
        <v>30</v>
      </c>
      <c r="W32" s="13">
        <v>1</v>
      </c>
      <c r="X32" s="14" t="s">
        <v>37</v>
      </c>
    </row>
    <row r="33" spans="1:24" ht="112.5" customHeight="1" x14ac:dyDescent="0.25">
      <c r="A33" s="6"/>
      <c r="B33" s="7"/>
      <c r="C33" s="8" t="str">
        <f t="shared" ca="1" si="0"/>
        <v>Expired</v>
      </c>
      <c r="D33" s="8" t="s">
        <v>266</v>
      </c>
      <c r="E33" s="9">
        <v>42443</v>
      </c>
      <c r="F33" s="9">
        <v>44357</v>
      </c>
      <c r="G33" s="9">
        <f t="shared" si="3"/>
        <v>45086</v>
      </c>
      <c r="H33" s="8" t="s">
        <v>267</v>
      </c>
      <c r="I33" s="8" t="s">
        <v>268</v>
      </c>
      <c r="J33" s="8" t="s">
        <v>269</v>
      </c>
      <c r="K33" s="8" t="s">
        <v>28</v>
      </c>
      <c r="L33" s="8" t="s">
        <v>29</v>
      </c>
      <c r="M33" s="10" t="str">
        <f t="shared" si="1"/>
        <v>LP</v>
      </c>
      <c r="N33" s="8" t="s">
        <v>270</v>
      </c>
      <c r="O33" s="8" t="str">
        <f t="shared" si="4"/>
        <v>Medium</v>
      </c>
      <c r="P33" s="207" t="s">
        <v>271</v>
      </c>
      <c r="Q33" s="8"/>
      <c r="R33" s="8" t="s">
        <v>272</v>
      </c>
      <c r="S33" s="11" t="s">
        <v>273</v>
      </c>
      <c r="T33" s="12" t="s">
        <v>274</v>
      </c>
      <c r="U33" s="8"/>
      <c r="V33" s="8"/>
      <c r="W33" s="8"/>
      <c r="X33" s="14" t="s">
        <v>243</v>
      </c>
    </row>
    <row r="34" spans="1:24" ht="112.5" customHeight="1" x14ac:dyDescent="0.25">
      <c r="A34" s="6"/>
      <c r="B34" s="7"/>
      <c r="C34" s="8" t="str">
        <f t="shared" ca="1" si="0"/>
        <v>Expired</v>
      </c>
      <c r="D34" s="12" t="s">
        <v>275</v>
      </c>
      <c r="E34" s="23">
        <v>43213</v>
      </c>
      <c r="F34" s="28">
        <v>44674</v>
      </c>
      <c r="G34" s="9">
        <f t="shared" si="3"/>
        <v>45404</v>
      </c>
      <c r="H34" s="8" t="s">
        <v>276</v>
      </c>
      <c r="I34" s="12" t="s">
        <v>277</v>
      </c>
      <c r="J34" s="12" t="s">
        <v>202</v>
      </c>
      <c r="K34" s="12" t="s">
        <v>124</v>
      </c>
      <c r="L34" s="8" t="s">
        <v>29</v>
      </c>
      <c r="M34" s="10" t="str">
        <f t="shared" si="1"/>
        <v>LP</v>
      </c>
      <c r="N34" s="12" t="s">
        <v>132</v>
      </c>
      <c r="O34" s="8" t="str">
        <f t="shared" si="4"/>
        <v>Low</v>
      </c>
      <c r="P34" s="201" t="s">
        <v>278</v>
      </c>
      <c r="Q34" s="12"/>
      <c r="R34" s="12"/>
      <c r="S34" s="46"/>
      <c r="T34" s="14"/>
      <c r="U34" s="12"/>
      <c r="V34" s="12"/>
      <c r="W34" s="12"/>
      <c r="X34" s="12" t="s">
        <v>37</v>
      </c>
    </row>
    <row r="35" spans="1:24" ht="112.5" customHeight="1" x14ac:dyDescent="0.25">
      <c r="A35" s="6"/>
      <c r="B35" s="7"/>
      <c r="C35" s="8" t="str">
        <f t="shared" ca="1" si="0"/>
        <v>Expired</v>
      </c>
      <c r="D35" s="8" t="s">
        <v>279</v>
      </c>
      <c r="E35" s="9">
        <v>42601</v>
      </c>
      <c r="F35" s="9">
        <v>44792</v>
      </c>
      <c r="G35" s="9">
        <f t="shared" si="3"/>
        <v>45522</v>
      </c>
      <c r="H35" s="8" t="s">
        <v>280</v>
      </c>
      <c r="I35" s="8" t="s">
        <v>281</v>
      </c>
      <c r="J35" s="8" t="s">
        <v>282</v>
      </c>
      <c r="K35" s="8" t="s">
        <v>28</v>
      </c>
      <c r="L35" s="8" t="s">
        <v>29</v>
      </c>
      <c r="M35" s="10" t="str">
        <f t="shared" si="1"/>
        <v>LP</v>
      </c>
      <c r="N35" s="8" t="s">
        <v>30</v>
      </c>
      <c r="O35" s="8" t="str">
        <f t="shared" si="4"/>
        <v>Medium</v>
      </c>
      <c r="P35" s="207" t="s">
        <v>283</v>
      </c>
      <c r="Q35" s="8"/>
      <c r="R35" s="8" t="s">
        <v>284</v>
      </c>
      <c r="S35" s="11" t="s">
        <v>285</v>
      </c>
      <c r="T35" s="12" t="s">
        <v>286</v>
      </c>
      <c r="U35" s="8">
        <v>7</v>
      </c>
      <c r="V35" s="8">
        <v>50</v>
      </c>
      <c r="W35" s="8">
        <v>1</v>
      </c>
      <c r="X35" s="14" t="s">
        <v>243</v>
      </c>
    </row>
    <row r="36" spans="1:24" ht="112.5" customHeight="1" x14ac:dyDescent="0.25">
      <c r="A36" s="6"/>
      <c r="B36" s="7"/>
      <c r="C36" s="8" t="str">
        <f t="shared" ca="1" si="0"/>
        <v>Expired</v>
      </c>
      <c r="D36" s="8" t="s">
        <v>287</v>
      </c>
      <c r="E36" s="9">
        <v>42073</v>
      </c>
      <c r="F36" s="9">
        <v>43207</v>
      </c>
      <c r="G36" s="9">
        <f t="shared" si="3"/>
        <v>43937</v>
      </c>
      <c r="H36" s="8" t="s">
        <v>288</v>
      </c>
      <c r="I36" s="8" t="s">
        <v>289</v>
      </c>
      <c r="J36" s="8" t="s">
        <v>131</v>
      </c>
      <c r="K36" s="8" t="s">
        <v>28</v>
      </c>
      <c r="L36" s="8" t="s">
        <v>29</v>
      </c>
      <c r="M36" s="10" t="str">
        <f t="shared" si="1"/>
        <v>LP</v>
      </c>
      <c r="N36" s="8" t="s">
        <v>238</v>
      </c>
      <c r="O36" s="8" t="str">
        <f>IF(EXACT(N36,"Overseas Charities Operating in Jamaica"),"Medium",IF(EXACT(N36,"Muslim Groups/Foundation"),"Medium",IF(EXACT(N36,"Churches"),"Low",IF(EXACT(N36,"Benevolent Societies"),"Low",IF(EXACT(N36,"Alumni/Past Students Associations"),"Low",IF(EXACT(N36,"Schools(Government/Private)"),"Low",IF(EXACT(N36,"Govt.Based Trusts/Charities"),"Low",IF(EXACT(N36,"Trust"),"Medium",IF(EXACT(N36,"Company Based Foundations"),"Medium",IF(EXACT(N36,"Other Foundations"),"Medium",IF(EXACT(N36,"Unincorporated Groups"),"Medium","")))))))))))</f>
        <v>Medium</v>
      </c>
      <c r="P36" s="207" t="s">
        <v>290</v>
      </c>
      <c r="Q36" s="8" t="s">
        <v>291</v>
      </c>
      <c r="R36" s="8" t="s">
        <v>292</v>
      </c>
      <c r="S36" s="11" t="s">
        <v>293</v>
      </c>
      <c r="T36" s="13" t="s">
        <v>85</v>
      </c>
      <c r="U36" s="8">
        <v>3</v>
      </c>
      <c r="V36" s="8">
        <v>0</v>
      </c>
      <c r="W36" s="8">
        <v>0</v>
      </c>
      <c r="X36" s="14" t="s">
        <v>37</v>
      </c>
    </row>
    <row r="37" spans="1:24" ht="112.5" customHeight="1" x14ac:dyDescent="0.25">
      <c r="A37" s="6"/>
      <c r="B37" s="47">
        <v>44911</v>
      </c>
      <c r="C37" s="8" t="str">
        <f t="shared" ca="1" si="0"/>
        <v>Active</v>
      </c>
      <c r="D37" s="8" t="s">
        <v>294</v>
      </c>
      <c r="E37" s="9">
        <v>44911</v>
      </c>
      <c r="F37" s="9">
        <v>44911</v>
      </c>
      <c r="G37" s="9">
        <f t="shared" si="3"/>
        <v>45641</v>
      </c>
      <c r="H37" s="8" t="s">
        <v>295</v>
      </c>
      <c r="I37" s="8" t="s">
        <v>296</v>
      </c>
      <c r="J37" s="8" t="s">
        <v>254</v>
      </c>
      <c r="K37" s="8" t="s">
        <v>28</v>
      </c>
      <c r="L37" s="8" t="s">
        <v>29</v>
      </c>
      <c r="M37" s="10" t="str">
        <f t="shared" si="1"/>
        <v>LP</v>
      </c>
      <c r="N37" s="8" t="s">
        <v>132</v>
      </c>
      <c r="O37" s="8" t="str">
        <f t="shared" ref="O37:O56" si="5">IF(EXACT(N37,"Overseas Charities Operating in Jamaica"),"Medium",IF(EXACT(N37,"Muslim Groups/Foundations"),"Medium",IF(EXACT(N37,"Churches"),"Low",IF(EXACT(N37,"Benevolent Societies"),"Low",IF(EXACT(N37,"Alumni/Past Students Associations"),"Low",IF(EXACT(N37,"Schools(Government/Private)"),"Low",IF(EXACT(N37,"Govt.Based Trusts/Charities"),"Low",IF(EXACT(N37,"Trust"),"Medium",IF(EXACT(N37,"Company Based Foundations"),"Medium",IF(EXACT(N37,"Other Foundations"),"Medium",IF(EXACT(N37,"Unincorporated Groups"),"Medium","")))))))))))</f>
        <v>Low</v>
      </c>
      <c r="P37" s="207" t="s">
        <v>297</v>
      </c>
      <c r="Q37" s="8" t="s">
        <v>298</v>
      </c>
      <c r="R37" s="8" t="s">
        <v>299</v>
      </c>
      <c r="S37" s="11" t="s">
        <v>300</v>
      </c>
      <c r="T37" s="12" t="s">
        <v>301</v>
      </c>
      <c r="U37" s="8">
        <v>6</v>
      </c>
      <c r="V37" s="8">
        <v>0</v>
      </c>
      <c r="W37" s="8">
        <v>0</v>
      </c>
      <c r="X37" s="14" t="s">
        <v>37</v>
      </c>
    </row>
    <row r="38" spans="1:24" ht="112.5" customHeight="1" x14ac:dyDescent="0.25">
      <c r="A38" s="48" t="s">
        <v>302</v>
      </c>
      <c r="B38" s="7"/>
      <c r="C38" s="8" t="str">
        <f t="shared" ca="1" si="0"/>
        <v>Expired</v>
      </c>
      <c r="D38" s="8" t="s">
        <v>303</v>
      </c>
      <c r="E38" s="9">
        <v>41850</v>
      </c>
      <c r="F38" s="9">
        <v>44737</v>
      </c>
      <c r="G38" s="9">
        <f t="shared" si="3"/>
        <v>45467</v>
      </c>
      <c r="H38" s="8" t="s">
        <v>304</v>
      </c>
      <c r="I38" s="8" t="s">
        <v>305</v>
      </c>
      <c r="J38" s="8" t="s">
        <v>27</v>
      </c>
      <c r="K38" s="8" t="s">
        <v>28</v>
      </c>
      <c r="L38" s="8" t="s">
        <v>29</v>
      </c>
      <c r="M38" s="10" t="str">
        <f t="shared" si="1"/>
        <v>LP</v>
      </c>
      <c r="N38" s="8" t="s">
        <v>170</v>
      </c>
      <c r="O38" s="8" t="str">
        <f t="shared" si="5"/>
        <v>Low</v>
      </c>
      <c r="P38" s="207" t="s">
        <v>306</v>
      </c>
      <c r="Q38" s="8"/>
      <c r="R38" s="8" t="s">
        <v>307</v>
      </c>
      <c r="S38" s="11" t="s">
        <v>308</v>
      </c>
      <c r="T38" s="12" t="s">
        <v>309</v>
      </c>
      <c r="U38" s="8">
        <v>11</v>
      </c>
      <c r="V38" s="8">
        <v>0</v>
      </c>
      <c r="W38" s="8">
        <v>5</v>
      </c>
      <c r="X38" s="14" t="s">
        <v>243</v>
      </c>
    </row>
    <row r="39" spans="1:24" ht="112.5" customHeight="1" x14ac:dyDescent="0.25">
      <c r="A39" s="6"/>
      <c r="B39" s="7"/>
      <c r="C39" s="8" t="str">
        <f t="shared" ca="1" si="0"/>
        <v>Expired</v>
      </c>
      <c r="D39" s="8" t="s">
        <v>310</v>
      </c>
      <c r="E39" s="9">
        <v>42282</v>
      </c>
      <c r="F39" s="9">
        <f>E39</f>
        <v>42282</v>
      </c>
      <c r="G39" s="9">
        <f t="shared" si="3"/>
        <v>43012</v>
      </c>
      <c r="H39" s="8" t="s">
        <v>311</v>
      </c>
      <c r="I39" s="8" t="s">
        <v>312</v>
      </c>
      <c r="J39" s="8" t="s">
        <v>27</v>
      </c>
      <c r="K39" s="8" t="s">
        <v>28</v>
      </c>
      <c r="L39" s="8" t="s">
        <v>29</v>
      </c>
      <c r="M39" s="10" t="str">
        <f t="shared" si="1"/>
        <v>LP</v>
      </c>
      <c r="N39" s="8" t="s">
        <v>270</v>
      </c>
      <c r="O39" s="8" t="str">
        <f t="shared" si="5"/>
        <v>Medium</v>
      </c>
      <c r="P39" s="207" t="s">
        <v>313</v>
      </c>
      <c r="Q39" s="8" t="s">
        <v>314</v>
      </c>
      <c r="R39" s="8" t="s">
        <v>315</v>
      </c>
      <c r="S39" s="11" t="s">
        <v>316</v>
      </c>
      <c r="T39" s="12" t="s">
        <v>317</v>
      </c>
      <c r="U39" s="8">
        <v>1</v>
      </c>
      <c r="V39" s="8">
        <v>0</v>
      </c>
      <c r="W39" s="8">
        <v>0</v>
      </c>
      <c r="X39" s="14" t="s">
        <v>37</v>
      </c>
    </row>
    <row r="40" spans="1:24" ht="112.5" customHeight="1" x14ac:dyDescent="0.25">
      <c r="A40" s="48" t="s">
        <v>302</v>
      </c>
      <c r="B40" s="7"/>
      <c r="C40" s="8" t="str">
        <f t="shared" ca="1" si="0"/>
        <v>Expired</v>
      </c>
      <c r="D40" s="8" t="s">
        <v>318</v>
      </c>
      <c r="E40" s="9">
        <v>41955</v>
      </c>
      <c r="F40" s="9">
        <v>44737</v>
      </c>
      <c r="G40" s="9">
        <f t="shared" si="3"/>
        <v>45467</v>
      </c>
      <c r="H40" s="8" t="s">
        <v>319</v>
      </c>
      <c r="I40" s="8" t="s">
        <v>320</v>
      </c>
      <c r="J40" s="8" t="s">
        <v>27</v>
      </c>
      <c r="K40" s="8" t="s">
        <v>28</v>
      </c>
      <c r="L40" s="8" t="s">
        <v>29</v>
      </c>
      <c r="M40" s="10" t="str">
        <f t="shared" si="1"/>
        <v>LP</v>
      </c>
      <c r="N40" s="8" t="s">
        <v>170</v>
      </c>
      <c r="O40" s="8" t="str">
        <f t="shared" si="5"/>
        <v>Low</v>
      </c>
      <c r="P40" s="207" t="s">
        <v>321</v>
      </c>
      <c r="Q40" s="8" t="s">
        <v>322</v>
      </c>
      <c r="R40" s="8" t="s">
        <v>323</v>
      </c>
      <c r="S40" s="11" t="s">
        <v>324</v>
      </c>
      <c r="T40" s="12" t="s">
        <v>325</v>
      </c>
      <c r="U40" s="8">
        <v>3</v>
      </c>
      <c r="V40" s="8">
        <v>0</v>
      </c>
      <c r="W40" s="8">
        <v>5</v>
      </c>
      <c r="X40" s="14" t="s">
        <v>37</v>
      </c>
    </row>
    <row r="41" spans="1:24" ht="112.5" customHeight="1" x14ac:dyDescent="0.25">
      <c r="A41" s="6"/>
      <c r="B41" s="7"/>
      <c r="C41" s="8" t="str">
        <f t="shared" ca="1" si="0"/>
        <v>Expired</v>
      </c>
      <c r="D41" s="12" t="s">
        <v>326</v>
      </c>
      <c r="E41" s="23">
        <v>44334</v>
      </c>
      <c r="F41" s="28">
        <v>44334</v>
      </c>
      <c r="G41" s="9">
        <f t="shared" si="3"/>
        <v>45063</v>
      </c>
      <c r="H41" s="8" t="s">
        <v>327</v>
      </c>
      <c r="I41" s="12" t="s">
        <v>328</v>
      </c>
      <c r="J41" s="12" t="s">
        <v>329</v>
      </c>
      <c r="K41" s="12" t="s">
        <v>124</v>
      </c>
      <c r="L41" s="8" t="s">
        <v>29</v>
      </c>
      <c r="M41" s="10" t="str">
        <f t="shared" si="1"/>
        <v>LP</v>
      </c>
      <c r="N41" s="12" t="s">
        <v>132</v>
      </c>
      <c r="O41" s="8" t="str">
        <f t="shared" si="5"/>
        <v>Low</v>
      </c>
      <c r="P41" s="201" t="s">
        <v>330</v>
      </c>
      <c r="Q41" s="12"/>
      <c r="R41" s="12" t="s">
        <v>331</v>
      </c>
      <c r="S41" s="11" t="s">
        <v>332</v>
      </c>
      <c r="T41" s="14"/>
      <c r="U41" s="12"/>
      <c r="V41" s="12"/>
      <c r="W41" s="12"/>
      <c r="X41" s="12" t="s">
        <v>37</v>
      </c>
    </row>
    <row r="42" spans="1:24" ht="112.5" customHeight="1" x14ac:dyDescent="0.25">
      <c r="A42" s="6"/>
      <c r="B42" s="7"/>
      <c r="C42" s="8" t="str">
        <f t="shared" ca="1" si="0"/>
        <v>Expired</v>
      </c>
      <c r="D42" s="8" t="s">
        <v>333</v>
      </c>
      <c r="E42" s="9">
        <v>42130</v>
      </c>
      <c r="F42" s="9">
        <f>E42</f>
        <v>42130</v>
      </c>
      <c r="G42" s="9">
        <f t="shared" si="3"/>
        <v>42860</v>
      </c>
      <c r="H42" s="8" t="s">
        <v>334</v>
      </c>
      <c r="I42" s="8" t="s">
        <v>335</v>
      </c>
      <c r="J42" s="8" t="s">
        <v>27</v>
      </c>
      <c r="K42" s="8" t="s">
        <v>28</v>
      </c>
      <c r="L42" s="8" t="s">
        <v>29</v>
      </c>
      <c r="M42" s="10" t="str">
        <f t="shared" si="1"/>
        <v>LP</v>
      </c>
      <c r="N42" s="8" t="s">
        <v>170</v>
      </c>
      <c r="O42" s="8" t="str">
        <f t="shared" si="5"/>
        <v>Low</v>
      </c>
      <c r="P42" s="207" t="s">
        <v>336</v>
      </c>
      <c r="Q42" s="8"/>
      <c r="R42" s="8" t="s">
        <v>337</v>
      </c>
      <c r="S42" s="11" t="s">
        <v>338</v>
      </c>
      <c r="T42" s="13"/>
      <c r="U42" s="8"/>
      <c r="V42" s="8"/>
      <c r="W42" s="8"/>
      <c r="X42" s="14" t="s">
        <v>243</v>
      </c>
    </row>
    <row r="43" spans="1:24" ht="112.5" customHeight="1" x14ac:dyDescent="0.25">
      <c r="A43" s="49"/>
      <c r="B43" s="50"/>
      <c r="C43" s="8" t="str">
        <f t="shared" ca="1" si="0"/>
        <v>Expired</v>
      </c>
      <c r="D43" s="8" t="s">
        <v>339</v>
      </c>
      <c r="E43" s="9">
        <v>44166</v>
      </c>
      <c r="F43" s="9">
        <f>E43</f>
        <v>44166</v>
      </c>
      <c r="G43" s="9">
        <f t="shared" si="3"/>
        <v>44895</v>
      </c>
      <c r="H43" s="8" t="s">
        <v>340</v>
      </c>
      <c r="I43" s="8" t="s">
        <v>341</v>
      </c>
      <c r="J43" s="8" t="s">
        <v>27</v>
      </c>
      <c r="K43" s="8" t="s">
        <v>28</v>
      </c>
      <c r="L43" s="8" t="s">
        <v>29</v>
      </c>
      <c r="M43" s="51" t="str">
        <f t="shared" si="1"/>
        <v>LP</v>
      </c>
      <c r="N43" s="8" t="s">
        <v>30</v>
      </c>
      <c r="O43" s="8" t="str">
        <f t="shared" si="5"/>
        <v>Medium</v>
      </c>
      <c r="P43" s="207" t="s">
        <v>342</v>
      </c>
      <c r="Q43" s="8" t="s">
        <v>343</v>
      </c>
      <c r="R43" s="8" t="s">
        <v>344</v>
      </c>
      <c r="S43" s="11" t="s">
        <v>345</v>
      </c>
      <c r="T43" s="12" t="s">
        <v>346</v>
      </c>
      <c r="U43" s="8">
        <v>4</v>
      </c>
      <c r="V43" s="8">
        <v>0</v>
      </c>
      <c r="W43" s="8">
        <v>0</v>
      </c>
      <c r="X43" s="14" t="s">
        <v>37</v>
      </c>
    </row>
    <row r="44" spans="1:24" ht="112.5" customHeight="1" x14ac:dyDescent="0.25">
      <c r="A44" s="6"/>
      <c r="B44" s="7"/>
      <c r="C44" s="8" t="str">
        <f t="shared" ca="1" si="0"/>
        <v>Expired</v>
      </c>
      <c r="D44" s="8" t="s">
        <v>347</v>
      </c>
      <c r="E44" s="9">
        <v>43202</v>
      </c>
      <c r="F44" s="9">
        <v>44663</v>
      </c>
      <c r="G44" s="9">
        <f t="shared" si="3"/>
        <v>45393</v>
      </c>
      <c r="H44" s="8" t="s">
        <v>348</v>
      </c>
      <c r="I44" s="8" t="s">
        <v>349</v>
      </c>
      <c r="J44" s="8" t="s">
        <v>131</v>
      </c>
      <c r="K44" s="8" t="s">
        <v>28</v>
      </c>
      <c r="L44" s="8" t="s">
        <v>29</v>
      </c>
      <c r="M44" s="10" t="str">
        <f t="shared" si="1"/>
        <v>LP</v>
      </c>
      <c r="N44" s="8" t="s">
        <v>270</v>
      </c>
      <c r="O44" s="8" t="str">
        <f t="shared" si="5"/>
        <v>Medium</v>
      </c>
      <c r="P44" s="207" t="s">
        <v>350</v>
      </c>
      <c r="Q44" s="8"/>
      <c r="R44" s="8" t="s">
        <v>351</v>
      </c>
      <c r="S44" s="11" t="s">
        <v>352</v>
      </c>
      <c r="T44" s="23" t="s">
        <v>353</v>
      </c>
      <c r="U44" s="8">
        <v>3</v>
      </c>
      <c r="V44" s="8">
        <v>0</v>
      </c>
      <c r="W44" s="8">
        <v>0</v>
      </c>
      <c r="X44" s="14" t="s">
        <v>243</v>
      </c>
    </row>
    <row r="45" spans="1:24" ht="112.5" customHeight="1" x14ac:dyDescent="0.25">
      <c r="A45" s="52"/>
      <c r="B45" s="53"/>
      <c r="C45" s="8" t="str">
        <f t="shared" ca="1" si="0"/>
        <v>Expired</v>
      </c>
      <c r="D45" s="8" t="s">
        <v>354</v>
      </c>
      <c r="E45" s="9">
        <v>41711</v>
      </c>
      <c r="F45" s="9">
        <v>44633</v>
      </c>
      <c r="G45" s="9">
        <f t="shared" si="3"/>
        <v>45363</v>
      </c>
      <c r="H45" s="8" t="s">
        <v>355</v>
      </c>
      <c r="I45" s="8" t="s">
        <v>356</v>
      </c>
      <c r="J45" s="8" t="s">
        <v>27</v>
      </c>
      <c r="K45" s="8" t="s">
        <v>28</v>
      </c>
      <c r="L45" s="8" t="s">
        <v>29</v>
      </c>
      <c r="M45" s="10" t="str">
        <f t="shared" si="1"/>
        <v>LP</v>
      </c>
      <c r="N45" s="8" t="s">
        <v>170</v>
      </c>
      <c r="O45" s="8" t="str">
        <f t="shared" si="5"/>
        <v>Low</v>
      </c>
      <c r="P45" s="207" t="s">
        <v>357</v>
      </c>
      <c r="Q45" s="8"/>
      <c r="R45" s="8" t="s">
        <v>358</v>
      </c>
      <c r="S45" s="11" t="s">
        <v>359</v>
      </c>
      <c r="T45" s="12" t="s">
        <v>360</v>
      </c>
      <c r="U45" s="8">
        <v>247</v>
      </c>
      <c r="V45" s="8">
        <v>12</v>
      </c>
      <c r="W45" s="8">
        <v>1</v>
      </c>
      <c r="X45" s="14" t="s">
        <v>243</v>
      </c>
    </row>
    <row r="46" spans="1:24" ht="112.5" customHeight="1" x14ac:dyDescent="0.25">
      <c r="A46" s="6"/>
      <c r="B46" s="7"/>
      <c r="C46" s="8" t="str">
        <f t="shared" ca="1" si="0"/>
        <v>Expired</v>
      </c>
      <c r="D46" s="8" t="s">
        <v>361</v>
      </c>
      <c r="E46" s="9">
        <v>43753</v>
      </c>
      <c r="F46" s="9">
        <f>E46</f>
        <v>43753</v>
      </c>
      <c r="G46" s="9">
        <f t="shared" si="3"/>
        <v>44483</v>
      </c>
      <c r="H46" s="8" t="s">
        <v>362</v>
      </c>
      <c r="I46" s="8" t="s">
        <v>363</v>
      </c>
      <c r="J46" s="8" t="s">
        <v>27</v>
      </c>
      <c r="K46" s="8" t="s">
        <v>28</v>
      </c>
      <c r="L46" s="8" t="s">
        <v>29</v>
      </c>
      <c r="M46" s="10" t="str">
        <f t="shared" si="1"/>
        <v>LP</v>
      </c>
      <c r="N46" s="8" t="s">
        <v>30</v>
      </c>
      <c r="O46" s="8" t="str">
        <f t="shared" si="5"/>
        <v>Medium</v>
      </c>
      <c r="P46" s="207" t="s">
        <v>364</v>
      </c>
      <c r="Q46" s="8"/>
      <c r="R46" s="8" t="s">
        <v>365</v>
      </c>
      <c r="S46" s="11" t="s">
        <v>366</v>
      </c>
      <c r="T46" s="23" t="s">
        <v>99</v>
      </c>
      <c r="U46" s="8">
        <v>6</v>
      </c>
      <c r="V46" s="8">
        <v>0</v>
      </c>
      <c r="W46" s="8">
        <v>0</v>
      </c>
      <c r="X46" s="14" t="s">
        <v>37</v>
      </c>
    </row>
    <row r="47" spans="1:24" ht="112.5" customHeight="1" x14ac:dyDescent="0.25">
      <c r="A47" s="49"/>
      <c r="B47" s="50"/>
      <c r="C47" s="8" t="str">
        <f t="shared" ca="1" si="0"/>
        <v>Expired</v>
      </c>
      <c r="D47" s="8" t="s">
        <v>367</v>
      </c>
      <c r="E47" s="9">
        <v>43832</v>
      </c>
      <c r="F47" s="9">
        <f>E47</f>
        <v>43832</v>
      </c>
      <c r="G47" s="9">
        <f t="shared" si="3"/>
        <v>44562</v>
      </c>
      <c r="H47" s="8" t="s">
        <v>368</v>
      </c>
      <c r="I47" s="8" t="s">
        <v>369</v>
      </c>
      <c r="J47" s="8" t="s">
        <v>27</v>
      </c>
      <c r="K47" s="8" t="s">
        <v>28</v>
      </c>
      <c r="L47" s="8" t="s">
        <v>29</v>
      </c>
      <c r="M47" s="51" t="str">
        <f t="shared" si="1"/>
        <v>LP</v>
      </c>
      <c r="N47" s="8" t="s">
        <v>30</v>
      </c>
      <c r="O47" s="8" t="str">
        <f t="shared" si="5"/>
        <v>Medium</v>
      </c>
      <c r="P47" s="207" t="s">
        <v>370</v>
      </c>
      <c r="Q47" s="8" t="s">
        <v>371</v>
      </c>
      <c r="R47" s="8" t="s">
        <v>372</v>
      </c>
      <c r="S47" s="11" t="s">
        <v>373</v>
      </c>
      <c r="T47" s="22" t="s">
        <v>85</v>
      </c>
      <c r="U47" s="8">
        <v>4</v>
      </c>
      <c r="V47" s="8">
        <v>0</v>
      </c>
      <c r="W47" s="8">
        <v>0</v>
      </c>
      <c r="X47" s="14" t="s">
        <v>37</v>
      </c>
    </row>
    <row r="48" spans="1:24" ht="112.5" customHeight="1" x14ac:dyDescent="0.25">
      <c r="A48" s="7"/>
      <c r="B48" s="7"/>
      <c r="C48" s="8" t="str">
        <f t="shared" ca="1" si="0"/>
        <v>Expired</v>
      </c>
      <c r="D48" s="8" t="s">
        <v>374</v>
      </c>
      <c r="E48" s="9">
        <v>41743</v>
      </c>
      <c r="F48" s="9">
        <v>44665</v>
      </c>
      <c r="G48" s="9">
        <f t="shared" si="3"/>
        <v>45395</v>
      </c>
      <c r="H48" s="8" t="s">
        <v>375</v>
      </c>
      <c r="I48" s="8" t="s">
        <v>376</v>
      </c>
      <c r="J48" s="8" t="s">
        <v>27</v>
      </c>
      <c r="K48" s="8" t="s">
        <v>28</v>
      </c>
      <c r="L48" s="8" t="s">
        <v>29</v>
      </c>
      <c r="M48" s="10" t="str">
        <f t="shared" si="1"/>
        <v>LP</v>
      </c>
      <c r="N48" s="8" t="s">
        <v>30</v>
      </c>
      <c r="O48" s="8" t="str">
        <f t="shared" si="5"/>
        <v>Medium</v>
      </c>
      <c r="P48" s="207" t="s">
        <v>377</v>
      </c>
      <c r="Q48" s="8"/>
      <c r="R48" s="8" t="s">
        <v>378</v>
      </c>
      <c r="S48" s="11" t="s">
        <v>379</v>
      </c>
      <c r="T48" s="23" t="s">
        <v>380</v>
      </c>
      <c r="U48" s="13">
        <v>4</v>
      </c>
      <c r="V48" s="13">
        <v>4</v>
      </c>
      <c r="W48" s="13">
        <v>1</v>
      </c>
      <c r="X48" s="14" t="s">
        <v>37</v>
      </c>
    </row>
    <row r="49" spans="1:24" ht="112.5" customHeight="1" x14ac:dyDescent="0.25">
      <c r="A49" s="7"/>
      <c r="B49" s="7"/>
      <c r="C49" s="8" t="str">
        <f t="shared" ca="1" si="0"/>
        <v>Expired</v>
      </c>
      <c r="D49" s="8" t="s">
        <v>381</v>
      </c>
      <c r="E49" s="9">
        <v>41745</v>
      </c>
      <c r="F49" s="9">
        <v>44667</v>
      </c>
      <c r="G49" s="9">
        <f t="shared" si="3"/>
        <v>45397</v>
      </c>
      <c r="H49" s="8" t="s">
        <v>382</v>
      </c>
      <c r="I49" s="8" t="s">
        <v>383</v>
      </c>
      <c r="J49" s="8" t="s">
        <v>254</v>
      </c>
      <c r="K49" s="8" t="s">
        <v>28</v>
      </c>
      <c r="L49" s="8" t="s">
        <v>29</v>
      </c>
      <c r="M49" s="10" t="str">
        <f t="shared" si="1"/>
        <v>LP</v>
      </c>
      <c r="N49" s="8" t="s">
        <v>30</v>
      </c>
      <c r="O49" s="8" t="str">
        <f t="shared" si="5"/>
        <v>Medium</v>
      </c>
      <c r="P49" s="207" t="s">
        <v>384</v>
      </c>
      <c r="Q49" s="8"/>
      <c r="R49" s="8" t="s">
        <v>385</v>
      </c>
      <c r="S49" s="11" t="s">
        <v>386</v>
      </c>
      <c r="T49" s="12" t="s">
        <v>387</v>
      </c>
      <c r="U49" s="8"/>
      <c r="V49" s="8"/>
      <c r="W49" s="8"/>
      <c r="X49" s="14" t="s">
        <v>61</v>
      </c>
    </row>
    <row r="50" spans="1:24" ht="112.5" customHeight="1" x14ac:dyDescent="0.25">
      <c r="A50" s="7"/>
      <c r="B50" s="7"/>
      <c r="C50" s="8" t="str">
        <f t="shared" ca="1" si="0"/>
        <v>Expired</v>
      </c>
      <c r="D50" s="8" t="s">
        <v>388</v>
      </c>
      <c r="E50" s="9">
        <v>43362</v>
      </c>
      <c r="F50" s="9">
        <v>44093</v>
      </c>
      <c r="G50" s="9">
        <f t="shared" si="3"/>
        <v>44822</v>
      </c>
      <c r="H50" s="8" t="s">
        <v>389</v>
      </c>
      <c r="I50" s="8" t="s">
        <v>390</v>
      </c>
      <c r="J50" s="8" t="s">
        <v>161</v>
      </c>
      <c r="K50" s="8" t="s">
        <v>28</v>
      </c>
      <c r="L50" s="8" t="s">
        <v>29</v>
      </c>
      <c r="M50" s="10" t="str">
        <f t="shared" si="1"/>
        <v>LP</v>
      </c>
      <c r="N50" s="8" t="s">
        <v>132</v>
      </c>
      <c r="O50" s="8" t="str">
        <f t="shared" si="5"/>
        <v>Low</v>
      </c>
      <c r="P50" s="207" t="s">
        <v>391</v>
      </c>
      <c r="Q50" s="8"/>
      <c r="R50" s="8" t="s">
        <v>392</v>
      </c>
      <c r="S50" s="11" t="s">
        <v>393</v>
      </c>
      <c r="T50" s="23" t="s">
        <v>394</v>
      </c>
      <c r="U50" s="8">
        <v>6</v>
      </c>
      <c r="V50" s="8">
        <v>150</v>
      </c>
      <c r="W50" s="8">
        <v>0</v>
      </c>
      <c r="X50" s="14" t="s">
        <v>61</v>
      </c>
    </row>
    <row r="51" spans="1:24" ht="112.5" customHeight="1" x14ac:dyDescent="0.25">
      <c r="A51" s="7"/>
      <c r="B51" s="7"/>
      <c r="C51" s="8" t="str">
        <f t="shared" ca="1" si="0"/>
        <v>Expired</v>
      </c>
      <c r="D51" s="12" t="s">
        <v>395</v>
      </c>
      <c r="E51" s="23" t="s">
        <v>36</v>
      </c>
      <c r="F51" s="28">
        <v>43052</v>
      </c>
      <c r="G51" s="9">
        <f t="shared" si="3"/>
        <v>43781</v>
      </c>
      <c r="H51" s="8" t="s">
        <v>396</v>
      </c>
      <c r="I51" s="12" t="s">
        <v>397</v>
      </c>
      <c r="J51" s="12" t="s">
        <v>56</v>
      </c>
      <c r="K51" s="12" t="s">
        <v>124</v>
      </c>
      <c r="L51" s="54"/>
      <c r="M51" s="10" t="str">
        <f t="shared" si="1"/>
        <v/>
      </c>
      <c r="N51" s="12" t="s">
        <v>132</v>
      </c>
      <c r="O51" s="8" t="str">
        <f t="shared" si="5"/>
        <v>Low</v>
      </c>
      <c r="P51" s="201" t="s">
        <v>398</v>
      </c>
      <c r="Q51" s="12"/>
      <c r="R51" s="12" t="s">
        <v>399</v>
      </c>
      <c r="S51" s="46"/>
      <c r="T51" s="14"/>
      <c r="U51" s="12"/>
      <c r="V51" s="12"/>
      <c r="W51" s="12"/>
      <c r="X51" s="12" t="s">
        <v>37</v>
      </c>
    </row>
    <row r="52" spans="1:24" ht="112.5" customHeight="1" x14ac:dyDescent="0.25">
      <c r="A52" s="55"/>
      <c r="B52" s="56"/>
      <c r="C52" s="8" t="str">
        <f t="shared" ca="1" si="0"/>
        <v>Expired</v>
      </c>
      <c r="D52" s="8" t="s">
        <v>400</v>
      </c>
      <c r="E52" s="9">
        <v>44086</v>
      </c>
      <c r="F52" s="9">
        <v>44816</v>
      </c>
      <c r="G52" s="9">
        <f t="shared" si="3"/>
        <v>45546</v>
      </c>
      <c r="H52" s="8" t="s">
        <v>401</v>
      </c>
      <c r="I52" s="8" t="s">
        <v>402</v>
      </c>
      <c r="J52" s="8" t="s">
        <v>254</v>
      </c>
      <c r="K52" s="8" t="s">
        <v>28</v>
      </c>
      <c r="L52" s="8" t="s">
        <v>29</v>
      </c>
      <c r="M52" s="10" t="str">
        <f t="shared" si="1"/>
        <v>LP</v>
      </c>
      <c r="N52" s="8" t="s">
        <v>132</v>
      </c>
      <c r="O52" s="8" t="str">
        <f t="shared" si="5"/>
        <v>Low</v>
      </c>
      <c r="P52" s="207" t="s">
        <v>215</v>
      </c>
      <c r="Q52" s="8" t="s">
        <v>403</v>
      </c>
      <c r="R52" s="8" t="s">
        <v>404</v>
      </c>
      <c r="S52" s="11" t="s">
        <v>405</v>
      </c>
      <c r="T52" s="23" t="s">
        <v>406</v>
      </c>
      <c r="U52" s="8">
        <v>50</v>
      </c>
      <c r="V52" s="8">
        <v>0</v>
      </c>
      <c r="W52" s="8">
        <v>1</v>
      </c>
      <c r="X52" s="14" t="s">
        <v>37</v>
      </c>
    </row>
    <row r="53" spans="1:24" ht="112.5" customHeight="1" x14ac:dyDescent="0.25">
      <c r="A53" s="6"/>
      <c r="B53" s="47">
        <v>45086</v>
      </c>
      <c r="C53" s="8" t="s">
        <v>407</v>
      </c>
      <c r="D53" s="57" t="s">
        <v>408</v>
      </c>
      <c r="E53" s="9">
        <v>45072</v>
      </c>
      <c r="F53" s="9">
        <v>45072</v>
      </c>
      <c r="G53" s="9">
        <v>45071</v>
      </c>
      <c r="H53" s="8" t="s">
        <v>409</v>
      </c>
      <c r="I53" s="12" t="s">
        <v>410</v>
      </c>
      <c r="J53" s="12" t="s">
        <v>202</v>
      </c>
      <c r="K53" s="12" t="s">
        <v>124</v>
      </c>
      <c r="L53" s="54" t="s">
        <v>29</v>
      </c>
      <c r="M53" s="10" t="str">
        <f t="shared" si="1"/>
        <v>LP</v>
      </c>
      <c r="N53" s="8" t="s">
        <v>132</v>
      </c>
      <c r="O53" s="8" t="str">
        <f t="shared" si="5"/>
        <v>Low</v>
      </c>
      <c r="P53" s="201" t="s">
        <v>411</v>
      </c>
      <c r="Q53" s="8"/>
      <c r="R53" s="12" t="s">
        <v>412</v>
      </c>
      <c r="S53" s="11" t="s">
        <v>413</v>
      </c>
      <c r="T53" s="14" t="s">
        <v>414</v>
      </c>
      <c r="U53" s="12"/>
      <c r="V53" s="12"/>
      <c r="W53" s="12"/>
      <c r="X53" s="12" t="s">
        <v>37</v>
      </c>
    </row>
    <row r="54" spans="1:24" ht="112.5" customHeight="1" x14ac:dyDescent="0.25">
      <c r="A54" s="7"/>
      <c r="B54" s="7"/>
      <c r="C54" s="8" t="str">
        <f t="shared" ref="C54:C117" ca="1" si="6">IF(G54&lt;TODAY(),"Expired","Active")</f>
        <v>Expired</v>
      </c>
      <c r="D54" s="8" t="s">
        <v>415</v>
      </c>
      <c r="E54" s="9">
        <v>43042</v>
      </c>
      <c r="F54" s="9">
        <v>43772</v>
      </c>
      <c r="G54" s="9">
        <f t="shared" ref="G54:G117" si="7">DATE(YEAR(F54)+2,MONTH(F54),DAY(F54)-1)</f>
        <v>44502</v>
      </c>
      <c r="H54" s="8" t="s">
        <v>416</v>
      </c>
      <c r="I54" s="8" t="s">
        <v>417</v>
      </c>
      <c r="J54" s="12" t="s">
        <v>123</v>
      </c>
      <c r="K54" s="8" t="s">
        <v>28</v>
      </c>
      <c r="L54" s="8" t="s">
        <v>29</v>
      </c>
      <c r="M54" s="10" t="str">
        <f t="shared" si="1"/>
        <v>LP</v>
      </c>
      <c r="N54" s="8" t="s">
        <v>132</v>
      </c>
      <c r="O54" s="8" t="str">
        <f t="shared" si="5"/>
        <v>Low</v>
      </c>
      <c r="P54" s="207" t="s">
        <v>418</v>
      </c>
      <c r="Q54" s="8"/>
      <c r="R54" s="8" t="s">
        <v>419</v>
      </c>
      <c r="S54" s="21" t="s">
        <v>420</v>
      </c>
      <c r="T54" s="23" t="s">
        <v>421</v>
      </c>
      <c r="U54" s="8">
        <v>14</v>
      </c>
      <c r="V54" s="8">
        <v>6</v>
      </c>
      <c r="W54" s="8">
        <v>1</v>
      </c>
      <c r="X54" s="14" t="s">
        <v>37</v>
      </c>
    </row>
    <row r="55" spans="1:24" ht="112.5" customHeight="1" x14ac:dyDescent="0.25">
      <c r="A55" s="32"/>
      <c r="B55" s="7"/>
      <c r="C55" s="8" t="str">
        <f t="shared" ca="1" si="6"/>
        <v>Expired</v>
      </c>
      <c r="D55" s="8" t="s">
        <v>422</v>
      </c>
      <c r="E55" s="9">
        <v>43109</v>
      </c>
      <c r="F55" s="9">
        <v>44222</v>
      </c>
      <c r="G55" s="9">
        <f t="shared" si="7"/>
        <v>44951</v>
      </c>
      <c r="H55" s="8" t="s">
        <v>423</v>
      </c>
      <c r="I55" s="8" t="s">
        <v>424</v>
      </c>
      <c r="J55" s="8" t="s">
        <v>27</v>
      </c>
      <c r="K55" s="8" t="s">
        <v>28</v>
      </c>
      <c r="L55" s="8" t="s">
        <v>29</v>
      </c>
      <c r="M55" s="10" t="str">
        <f t="shared" si="1"/>
        <v>LP</v>
      </c>
      <c r="N55" s="8" t="s">
        <v>132</v>
      </c>
      <c r="O55" s="8" t="str">
        <f t="shared" si="5"/>
        <v>Low</v>
      </c>
      <c r="P55" s="207" t="s">
        <v>425</v>
      </c>
      <c r="Q55" s="8" t="s">
        <v>426</v>
      </c>
      <c r="R55" s="8" t="s">
        <v>427</v>
      </c>
      <c r="S55" s="11" t="s">
        <v>428</v>
      </c>
      <c r="T55" s="12" t="s">
        <v>429</v>
      </c>
      <c r="U55" s="25">
        <v>42</v>
      </c>
      <c r="V55" s="25">
        <v>12</v>
      </c>
      <c r="W55" s="25">
        <v>1</v>
      </c>
      <c r="X55" s="58" t="s">
        <v>37</v>
      </c>
    </row>
    <row r="56" spans="1:24" ht="112.5" customHeight="1" x14ac:dyDescent="0.25">
      <c r="A56" s="32"/>
      <c r="B56" s="20"/>
      <c r="C56" s="8" t="str">
        <f t="shared" ca="1" si="6"/>
        <v>Expired</v>
      </c>
      <c r="D56" s="8" t="s">
        <v>430</v>
      </c>
      <c r="E56" s="9">
        <v>43986</v>
      </c>
      <c r="F56" s="9">
        <v>44716</v>
      </c>
      <c r="G56" s="9">
        <f t="shared" si="7"/>
        <v>45446</v>
      </c>
      <c r="H56" s="8" t="s">
        <v>431</v>
      </c>
      <c r="I56" s="8" t="s">
        <v>432</v>
      </c>
      <c r="J56" s="8" t="s">
        <v>27</v>
      </c>
      <c r="K56" s="8" t="s">
        <v>28</v>
      </c>
      <c r="L56" s="8" t="s">
        <v>29</v>
      </c>
      <c r="M56" s="10" t="str">
        <f t="shared" si="1"/>
        <v>LP</v>
      </c>
      <c r="N56" s="8" t="s">
        <v>30</v>
      </c>
      <c r="O56" s="8" t="str">
        <f t="shared" si="5"/>
        <v>Medium</v>
      </c>
      <c r="P56" s="207" t="s">
        <v>433</v>
      </c>
      <c r="Q56" s="8"/>
      <c r="R56" s="8" t="s">
        <v>434</v>
      </c>
      <c r="S56" s="21" t="s">
        <v>435</v>
      </c>
      <c r="T56" s="12" t="s">
        <v>436</v>
      </c>
      <c r="U56" s="8">
        <v>2</v>
      </c>
      <c r="V56" s="8">
        <v>0</v>
      </c>
      <c r="W56" s="8">
        <v>0</v>
      </c>
      <c r="X56" s="27" t="s">
        <v>37</v>
      </c>
    </row>
    <row r="57" spans="1:24" ht="112.5" customHeight="1" x14ac:dyDescent="0.25">
      <c r="A57" s="59"/>
      <c r="B57" s="60"/>
      <c r="C57" s="8" t="str">
        <f t="shared" ca="1" si="6"/>
        <v>Expired</v>
      </c>
      <c r="D57" s="8" t="s">
        <v>437</v>
      </c>
      <c r="E57" s="9">
        <v>41816</v>
      </c>
      <c r="F57" s="9">
        <f>E57</f>
        <v>41816</v>
      </c>
      <c r="G57" s="9">
        <f t="shared" si="7"/>
        <v>42546</v>
      </c>
      <c r="H57" s="8" t="s">
        <v>438</v>
      </c>
      <c r="I57" s="8" t="s">
        <v>439</v>
      </c>
      <c r="J57" s="8" t="s">
        <v>27</v>
      </c>
      <c r="K57" s="8" t="s">
        <v>28</v>
      </c>
      <c r="L57" s="8" t="s">
        <v>29</v>
      </c>
      <c r="M57" s="51" t="str">
        <f t="shared" si="1"/>
        <v>LP</v>
      </c>
      <c r="N57" s="8" t="s">
        <v>440</v>
      </c>
      <c r="O57" s="8" t="str">
        <f>IF(EXACT(N57,"Overseas Charities Operating in Jamaica"),"Medium",IF(EXACT(N57,"Muslim Groups/Foundations"),"Medium",IF(EXACT(N57,"Churches"),"Low",IF(EXACT(N57,"Benevolent Societies"),"Low",IF(EXACT(N57,"Alumni/Past Students'associations"),"Low",IF(EXACT(N57,"Schools(Government/Private)"),"Low",IF(EXACT(N57,"Govt.Based Trusts/Charities"),"Low",IF(EXACT(N57,"Trust"),"Medium",IF(EXACT(N57,"Company Based Foundations"),"Medium",IF(EXACT(N57,"Other Foundations"),"Medium",IF(EXACT(N57,"Unincorporated Groups"),"Medium","")))))))))))</f>
        <v>Low</v>
      </c>
      <c r="P57" s="207" t="s">
        <v>441</v>
      </c>
      <c r="Q57" s="8"/>
      <c r="R57" s="8" t="s">
        <v>442</v>
      </c>
      <c r="S57" s="21" t="s">
        <v>443</v>
      </c>
      <c r="T57" s="13" t="s">
        <v>60</v>
      </c>
      <c r="U57" s="8">
        <v>10</v>
      </c>
      <c r="V57" s="8">
        <v>0</v>
      </c>
      <c r="W57" s="8">
        <v>0</v>
      </c>
      <c r="X57" s="14" t="s">
        <v>37</v>
      </c>
    </row>
    <row r="58" spans="1:24" ht="112.5" customHeight="1" x14ac:dyDescent="0.25">
      <c r="A58" s="20"/>
      <c r="B58" s="20"/>
      <c r="C58" s="8" t="str">
        <f t="shared" ca="1" si="6"/>
        <v>Expired</v>
      </c>
      <c r="D58" s="12" t="s">
        <v>444</v>
      </c>
      <c r="E58" s="12"/>
      <c r="F58" s="28">
        <v>42920</v>
      </c>
      <c r="G58" s="9">
        <f t="shared" si="7"/>
        <v>43649</v>
      </c>
      <c r="H58" s="8" t="s">
        <v>445</v>
      </c>
      <c r="I58" s="12" t="s">
        <v>446</v>
      </c>
      <c r="J58" s="12" t="s">
        <v>56</v>
      </c>
      <c r="K58" s="12" t="s">
        <v>124</v>
      </c>
      <c r="L58" s="8"/>
      <c r="M58" s="10" t="str">
        <f t="shared" si="1"/>
        <v/>
      </c>
      <c r="N58" s="12" t="s">
        <v>30</v>
      </c>
      <c r="O58" s="8" t="str">
        <f t="shared" ref="O58:O121" si="8">IF(EXACT(N58,"Overseas Charities Operating in Jamaica"),"Medium",IF(EXACT(N58,"Muslim Groups/Foundations"),"Medium",IF(EXACT(N58,"Churches"),"Low",IF(EXACT(N58,"Benevolent Societies"),"Low",IF(EXACT(N58,"Alumni/Past Students Associations"),"Low",IF(EXACT(N58,"Schools(Government/Private)"),"Low",IF(EXACT(N58,"Govt.Based Trusts/Charities"),"Low",IF(EXACT(N58,"Trust"),"Medium",IF(EXACT(N58,"Company Based Foundations"),"Medium",IF(EXACT(N58,"Other Foundations"),"Medium",IF(EXACT(N58,"Unincorporated Groups"),"Medium","")))))))))))</f>
        <v>Medium</v>
      </c>
      <c r="P58" s="201"/>
      <c r="Q58" s="12"/>
      <c r="R58" s="12"/>
      <c r="S58" s="46"/>
      <c r="T58" s="14"/>
      <c r="U58" s="12"/>
      <c r="V58" s="12"/>
      <c r="W58" s="12"/>
      <c r="X58" s="12" t="s">
        <v>37</v>
      </c>
    </row>
    <row r="59" spans="1:24" ht="112.5" customHeight="1" x14ac:dyDescent="0.25">
      <c r="A59" s="19"/>
      <c r="B59" s="20"/>
      <c r="C59" s="8" t="str">
        <f t="shared" ca="1" si="6"/>
        <v>Expired</v>
      </c>
      <c r="D59" s="8" t="s">
        <v>447</v>
      </c>
      <c r="E59" s="9">
        <v>43042</v>
      </c>
      <c r="F59" s="9">
        <f>E59</f>
        <v>43042</v>
      </c>
      <c r="G59" s="9">
        <f t="shared" si="7"/>
        <v>43771</v>
      </c>
      <c r="H59" s="8" t="s">
        <v>448</v>
      </c>
      <c r="I59" s="8" t="s">
        <v>449</v>
      </c>
      <c r="J59" s="8" t="s">
        <v>27</v>
      </c>
      <c r="K59" s="8" t="s">
        <v>28</v>
      </c>
      <c r="L59" s="8" t="s">
        <v>29</v>
      </c>
      <c r="M59" s="10" t="str">
        <f t="shared" si="1"/>
        <v>LP</v>
      </c>
      <c r="N59" s="8" t="s">
        <v>30</v>
      </c>
      <c r="O59" s="8" t="str">
        <f t="shared" si="8"/>
        <v>Medium</v>
      </c>
      <c r="P59" s="207" t="s">
        <v>450</v>
      </c>
      <c r="Q59" s="8"/>
      <c r="R59" s="8" t="s">
        <v>451</v>
      </c>
      <c r="S59" s="21" t="s">
        <v>452</v>
      </c>
      <c r="T59" s="13" t="s">
        <v>60</v>
      </c>
      <c r="U59" s="8">
        <v>3</v>
      </c>
      <c r="V59" s="8">
        <v>0</v>
      </c>
      <c r="W59" s="8">
        <v>0</v>
      </c>
      <c r="X59" s="14" t="s">
        <v>243</v>
      </c>
    </row>
    <row r="60" spans="1:24" ht="112.5" customHeight="1" x14ac:dyDescent="0.25">
      <c r="A60" s="19"/>
      <c r="B60" s="20"/>
      <c r="C60" s="8" t="str">
        <f t="shared" ca="1" si="6"/>
        <v>Expired</v>
      </c>
      <c r="D60" s="8" t="s">
        <v>453</v>
      </c>
      <c r="E60" s="9">
        <v>42802</v>
      </c>
      <c r="F60" s="9">
        <f>E60</f>
        <v>42802</v>
      </c>
      <c r="G60" s="9">
        <f t="shared" si="7"/>
        <v>43531</v>
      </c>
      <c r="H60" s="8" t="s">
        <v>454</v>
      </c>
      <c r="I60" s="8" t="s">
        <v>455</v>
      </c>
      <c r="J60" s="8" t="s">
        <v>161</v>
      </c>
      <c r="K60" s="8" t="s">
        <v>28</v>
      </c>
      <c r="L60" s="8" t="s">
        <v>29</v>
      </c>
      <c r="M60" s="10" t="str">
        <f t="shared" si="1"/>
        <v>LP</v>
      </c>
      <c r="N60" s="8" t="s">
        <v>132</v>
      </c>
      <c r="O60" s="8" t="str">
        <f t="shared" si="8"/>
        <v>Low</v>
      </c>
      <c r="P60" s="207" t="s">
        <v>456</v>
      </c>
      <c r="Q60" s="8" t="s">
        <v>457</v>
      </c>
      <c r="R60" s="8" t="s">
        <v>458</v>
      </c>
      <c r="S60" s="21" t="s">
        <v>459</v>
      </c>
      <c r="T60" s="12" t="s">
        <v>460</v>
      </c>
      <c r="U60" s="8">
        <v>2</v>
      </c>
      <c r="V60" s="8">
        <v>0</v>
      </c>
      <c r="W60" s="8">
        <v>0</v>
      </c>
      <c r="X60" s="14" t="s">
        <v>37</v>
      </c>
    </row>
    <row r="61" spans="1:24" ht="112.5" customHeight="1" x14ac:dyDescent="0.25">
      <c r="A61" s="62"/>
      <c r="B61" s="63"/>
      <c r="C61" s="35" t="str">
        <f t="shared" ca="1" si="6"/>
        <v>Expired</v>
      </c>
      <c r="D61" s="44" t="s">
        <v>461</v>
      </c>
      <c r="E61" s="39">
        <v>43298</v>
      </c>
      <c r="F61" s="64">
        <v>44029</v>
      </c>
      <c r="G61" s="36">
        <f t="shared" si="7"/>
        <v>44758</v>
      </c>
      <c r="H61" s="35" t="s">
        <v>462</v>
      </c>
      <c r="I61" s="44" t="s">
        <v>463</v>
      </c>
      <c r="J61" s="44" t="s">
        <v>329</v>
      </c>
      <c r="K61" s="44" t="s">
        <v>124</v>
      </c>
      <c r="L61" s="65" t="s">
        <v>29</v>
      </c>
      <c r="M61" s="37" t="str">
        <f t="shared" si="1"/>
        <v>LP</v>
      </c>
      <c r="N61" s="44" t="s">
        <v>270</v>
      </c>
      <c r="O61" s="35" t="str">
        <f t="shared" si="8"/>
        <v>Medium</v>
      </c>
      <c r="P61" s="209" t="s">
        <v>464</v>
      </c>
      <c r="Q61" s="44"/>
      <c r="R61" s="44" t="s">
        <v>465</v>
      </c>
      <c r="S61" s="66" t="s">
        <v>466</v>
      </c>
      <c r="T61" s="41" t="s">
        <v>467</v>
      </c>
      <c r="U61" s="44">
        <v>5</v>
      </c>
      <c r="V61" s="44">
        <v>0</v>
      </c>
      <c r="W61" s="44">
        <v>0</v>
      </c>
      <c r="X61" s="44" t="s">
        <v>61</v>
      </c>
    </row>
    <row r="62" spans="1:24" ht="112.5" customHeight="1" x14ac:dyDescent="0.25">
      <c r="A62" s="19"/>
      <c r="B62" s="20"/>
      <c r="C62" s="8" t="str">
        <f t="shared" ca="1" si="6"/>
        <v>Expired</v>
      </c>
      <c r="D62" s="8" t="s">
        <v>468</v>
      </c>
      <c r="E62" s="9">
        <v>41792</v>
      </c>
      <c r="F62" s="9">
        <v>44714</v>
      </c>
      <c r="G62" s="9">
        <f t="shared" si="7"/>
        <v>45444</v>
      </c>
      <c r="H62" s="8" t="s">
        <v>469</v>
      </c>
      <c r="I62" s="8" t="s">
        <v>470</v>
      </c>
      <c r="J62" s="8" t="s">
        <v>27</v>
      </c>
      <c r="K62" s="8" t="s">
        <v>28</v>
      </c>
      <c r="L62" s="8" t="s">
        <v>29</v>
      </c>
      <c r="M62" s="10" t="str">
        <f t="shared" si="1"/>
        <v>LP</v>
      </c>
      <c r="N62" s="8" t="s">
        <v>132</v>
      </c>
      <c r="O62" s="8" t="str">
        <f t="shared" si="8"/>
        <v>Low</v>
      </c>
      <c r="P62" s="207" t="s">
        <v>471</v>
      </c>
      <c r="Q62" s="8"/>
      <c r="R62" s="8" t="s">
        <v>472</v>
      </c>
      <c r="S62" s="11" t="s">
        <v>473</v>
      </c>
      <c r="T62" s="23" t="s">
        <v>474</v>
      </c>
      <c r="U62" s="8">
        <v>3225</v>
      </c>
      <c r="V62" s="8">
        <v>4</v>
      </c>
      <c r="W62" s="8">
        <v>29</v>
      </c>
      <c r="X62" s="14" t="s">
        <v>243</v>
      </c>
    </row>
    <row r="63" spans="1:24" ht="112.5" customHeight="1" x14ac:dyDescent="0.25">
      <c r="A63" s="19"/>
      <c r="B63" s="20"/>
      <c r="C63" s="8" t="str">
        <f t="shared" ca="1" si="6"/>
        <v>Active</v>
      </c>
      <c r="D63" s="12" t="s">
        <v>475</v>
      </c>
      <c r="E63" s="23">
        <v>43565</v>
      </c>
      <c r="F63" s="28">
        <v>45025</v>
      </c>
      <c r="G63" s="9">
        <f t="shared" si="7"/>
        <v>45755</v>
      </c>
      <c r="H63" s="8" t="s">
        <v>476</v>
      </c>
      <c r="I63" s="12" t="s">
        <v>477</v>
      </c>
      <c r="J63" s="12" t="s">
        <v>202</v>
      </c>
      <c r="K63" s="12" t="s">
        <v>124</v>
      </c>
      <c r="L63" s="8" t="s">
        <v>29</v>
      </c>
      <c r="M63" s="10" t="str">
        <f t="shared" si="1"/>
        <v>LP</v>
      </c>
      <c r="N63" s="12" t="s">
        <v>30</v>
      </c>
      <c r="O63" s="8" t="str">
        <f t="shared" si="8"/>
        <v>Medium</v>
      </c>
      <c r="P63" s="201" t="s">
        <v>478</v>
      </c>
      <c r="Q63" s="12" t="s">
        <v>479</v>
      </c>
      <c r="R63" s="12" t="s">
        <v>480</v>
      </c>
      <c r="S63" s="46" t="s">
        <v>481</v>
      </c>
      <c r="T63" s="14" t="s">
        <v>482</v>
      </c>
      <c r="U63" s="12">
        <v>9</v>
      </c>
      <c r="V63" s="12">
        <v>14</v>
      </c>
      <c r="W63" s="12">
        <v>0</v>
      </c>
      <c r="X63" s="12" t="s">
        <v>37</v>
      </c>
    </row>
    <row r="64" spans="1:24" ht="112.5" customHeight="1" x14ac:dyDescent="0.25">
      <c r="A64" s="19"/>
      <c r="B64" s="20"/>
      <c r="C64" s="8" t="str">
        <f t="shared" ca="1" si="6"/>
        <v>Expired</v>
      </c>
      <c r="D64" s="8" t="s">
        <v>483</v>
      </c>
      <c r="E64" s="9">
        <v>42604</v>
      </c>
      <c r="F64" s="9">
        <v>44795</v>
      </c>
      <c r="G64" s="9">
        <f t="shared" si="7"/>
        <v>45525</v>
      </c>
      <c r="H64" s="8" t="s">
        <v>484</v>
      </c>
      <c r="I64" s="8" t="s">
        <v>485</v>
      </c>
      <c r="J64" s="8" t="s">
        <v>27</v>
      </c>
      <c r="K64" s="8" t="s">
        <v>28</v>
      </c>
      <c r="L64" s="8" t="s">
        <v>29</v>
      </c>
      <c r="M64" s="10" t="str">
        <f t="shared" si="1"/>
        <v>LP</v>
      </c>
      <c r="N64" s="8" t="s">
        <v>486</v>
      </c>
      <c r="O64" s="8" t="str">
        <f t="shared" si="8"/>
        <v>Medium</v>
      </c>
      <c r="P64" s="207" t="s">
        <v>487</v>
      </c>
      <c r="Q64" s="8"/>
      <c r="R64" s="8" t="s">
        <v>488</v>
      </c>
      <c r="S64" s="21" t="s">
        <v>489</v>
      </c>
      <c r="T64" s="12" t="s">
        <v>490</v>
      </c>
      <c r="U64" s="8">
        <v>8</v>
      </c>
      <c r="V64" s="8">
        <v>14</v>
      </c>
      <c r="W64" s="8">
        <v>1</v>
      </c>
      <c r="X64" s="14" t="s">
        <v>37</v>
      </c>
    </row>
    <row r="65" spans="1:26" ht="112.5" customHeight="1" x14ac:dyDescent="0.25">
      <c r="A65" s="19"/>
      <c r="B65" s="20"/>
      <c r="C65" s="8" t="str">
        <f t="shared" ca="1" si="6"/>
        <v>Active</v>
      </c>
      <c r="D65" s="8" t="s">
        <v>491</v>
      </c>
      <c r="E65" s="9">
        <v>44337</v>
      </c>
      <c r="F65" s="9">
        <v>45067</v>
      </c>
      <c r="G65" s="9">
        <f t="shared" si="7"/>
        <v>45797</v>
      </c>
      <c r="H65" s="8" t="s">
        <v>492</v>
      </c>
      <c r="I65" s="8" t="s">
        <v>493</v>
      </c>
      <c r="J65" s="8" t="s">
        <v>27</v>
      </c>
      <c r="K65" s="8" t="s">
        <v>28</v>
      </c>
      <c r="L65" s="8" t="s">
        <v>29</v>
      </c>
      <c r="M65" s="10" t="str">
        <f t="shared" si="1"/>
        <v>LP</v>
      </c>
      <c r="N65" s="8" t="s">
        <v>486</v>
      </c>
      <c r="O65" s="8" t="str">
        <f t="shared" si="8"/>
        <v>Medium</v>
      </c>
      <c r="P65" s="207" t="s">
        <v>494</v>
      </c>
      <c r="Q65" s="8" t="s">
        <v>495</v>
      </c>
      <c r="R65" s="8" t="s">
        <v>496</v>
      </c>
      <c r="S65" s="11" t="s">
        <v>497</v>
      </c>
      <c r="T65" s="12" t="s">
        <v>498</v>
      </c>
      <c r="U65" s="8">
        <v>85</v>
      </c>
      <c r="V65" s="8">
        <v>6</v>
      </c>
      <c r="W65" s="8">
        <v>3</v>
      </c>
      <c r="X65" s="14" t="s">
        <v>37</v>
      </c>
    </row>
    <row r="66" spans="1:26" ht="112.5" customHeight="1" x14ac:dyDescent="0.25">
      <c r="A66" s="19"/>
      <c r="B66" s="20"/>
      <c r="C66" s="8" t="str">
        <f t="shared" ca="1" si="6"/>
        <v>Expired</v>
      </c>
      <c r="D66" s="8" t="s">
        <v>499</v>
      </c>
      <c r="E66" s="9">
        <v>42401</v>
      </c>
      <c r="F66" s="9">
        <f t="shared" ref="F66:F74" si="9">E66</f>
        <v>42401</v>
      </c>
      <c r="G66" s="9">
        <f t="shared" si="7"/>
        <v>43131</v>
      </c>
      <c r="H66" s="8" t="s">
        <v>500</v>
      </c>
      <c r="I66" s="8" t="s">
        <v>501</v>
      </c>
      <c r="J66" s="8" t="s">
        <v>27</v>
      </c>
      <c r="K66" s="8" t="s">
        <v>28</v>
      </c>
      <c r="L66" s="8" t="s">
        <v>29</v>
      </c>
      <c r="M66" s="10" t="str">
        <f t="shared" ref="M66:M129" si="10">IF(EXACT(L66,"C - COMPANY ACT"),"LP",IF(EXACT(L66,"V- VEST ACT (WITHIN PARLIAMENT) "),"LP",IF(EXACT(L66,"FS - FRIENDLY SOCIETIES ACT"),"LP",IF(EXACT(L66,"UN - UNICORPORATED"),"LA",""))))</f>
        <v>LP</v>
      </c>
      <c r="N66" s="8" t="s">
        <v>486</v>
      </c>
      <c r="O66" s="8" t="str">
        <f t="shared" si="8"/>
        <v>Medium</v>
      </c>
      <c r="P66" s="207" t="s">
        <v>502</v>
      </c>
      <c r="Q66" s="8" t="s">
        <v>503</v>
      </c>
      <c r="R66" s="8" t="s">
        <v>504</v>
      </c>
      <c r="S66" s="11" t="s">
        <v>505</v>
      </c>
      <c r="T66" s="12" t="s">
        <v>506</v>
      </c>
      <c r="U66" s="8">
        <v>15</v>
      </c>
      <c r="V66" s="8">
        <v>15</v>
      </c>
      <c r="W66" s="8">
        <v>1</v>
      </c>
      <c r="X66" s="14" t="s">
        <v>37</v>
      </c>
    </row>
    <row r="67" spans="1:26" ht="112.5" customHeight="1" x14ac:dyDescent="0.25">
      <c r="A67" s="19"/>
      <c r="B67" s="18">
        <v>44956</v>
      </c>
      <c r="C67" s="8" t="str">
        <f t="shared" ca="1" si="6"/>
        <v>Active</v>
      </c>
      <c r="D67" s="8" t="s">
        <v>507</v>
      </c>
      <c r="E67" s="9">
        <v>44953</v>
      </c>
      <c r="F67" s="9">
        <f t="shared" si="9"/>
        <v>44953</v>
      </c>
      <c r="G67" s="9">
        <f t="shared" si="7"/>
        <v>45683</v>
      </c>
      <c r="H67" s="8" t="s">
        <v>508</v>
      </c>
      <c r="I67" s="8" t="s">
        <v>509</v>
      </c>
      <c r="J67" s="12" t="s">
        <v>161</v>
      </c>
      <c r="K67" s="8" t="s">
        <v>28</v>
      </c>
      <c r="L67" s="8" t="s">
        <v>29</v>
      </c>
      <c r="M67" s="10" t="str">
        <f t="shared" si="10"/>
        <v>LP</v>
      </c>
      <c r="N67" s="8" t="s">
        <v>30</v>
      </c>
      <c r="O67" s="8" t="str">
        <f t="shared" si="8"/>
        <v>Medium</v>
      </c>
      <c r="P67" s="207" t="s">
        <v>510</v>
      </c>
      <c r="Q67" s="8"/>
      <c r="R67" s="23"/>
      <c r="S67" s="11" t="s">
        <v>511</v>
      </c>
      <c r="T67" s="23" t="s">
        <v>512</v>
      </c>
      <c r="U67" s="8">
        <v>2</v>
      </c>
      <c r="V67" s="8">
        <v>0</v>
      </c>
      <c r="W67" s="8">
        <v>0</v>
      </c>
      <c r="X67" s="14" t="s">
        <v>37</v>
      </c>
    </row>
    <row r="68" spans="1:26" ht="112.5" customHeight="1" x14ac:dyDescent="0.25">
      <c r="A68" s="19"/>
      <c r="B68" s="20"/>
      <c r="C68" s="8" t="str">
        <f t="shared" ca="1" si="6"/>
        <v>Expired</v>
      </c>
      <c r="D68" s="8" t="s">
        <v>513</v>
      </c>
      <c r="E68" s="9">
        <v>42353</v>
      </c>
      <c r="F68" s="9">
        <f t="shared" si="9"/>
        <v>42353</v>
      </c>
      <c r="G68" s="9">
        <f t="shared" si="7"/>
        <v>43083</v>
      </c>
      <c r="H68" s="8" t="s">
        <v>514</v>
      </c>
      <c r="I68" s="8" t="s">
        <v>515</v>
      </c>
      <c r="J68" s="8" t="s">
        <v>161</v>
      </c>
      <c r="K68" s="8" t="s">
        <v>28</v>
      </c>
      <c r="L68" s="8" t="s">
        <v>29</v>
      </c>
      <c r="M68" s="10" t="str">
        <f t="shared" si="10"/>
        <v>LP</v>
      </c>
      <c r="N68" s="8" t="s">
        <v>30</v>
      </c>
      <c r="O68" s="8" t="str">
        <f t="shared" si="8"/>
        <v>Medium</v>
      </c>
      <c r="P68" s="207" t="s">
        <v>516</v>
      </c>
      <c r="Q68" s="8"/>
      <c r="R68" s="8" t="s">
        <v>517</v>
      </c>
      <c r="S68" s="21" t="s">
        <v>518</v>
      </c>
      <c r="T68" s="13" t="s">
        <v>519</v>
      </c>
      <c r="U68" s="8">
        <v>3</v>
      </c>
      <c r="V68" s="8">
        <v>5</v>
      </c>
      <c r="W68" s="8">
        <v>0</v>
      </c>
      <c r="X68" s="14" t="s">
        <v>37</v>
      </c>
    </row>
    <row r="69" spans="1:26" ht="112.5" customHeight="1" x14ac:dyDescent="0.25">
      <c r="A69" s="19"/>
      <c r="B69" s="20"/>
      <c r="C69" s="8" t="str">
        <f t="shared" ca="1" si="6"/>
        <v>Expired</v>
      </c>
      <c r="D69" s="8" t="s">
        <v>520</v>
      </c>
      <c r="E69" s="9">
        <v>41842</v>
      </c>
      <c r="F69" s="9">
        <f t="shared" si="9"/>
        <v>41842</v>
      </c>
      <c r="G69" s="9">
        <f t="shared" si="7"/>
        <v>42572</v>
      </c>
      <c r="H69" s="8" t="s">
        <v>521</v>
      </c>
      <c r="I69" s="8" t="s">
        <v>522</v>
      </c>
      <c r="J69" s="8" t="s">
        <v>27</v>
      </c>
      <c r="K69" s="8" t="s">
        <v>28</v>
      </c>
      <c r="L69" s="8" t="s">
        <v>29</v>
      </c>
      <c r="M69" s="10" t="str">
        <f t="shared" si="10"/>
        <v>LP</v>
      </c>
      <c r="N69" s="8" t="s">
        <v>132</v>
      </c>
      <c r="O69" s="8" t="str">
        <f t="shared" si="8"/>
        <v>Low</v>
      </c>
      <c r="P69" s="207" t="s">
        <v>523</v>
      </c>
      <c r="Q69" s="8"/>
      <c r="R69" s="8" t="s">
        <v>524</v>
      </c>
      <c r="S69" s="21" t="s">
        <v>525</v>
      </c>
      <c r="T69" s="12" t="s">
        <v>526</v>
      </c>
      <c r="U69" s="25">
        <v>4</v>
      </c>
      <c r="V69" s="25">
        <v>0</v>
      </c>
      <c r="W69" s="25">
        <v>0</v>
      </c>
      <c r="X69" s="14" t="s">
        <v>37</v>
      </c>
    </row>
    <row r="70" spans="1:26" ht="112.5" customHeight="1" x14ac:dyDescent="0.25">
      <c r="A70" s="19"/>
      <c r="B70" s="20"/>
      <c r="C70" s="8" t="str">
        <f t="shared" ca="1" si="6"/>
        <v>Expired</v>
      </c>
      <c r="D70" s="8" t="s">
        <v>527</v>
      </c>
      <c r="E70" s="9">
        <v>43563</v>
      </c>
      <c r="F70" s="9">
        <f t="shared" si="9"/>
        <v>43563</v>
      </c>
      <c r="G70" s="9">
        <f t="shared" si="7"/>
        <v>44293</v>
      </c>
      <c r="H70" s="8" t="s">
        <v>528</v>
      </c>
      <c r="I70" s="8" t="s">
        <v>529</v>
      </c>
      <c r="J70" s="8" t="s">
        <v>254</v>
      </c>
      <c r="K70" s="8" t="s">
        <v>28</v>
      </c>
      <c r="L70" s="8" t="s">
        <v>29</v>
      </c>
      <c r="M70" s="10" t="str">
        <f t="shared" si="10"/>
        <v>LP</v>
      </c>
      <c r="N70" s="8" t="s">
        <v>132</v>
      </c>
      <c r="O70" s="8" t="str">
        <f t="shared" si="8"/>
        <v>Low</v>
      </c>
      <c r="P70" s="207" t="s">
        <v>530</v>
      </c>
      <c r="Q70" s="8" t="s">
        <v>531</v>
      </c>
      <c r="R70" s="8" t="s">
        <v>532</v>
      </c>
      <c r="S70" s="11" t="s">
        <v>533</v>
      </c>
      <c r="T70" s="12" t="s">
        <v>534</v>
      </c>
      <c r="U70" s="8">
        <v>9</v>
      </c>
      <c r="V70" s="8">
        <v>0</v>
      </c>
      <c r="W70" s="8">
        <v>0</v>
      </c>
      <c r="X70" s="14" t="s">
        <v>37</v>
      </c>
    </row>
    <row r="71" spans="1:26" ht="112.5" customHeight="1" x14ac:dyDescent="0.25">
      <c r="A71" s="19"/>
      <c r="B71" s="20"/>
      <c r="C71" s="8" t="str">
        <f t="shared" ca="1" si="6"/>
        <v>Expired</v>
      </c>
      <c r="D71" s="8" t="s">
        <v>535</v>
      </c>
      <c r="E71" s="9">
        <v>42579</v>
      </c>
      <c r="F71" s="9">
        <f t="shared" si="9"/>
        <v>42579</v>
      </c>
      <c r="G71" s="9">
        <f t="shared" si="7"/>
        <v>43308</v>
      </c>
      <c r="H71" s="8" t="s">
        <v>536</v>
      </c>
      <c r="I71" s="8" t="s">
        <v>537</v>
      </c>
      <c r="J71" s="8" t="s">
        <v>27</v>
      </c>
      <c r="K71" s="8" t="s">
        <v>28</v>
      </c>
      <c r="L71" s="8" t="s">
        <v>29</v>
      </c>
      <c r="M71" s="10" t="str">
        <f t="shared" si="10"/>
        <v>LP</v>
      </c>
      <c r="N71" s="8" t="s">
        <v>132</v>
      </c>
      <c r="O71" s="8" t="str">
        <f t="shared" si="8"/>
        <v>Low</v>
      </c>
      <c r="P71" s="207" t="s">
        <v>538</v>
      </c>
      <c r="Q71" s="8"/>
      <c r="R71" s="8" t="s">
        <v>539</v>
      </c>
      <c r="S71" s="11" t="s">
        <v>540</v>
      </c>
      <c r="T71" s="12" t="s">
        <v>541</v>
      </c>
      <c r="U71" s="8">
        <v>9</v>
      </c>
      <c r="V71" s="8" t="s">
        <v>542</v>
      </c>
      <c r="W71" s="8">
        <v>0</v>
      </c>
      <c r="X71" s="14" t="s">
        <v>37</v>
      </c>
    </row>
    <row r="72" spans="1:26" ht="112.5" customHeight="1" x14ac:dyDescent="0.25">
      <c r="A72" s="32"/>
      <c r="B72" s="20"/>
      <c r="C72" s="8" t="str">
        <f t="shared" ca="1" si="6"/>
        <v>Expired</v>
      </c>
      <c r="D72" s="8" t="s">
        <v>543</v>
      </c>
      <c r="E72" s="9">
        <v>43803</v>
      </c>
      <c r="F72" s="9">
        <f t="shared" si="9"/>
        <v>43803</v>
      </c>
      <c r="G72" s="9">
        <f t="shared" si="7"/>
        <v>44533</v>
      </c>
      <c r="H72" s="8" t="s">
        <v>544</v>
      </c>
      <c r="I72" s="8" t="s">
        <v>545</v>
      </c>
      <c r="J72" s="8" t="s">
        <v>27</v>
      </c>
      <c r="K72" s="8" t="s">
        <v>28</v>
      </c>
      <c r="L72" s="8" t="s">
        <v>29</v>
      </c>
      <c r="M72" s="10" t="str">
        <f t="shared" si="10"/>
        <v>LP</v>
      </c>
      <c r="N72" s="8" t="s">
        <v>30</v>
      </c>
      <c r="O72" s="8" t="str">
        <f t="shared" si="8"/>
        <v>Medium</v>
      </c>
      <c r="P72" s="207" t="s">
        <v>546</v>
      </c>
      <c r="Q72" s="8" t="s">
        <v>547</v>
      </c>
      <c r="R72" s="8" t="s">
        <v>548</v>
      </c>
      <c r="S72" s="11" t="s">
        <v>549</v>
      </c>
      <c r="T72" s="23" t="s">
        <v>550</v>
      </c>
      <c r="U72" s="8">
        <v>5</v>
      </c>
      <c r="V72" s="8">
        <v>0</v>
      </c>
      <c r="W72" s="8">
        <v>0</v>
      </c>
      <c r="X72" s="14" t="s">
        <v>37</v>
      </c>
    </row>
    <row r="73" spans="1:26" ht="112.5" customHeight="1" x14ac:dyDescent="0.2">
      <c r="A73" s="19"/>
      <c r="B73" s="20"/>
      <c r="C73" s="8" t="str">
        <f t="shared" ca="1" si="6"/>
        <v>Expired</v>
      </c>
      <c r="D73" s="8" t="s">
        <v>551</v>
      </c>
      <c r="E73" s="9">
        <v>41864</v>
      </c>
      <c r="F73" s="9">
        <f t="shared" si="9"/>
        <v>41864</v>
      </c>
      <c r="G73" s="9">
        <f t="shared" si="7"/>
        <v>42594</v>
      </c>
      <c r="H73" s="8" t="s">
        <v>552</v>
      </c>
      <c r="I73" s="8" t="s">
        <v>553</v>
      </c>
      <c r="J73" s="8" t="s">
        <v>131</v>
      </c>
      <c r="K73" s="8" t="s">
        <v>28</v>
      </c>
      <c r="L73" s="8" t="s">
        <v>29</v>
      </c>
      <c r="M73" s="10" t="str">
        <f t="shared" si="10"/>
        <v>LP</v>
      </c>
      <c r="N73" s="8" t="s">
        <v>270</v>
      </c>
      <c r="O73" s="8" t="str">
        <f t="shared" si="8"/>
        <v>Medium</v>
      </c>
      <c r="P73" s="207" t="s">
        <v>554</v>
      </c>
      <c r="Q73" s="8"/>
      <c r="R73" s="8" t="s">
        <v>555</v>
      </c>
      <c r="S73" s="21" t="s">
        <v>556</v>
      </c>
      <c r="T73" s="13" t="s">
        <v>557</v>
      </c>
      <c r="U73" s="8">
        <v>3</v>
      </c>
      <c r="V73" s="8">
        <v>20</v>
      </c>
      <c r="W73" s="8">
        <v>1</v>
      </c>
      <c r="X73" s="14" t="s">
        <v>37</v>
      </c>
      <c r="Z73" s="67"/>
    </row>
    <row r="74" spans="1:26" ht="112.5" customHeight="1" x14ac:dyDescent="0.2">
      <c r="A74" s="32"/>
      <c r="B74" s="20"/>
      <c r="C74" s="8" t="str">
        <f t="shared" ca="1" si="6"/>
        <v>Expired</v>
      </c>
      <c r="D74" s="8" t="s">
        <v>558</v>
      </c>
      <c r="E74" s="9">
        <v>43454</v>
      </c>
      <c r="F74" s="9">
        <f t="shared" si="9"/>
        <v>43454</v>
      </c>
      <c r="G74" s="9">
        <f t="shared" si="7"/>
        <v>44184</v>
      </c>
      <c r="H74" s="8" t="s">
        <v>559</v>
      </c>
      <c r="I74" s="8" t="s">
        <v>560</v>
      </c>
      <c r="J74" s="8" t="s">
        <v>27</v>
      </c>
      <c r="K74" s="8" t="s">
        <v>28</v>
      </c>
      <c r="L74" s="8" t="s">
        <v>29</v>
      </c>
      <c r="M74" s="10" t="str">
        <f t="shared" si="10"/>
        <v>LP</v>
      </c>
      <c r="N74" s="8" t="s">
        <v>270</v>
      </c>
      <c r="O74" s="8" t="str">
        <f t="shared" si="8"/>
        <v>Medium</v>
      </c>
      <c r="P74" s="207" t="s">
        <v>561</v>
      </c>
      <c r="Q74" s="8"/>
      <c r="R74" s="8" t="s">
        <v>562</v>
      </c>
      <c r="S74" s="11" t="s">
        <v>563</v>
      </c>
      <c r="T74" s="13" t="s">
        <v>60</v>
      </c>
      <c r="U74" s="8">
        <v>3</v>
      </c>
      <c r="V74" s="8">
        <v>0</v>
      </c>
      <c r="W74" s="8">
        <v>1</v>
      </c>
      <c r="X74" s="14" t="s">
        <v>61</v>
      </c>
      <c r="Z74" s="67"/>
    </row>
    <row r="75" spans="1:26" ht="112.5" customHeight="1" x14ac:dyDescent="0.2">
      <c r="A75" s="19"/>
      <c r="B75" s="20"/>
      <c r="C75" s="8" t="str">
        <f t="shared" ca="1" si="6"/>
        <v>Expired</v>
      </c>
      <c r="D75" s="8" t="s">
        <v>564</v>
      </c>
      <c r="E75" s="9">
        <v>42298</v>
      </c>
      <c r="F75" s="9">
        <v>43029</v>
      </c>
      <c r="G75" s="9">
        <f t="shared" si="7"/>
        <v>43758</v>
      </c>
      <c r="H75" s="8" t="s">
        <v>565</v>
      </c>
      <c r="I75" s="8" t="s">
        <v>566</v>
      </c>
      <c r="J75" s="8" t="s">
        <v>131</v>
      </c>
      <c r="K75" s="8" t="s">
        <v>28</v>
      </c>
      <c r="L75" s="8" t="s">
        <v>29</v>
      </c>
      <c r="M75" s="10" t="str">
        <f t="shared" si="10"/>
        <v>LP</v>
      </c>
      <c r="N75" s="8" t="s">
        <v>132</v>
      </c>
      <c r="O75" s="8" t="str">
        <f t="shared" si="8"/>
        <v>Low</v>
      </c>
      <c r="P75" s="207" t="s">
        <v>567</v>
      </c>
      <c r="Q75" s="8"/>
      <c r="R75" s="8" t="s">
        <v>568</v>
      </c>
      <c r="S75" s="11" t="s">
        <v>569</v>
      </c>
      <c r="T75" s="12" t="s">
        <v>570</v>
      </c>
      <c r="U75" s="8">
        <v>47</v>
      </c>
      <c r="V75" s="8">
        <v>3</v>
      </c>
      <c r="W75" s="8">
        <v>1</v>
      </c>
      <c r="X75" s="14" t="s">
        <v>37</v>
      </c>
      <c r="Y75" s="67"/>
      <c r="Z75" s="67"/>
    </row>
    <row r="76" spans="1:26" ht="112.5" customHeight="1" x14ac:dyDescent="0.2">
      <c r="A76" s="32"/>
      <c r="B76" s="20"/>
      <c r="C76" s="8" t="str">
        <f t="shared" ca="1" si="6"/>
        <v>Expired</v>
      </c>
      <c r="D76" s="8" t="s">
        <v>571</v>
      </c>
      <c r="E76" s="9">
        <v>42184</v>
      </c>
      <c r="F76" s="9">
        <v>42915</v>
      </c>
      <c r="G76" s="9">
        <f t="shared" si="7"/>
        <v>43644</v>
      </c>
      <c r="H76" s="8" t="s">
        <v>572</v>
      </c>
      <c r="I76" s="8" t="s">
        <v>573</v>
      </c>
      <c r="J76" s="8" t="s">
        <v>27</v>
      </c>
      <c r="K76" s="8" t="s">
        <v>28</v>
      </c>
      <c r="L76" s="8" t="s">
        <v>29</v>
      </c>
      <c r="M76" s="10" t="str">
        <f t="shared" si="10"/>
        <v>LP</v>
      </c>
      <c r="N76" s="8" t="s">
        <v>30</v>
      </c>
      <c r="O76" s="8" t="str">
        <f t="shared" si="8"/>
        <v>Medium</v>
      </c>
      <c r="P76" s="207" t="s">
        <v>574</v>
      </c>
      <c r="Q76" s="8"/>
      <c r="R76" s="8" t="s">
        <v>575</v>
      </c>
      <c r="S76" s="21" t="s">
        <v>576</v>
      </c>
      <c r="T76" s="12" t="s">
        <v>577</v>
      </c>
      <c r="U76" s="8">
        <v>4</v>
      </c>
      <c r="V76" s="8" t="s">
        <v>542</v>
      </c>
      <c r="W76" s="8">
        <v>0</v>
      </c>
      <c r="X76" s="14" t="s">
        <v>37</v>
      </c>
      <c r="Y76" s="67"/>
      <c r="Z76" s="67"/>
    </row>
    <row r="77" spans="1:26" ht="112.5" customHeight="1" x14ac:dyDescent="0.2">
      <c r="A77" s="19"/>
      <c r="B77" s="20"/>
      <c r="C77" s="8" t="str">
        <f t="shared" ca="1" si="6"/>
        <v>Expired</v>
      </c>
      <c r="D77" s="8" t="s">
        <v>578</v>
      </c>
      <c r="E77" s="9">
        <v>43164</v>
      </c>
      <c r="F77" s="9">
        <f>E77</f>
        <v>43164</v>
      </c>
      <c r="G77" s="9">
        <f t="shared" si="7"/>
        <v>43894</v>
      </c>
      <c r="H77" s="8" t="s">
        <v>579</v>
      </c>
      <c r="I77" s="8" t="s">
        <v>580</v>
      </c>
      <c r="J77" s="8" t="s">
        <v>269</v>
      </c>
      <c r="K77" s="8" t="s">
        <v>28</v>
      </c>
      <c r="L77" s="8" t="s">
        <v>29</v>
      </c>
      <c r="M77" s="10" t="str">
        <f t="shared" si="10"/>
        <v>LP</v>
      </c>
      <c r="N77" s="8" t="s">
        <v>193</v>
      </c>
      <c r="O77" s="8" t="str">
        <f t="shared" si="8"/>
        <v>Low</v>
      </c>
      <c r="P77" s="207" t="s">
        <v>581</v>
      </c>
      <c r="Q77" s="8"/>
      <c r="R77" s="8" t="s">
        <v>36</v>
      </c>
      <c r="S77" s="21" t="s">
        <v>36</v>
      </c>
      <c r="T77" s="12" t="s">
        <v>582</v>
      </c>
      <c r="U77" s="24"/>
      <c r="V77" s="24"/>
      <c r="W77" s="24"/>
      <c r="X77" s="14" t="s">
        <v>61</v>
      </c>
      <c r="Z77" s="67"/>
    </row>
    <row r="78" spans="1:26" ht="112.5" customHeight="1" x14ac:dyDescent="0.2">
      <c r="A78" s="19"/>
      <c r="B78" s="20"/>
      <c r="C78" s="8" t="str">
        <f t="shared" ca="1" si="6"/>
        <v>Expired</v>
      </c>
      <c r="D78" s="8" t="s">
        <v>583</v>
      </c>
      <c r="E78" s="9">
        <v>41919</v>
      </c>
      <c r="F78" s="9">
        <v>43380</v>
      </c>
      <c r="G78" s="9">
        <f t="shared" si="7"/>
        <v>44110</v>
      </c>
      <c r="H78" s="8" t="s">
        <v>584</v>
      </c>
      <c r="I78" s="8" t="s">
        <v>585</v>
      </c>
      <c r="J78" s="8" t="s">
        <v>27</v>
      </c>
      <c r="K78" s="8" t="s">
        <v>28</v>
      </c>
      <c r="L78" s="8" t="s">
        <v>29</v>
      </c>
      <c r="M78" s="10" t="str">
        <f t="shared" si="10"/>
        <v>LP</v>
      </c>
      <c r="N78" s="8" t="s">
        <v>30</v>
      </c>
      <c r="O78" s="8" t="str">
        <f t="shared" si="8"/>
        <v>Medium</v>
      </c>
      <c r="P78" s="207" t="s">
        <v>586</v>
      </c>
      <c r="Q78" s="8"/>
      <c r="R78" s="8" t="s">
        <v>587</v>
      </c>
      <c r="S78" s="11" t="s">
        <v>588</v>
      </c>
      <c r="T78" s="12" t="s">
        <v>589</v>
      </c>
      <c r="U78" s="8">
        <v>6</v>
      </c>
      <c r="V78" s="8" t="s">
        <v>590</v>
      </c>
      <c r="W78" s="8">
        <v>0</v>
      </c>
      <c r="X78" s="14" t="s">
        <v>243</v>
      </c>
      <c r="Z78" s="67"/>
    </row>
    <row r="79" spans="1:26" ht="112.5" customHeight="1" x14ac:dyDescent="0.2">
      <c r="A79" s="17"/>
      <c r="B79" s="18">
        <v>45113</v>
      </c>
      <c r="C79" s="8" t="str">
        <f t="shared" ca="1" si="6"/>
        <v>Active</v>
      </c>
      <c r="D79" s="8" t="s">
        <v>591</v>
      </c>
      <c r="E79" s="9">
        <v>45113</v>
      </c>
      <c r="F79" s="9">
        <f>E79</f>
        <v>45113</v>
      </c>
      <c r="G79" s="9">
        <f t="shared" si="7"/>
        <v>45843</v>
      </c>
      <c r="H79" s="8" t="s">
        <v>592</v>
      </c>
      <c r="I79" s="8" t="s">
        <v>593</v>
      </c>
      <c r="J79" s="8" t="s">
        <v>27</v>
      </c>
      <c r="K79" s="8" t="s">
        <v>28</v>
      </c>
      <c r="L79" s="8" t="s">
        <v>29</v>
      </c>
      <c r="M79" s="10" t="str">
        <f t="shared" si="10"/>
        <v>LP</v>
      </c>
      <c r="N79" s="8" t="s">
        <v>30</v>
      </c>
      <c r="O79" s="8" t="str">
        <f t="shared" si="8"/>
        <v>Medium</v>
      </c>
      <c r="P79" s="207" t="s">
        <v>594</v>
      </c>
      <c r="Q79" s="8" t="s">
        <v>595</v>
      </c>
      <c r="R79" s="8" t="s">
        <v>596</v>
      </c>
      <c r="S79" s="11" t="s">
        <v>597</v>
      </c>
      <c r="T79" s="12" t="s">
        <v>598</v>
      </c>
      <c r="U79" s="8">
        <v>2</v>
      </c>
      <c r="V79" s="8">
        <v>0</v>
      </c>
      <c r="W79" s="8">
        <v>0</v>
      </c>
      <c r="X79" s="14" t="s">
        <v>37</v>
      </c>
      <c r="Z79" s="67"/>
    </row>
    <row r="80" spans="1:26" ht="112.5" customHeight="1" x14ac:dyDescent="0.25">
      <c r="A80" s="19"/>
      <c r="B80" s="20"/>
      <c r="C80" s="8" t="str">
        <f t="shared" ca="1" si="6"/>
        <v>Expired</v>
      </c>
      <c r="D80" s="8" t="s">
        <v>599</v>
      </c>
      <c r="E80" s="9">
        <v>43165</v>
      </c>
      <c r="F80" s="9">
        <v>44626</v>
      </c>
      <c r="G80" s="9">
        <f t="shared" si="7"/>
        <v>45356</v>
      </c>
      <c r="H80" s="8" t="s">
        <v>600</v>
      </c>
      <c r="I80" s="8" t="s">
        <v>601</v>
      </c>
      <c r="J80" s="8" t="s">
        <v>27</v>
      </c>
      <c r="K80" s="8" t="s">
        <v>28</v>
      </c>
      <c r="L80" s="8" t="s">
        <v>29</v>
      </c>
      <c r="M80" s="10" t="str">
        <f t="shared" si="10"/>
        <v>LP</v>
      </c>
      <c r="N80" s="8" t="s">
        <v>132</v>
      </c>
      <c r="O80" s="8" t="str">
        <f t="shared" si="8"/>
        <v>Low</v>
      </c>
      <c r="P80" s="207" t="s">
        <v>602</v>
      </c>
      <c r="Q80" s="8"/>
      <c r="R80" s="8" t="s">
        <v>603</v>
      </c>
      <c r="S80" s="11" t="s">
        <v>604</v>
      </c>
      <c r="T80" s="23" t="s">
        <v>605</v>
      </c>
      <c r="U80" s="24" t="s">
        <v>36</v>
      </c>
      <c r="V80" s="24" t="s">
        <v>36</v>
      </c>
      <c r="W80" s="24" t="s">
        <v>36</v>
      </c>
      <c r="X80" s="14" t="s">
        <v>37</v>
      </c>
    </row>
    <row r="81" spans="1:26" ht="112.5" customHeight="1" x14ac:dyDescent="0.25">
      <c r="A81" s="19"/>
      <c r="B81" s="20"/>
      <c r="C81" s="8" t="str">
        <f t="shared" ca="1" si="6"/>
        <v>Expired</v>
      </c>
      <c r="D81" s="8" t="s">
        <v>606</v>
      </c>
      <c r="E81" s="9">
        <v>42975</v>
      </c>
      <c r="F81" s="9">
        <f>E81</f>
        <v>42975</v>
      </c>
      <c r="G81" s="9">
        <f t="shared" si="7"/>
        <v>43704</v>
      </c>
      <c r="H81" s="8" t="s">
        <v>607</v>
      </c>
      <c r="I81" s="8" t="s">
        <v>608</v>
      </c>
      <c r="J81" s="8" t="s">
        <v>27</v>
      </c>
      <c r="K81" s="8" t="s">
        <v>28</v>
      </c>
      <c r="L81" s="8" t="s">
        <v>29</v>
      </c>
      <c r="M81" s="10" t="str">
        <f t="shared" si="10"/>
        <v>LP</v>
      </c>
      <c r="N81" s="8" t="s">
        <v>30</v>
      </c>
      <c r="O81" s="8" t="str">
        <f t="shared" si="8"/>
        <v>Medium</v>
      </c>
      <c r="P81" s="207" t="s">
        <v>609</v>
      </c>
      <c r="Q81" s="8" t="s">
        <v>610</v>
      </c>
      <c r="R81" s="8" t="s">
        <v>611</v>
      </c>
      <c r="S81" s="11" t="s">
        <v>612</v>
      </c>
      <c r="T81" s="13" t="s">
        <v>60</v>
      </c>
      <c r="U81" s="8">
        <v>2</v>
      </c>
      <c r="V81" s="8">
        <v>0</v>
      </c>
      <c r="W81" s="8">
        <v>0</v>
      </c>
      <c r="X81" s="14" t="s">
        <v>37</v>
      </c>
    </row>
    <row r="82" spans="1:26" ht="112.5" customHeight="1" x14ac:dyDescent="0.25">
      <c r="A82" s="19"/>
      <c r="B82" s="20"/>
      <c r="C82" s="8" t="str">
        <f t="shared" ca="1" si="6"/>
        <v>Expired</v>
      </c>
      <c r="D82" s="8" t="s">
        <v>613</v>
      </c>
      <c r="E82" s="9">
        <v>42247</v>
      </c>
      <c r="F82" s="9">
        <v>42978</v>
      </c>
      <c r="G82" s="9">
        <f t="shared" si="7"/>
        <v>43707</v>
      </c>
      <c r="H82" s="8" t="s">
        <v>614</v>
      </c>
      <c r="I82" s="8" t="s">
        <v>615</v>
      </c>
      <c r="J82" s="8" t="s">
        <v>131</v>
      </c>
      <c r="K82" s="8" t="s">
        <v>28</v>
      </c>
      <c r="L82" s="8" t="s">
        <v>29</v>
      </c>
      <c r="M82" s="10" t="str">
        <f t="shared" si="10"/>
        <v>LP</v>
      </c>
      <c r="N82" s="8" t="s">
        <v>132</v>
      </c>
      <c r="O82" s="8" t="str">
        <f t="shared" si="8"/>
        <v>Low</v>
      </c>
      <c r="P82" s="207" t="s">
        <v>616</v>
      </c>
      <c r="Q82" s="8"/>
      <c r="R82" s="8" t="s">
        <v>617</v>
      </c>
      <c r="S82" s="11" t="s">
        <v>618</v>
      </c>
      <c r="T82" s="12" t="s">
        <v>619</v>
      </c>
      <c r="U82" s="8">
        <v>300</v>
      </c>
      <c r="V82" s="8">
        <v>0</v>
      </c>
      <c r="W82" s="8">
        <v>3</v>
      </c>
      <c r="X82" s="14" t="s">
        <v>37</v>
      </c>
    </row>
    <row r="83" spans="1:26" ht="112.5" customHeight="1" x14ac:dyDescent="0.25">
      <c r="A83" s="68"/>
      <c r="B83" s="31"/>
      <c r="C83" s="8" t="str">
        <f t="shared" ca="1" si="6"/>
        <v>Expired</v>
      </c>
      <c r="D83" s="8" t="s">
        <v>621</v>
      </c>
      <c r="E83" s="9">
        <v>43832</v>
      </c>
      <c r="F83" s="9">
        <f>E83</f>
        <v>43832</v>
      </c>
      <c r="G83" s="9">
        <f t="shared" si="7"/>
        <v>44562</v>
      </c>
      <c r="H83" s="8" t="s">
        <v>622</v>
      </c>
      <c r="I83" s="8" t="s">
        <v>623</v>
      </c>
      <c r="J83" s="12" t="s">
        <v>123</v>
      </c>
      <c r="K83" s="8" t="s">
        <v>28</v>
      </c>
      <c r="L83" s="8" t="s">
        <v>29</v>
      </c>
      <c r="M83" s="10" t="str">
        <f t="shared" si="10"/>
        <v>LP</v>
      </c>
      <c r="N83" s="8" t="s">
        <v>132</v>
      </c>
      <c r="O83" s="8" t="str">
        <f t="shared" si="8"/>
        <v>Low</v>
      </c>
      <c r="P83" s="207" t="s">
        <v>624</v>
      </c>
      <c r="Q83" s="8" t="s">
        <v>625</v>
      </c>
      <c r="R83" s="8" t="s">
        <v>626</v>
      </c>
      <c r="S83" s="11" t="s">
        <v>627</v>
      </c>
      <c r="T83" s="23" t="s">
        <v>628</v>
      </c>
      <c r="U83" s="8">
        <v>4</v>
      </c>
      <c r="V83" s="8">
        <v>0</v>
      </c>
      <c r="W83" s="8">
        <v>0</v>
      </c>
      <c r="X83" s="14" t="s">
        <v>37</v>
      </c>
    </row>
    <row r="84" spans="1:26" ht="112.5" customHeight="1" x14ac:dyDescent="0.25">
      <c r="A84" s="19"/>
      <c r="B84" s="20"/>
      <c r="C84" s="8" t="str">
        <f t="shared" ca="1" si="6"/>
        <v>Expired</v>
      </c>
      <c r="D84" s="8" t="s">
        <v>629</v>
      </c>
      <c r="E84" s="9">
        <v>44054</v>
      </c>
      <c r="F84" s="9">
        <f>E84</f>
        <v>44054</v>
      </c>
      <c r="G84" s="9">
        <f t="shared" si="7"/>
        <v>44783</v>
      </c>
      <c r="H84" s="8" t="s">
        <v>630</v>
      </c>
      <c r="I84" s="8" t="s">
        <v>631</v>
      </c>
      <c r="J84" s="8" t="s">
        <v>27</v>
      </c>
      <c r="K84" s="8" t="s">
        <v>28</v>
      </c>
      <c r="L84" s="8" t="s">
        <v>29</v>
      </c>
      <c r="M84" s="10" t="str">
        <f t="shared" si="10"/>
        <v>LP</v>
      </c>
      <c r="N84" s="8" t="s">
        <v>132</v>
      </c>
      <c r="O84" s="8" t="str">
        <f t="shared" si="8"/>
        <v>Low</v>
      </c>
      <c r="P84" s="207" t="s">
        <v>632</v>
      </c>
      <c r="Q84" s="8"/>
      <c r="R84" s="8" t="s">
        <v>633</v>
      </c>
      <c r="S84" s="21" t="s">
        <v>634</v>
      </c>
      <c r="T84" s="23" t="s">
        <v>635</v>
      </c>
      <c r="U84" s="8">
        <v>15</v>
      </c>
      <c r="V84" s="8">
        <v>7</v>
      </c>
      <c r="W84" s="8">
        <v>1</v>
      </c>
      <c r="X84" s="14" t="s">
        <v>37</v>
      </c>
    </row>
    <row r="85" spans="1:26" ht="112.5" customHeight="1" x14ac:dyDescent="0.25">
      <c r="A85" s="19"/>
      <c r="B85" s="20"/>
      <c r="C85" s="8" t="str">
        <f t="shared" ca="1" si="6"/>
        <v>Expired</v>
      </c>
      <c r="D85" s="8" t="s">
        <v>636</v>
      </c>
      <c r="E85" s="9">
        <v>44607</v>
      </c>
      <c r="F85" s="9">
        <v>44607</v>
      </c>
      <c r="G85" s="9">
        <f t="shared" si="7"/>
        <v>45336</v>
      </c>
      <c r="H85" s="8" t="s">
        <v>637</v>
      </c>
      <c r="I85" s="8" t="s">
        <v>638</v>
      </c>
      <c r="J85" s="8" t="s">
        <v>27</v>
      </c>
      <c r="K85" s="8" t="s">
        <v>28</v>
      </c>
      <c r="L85" s="8" t="s">
        <v>29</v>
      </c>
      <c r="M85" s="10" t="str">
        <f t="shared" si="10"/>
        <v>LP</v>
      </c>
      <c r="N85" s="8" t="s">
        <v>132</v>
      </c>
      <c r="O85" s="8" t="str">
        <f t="shared" si="8"/>
        <v>Low</v>
      </c>
      <c r="P85" s="207" t="s">
        <v>639</v>
      </c>
      <c r="Q85" s="8"/>
      <c r="R85" s="8" t="s">
        <v>640</v>
      </c>
      <c r="S85" s="21" t="s">
        <v>641</v>
      </c>
      <c r="T85" s="12" t="s">
        <v>642</v>
      </c>
      <c r="U85" s="8"/>
      <c r="V85" s="8"/>
      <c r="W85" s="8"/>
      <c r="X85" s="27" t="s">
        <v>37</v>
      </c>
    </row>
    <row r="86" spans="1:26" ht="112.5" customHeight="1" x14ac:dyDescent="0.25">
      <c r="A86" s="19"/>
      <c r="B86" s="20"/>
      <c r="C86" s="8" t="str">
        <f t="shared" ca="1" si="6"/>
        <v>Expired</v>
      </c>
      <c r="D86" s="8" t="s">
        <v>643</v>
      </c>
      <c r="E86" s="9">
        <v>41851</v>
      </c>
      <c r="F86" s="9">
        <v>44500</v>
      </c>
      <c r="G86" s="9">
        <f t="shared" si="7"/>
        <v>45229</v>
      </c>
      <c r="H86" s="8" t="s">
        <v>644</v>
      </c>
      <c r="I86" s="8" t="s">
        <v>645</v>
      </c>
      <c r="J86" s="8" t="s">
        <v>27</v>
      </c>
      <c r="K86" s="8" t="s">
        <v>28</v>
      </c>
      <c r="L86" s="8" t="s">
        <v>29</v>
      </c>
      <c r="M86" s="10" t="str">
        <f t="shared" si="10"/>
        <v>LP</v>
      </c>
      <c r="N86" s="8" t="s">
        <v>30</v>
      </c>
      <c r="O86" s="8" t="str">
        <f t="shared" si="8"/>
        <v>Medium</v>
      </c>
      <c r="P86" s="207" t="s">
        <v>646</v>
      </c>
      <c r="Q86" s="8"/>
      <c r="R86" s="8" t="s">
        <v>647</v>
      </c>
      <c r="S86" s="11" t="s">
        <v>648</v>
      </c>
      <c r="T86" s="12" t="s">
        <v>649</v>
      </c>
      <c r="U86" s="8"/>
      <c r="V86" s="8"/>
      <c r="W86" s="8"/>
      <c r="X86" s="14" t="s">
        <v>61</v>
      </c>
    </row>
    <row r="87" spans="1:26" ht="112.5" customHeight="1" x14ac:dyDescent="0.25">
      <c r="A87" s="19"/>
      <c r="B87" s="20"/>
      <c r="C87" s="8" t="str">
        <f t="shared" ca="1" si="6"/>
        <v>Expired</v>
      </c>
      <c r="D87" s="8" t="s">
        <v>650</v>
      </c>
      <c r="E87" s="9">
        <v>42271</v>
      </c>
      <c r="F87" s="9">
        <f>E87</f>
        <v>42271</v>
      </c>
      <c r="G87" s="9">
        <f t="shared" si="7"/>
        <v>43001</v>
      </c>
      <c r="H87" s="8" t="s">
        <v>651</v>
      </c>
      <c r="I87" s="8" t="s">
        <v>652</v>
      </c>
      <c r="J87" s="12" t="s">
        <v>123</v>
      </c>
      <c r="K87" s="8" t="s">
        <v>28</v>
      </c>
      <c r="L87" s="8" t="s">
        <v>29</v>
      </c>
      <c r="M87" s="10" t="str">
        <f t="shared" si="10"/>
        <v>LP</v>
      </c>
      <c r="N87" s="8" t="s">
        <v>132</v>
      </c>
      <c r="O87" s="8" t="str">
        <f t="shared" si="8"/>
        <v>Low</v>
      </c>
      <c r="P87" s="207" t="s">
        <v>653</v>
      </c>
      <c r="Q87" s="8" t="s">
        <v>654</v>
      </c>
      <c r="R87" s="8" t="s">
        <v>655</v>
      </c>
      <c r="S87" s="21" t="s">
        <v>656</v>
      </c>
      <c r="T87" s="12" t="s">
        <v>657</v>
      </c>
      <c r="U87" s="8">
        <v>2</v>
      </c>
      <c r="V87" s="8">
        <v>0</v>
      </c>
      <c r="W87" s="8">
        <v>0</v>
      </c>
      <c r="X87" s="14" t="s">
        <v>37</v>
      </c>
    </row>
    <row r="88" spans="1:26" ht="112.5" customHeight="1" x14ac:dyDescent="0.25">
      <c r="A88" s="19"/>
      <c r="B88" s="20"/>
      <c r="C88" s="8" t="str">
        <f t="shared" ca="1" si="6"/>
        <v>Expired</v>
      </c>
      <c r="D88" s="8" t="s">
        <v>658</v>
      </c>
      <c r="E88" s="9">
        <v>42674</v>
      </c>
      <c r="F88" s="9">
        <f>E88</f>
        <v>42674</v>
      </c>
      <c r="G88" s="9">
        <f t="shared" si="7"/>
        <v>43403</v>
      </c>
      <c r="H88" s="8" t="s">
        <v>659</v>
      </c>
      <c r="I88" s="8" t="s">
        <v>660</v>
      </c>
      <c r="J88" s="8" t="s">
        <v>161</v>
      </c>
      <c r="K88" s="8" t="s">
        <v>28</v>
      </c>
      <c r="L88" s="8" t="s">
        <v>29</v>
      </c>
      <c r="M88" s="10" t="str">
        <f t="shared" si="10"/>
        <v>LP</v>
      </c>
      <c r="N88" s="8" t="s">
        <v>132</v>
      </c>
      <c r="O88" s="8" t="str">
        <f t="shared" si="8"/>
        <v>Low</v>
      </c>
      <c r="P88" s="207" t="s">
        <v>661</v>
      </c>
      <c r="Q88" s="8"/>
      <c r="R88" s="8" t="s">
        <v>662</v>
      </c>
      <c r="S88" s="21" t="s">
        <v>663</v>
      </c>
      <c r="T88" s="13" t="s">
        <v>620</v>
      </c>
      <c r="U88" s="8">
        <v>3</v>
      </c>
      <c r="V88" s="8">
        <v>0</v>
      </c>
      <c r="W88" s="8">
        <v>0</v>
      </c>
      <c r="X88" s="14" t="s">
        <v>37</v>
      </c>
    </row>
    <row r="89" spans="1:26" ht="112.5" customHeight="1" x14ac:dyDescent="0.25">
      <c r="A89" s="19"/>
      <c r="B89" s="20"/>
      <c r="C89" s="8" t="str">
        <f t="shared" ca="1" si="6"/>
        <v>Expired</v>
      </c>
      <c r="D89" s="8" t="s">
        <v>664</v>
      </c>
      <c r="E89" s="9">
        <v>41680</v>
      </c>
      <c r="F89" s="9">
        <f>E89</f>
        <v>41680</v>
      </c>
      <c r="G89" s="9">
        <f t="shared" si="7"/>
        <v>42409</v>
      </c>
      <c r="H89" s="8" t="s">
        <v>665</v>
      </c>
      <c r="I89" s="8" t="s">
        <v>666</v>
      </c>
      <c r="J89" s="8" t="s">
        <v>254</v>
      </c>
      <c r="K89" s="8" t="s">
        <v>28</v>
      </c>
      <c r="L89" s="8" t="s">
        <v>29</v>
      </c>
      <c r="M89" s="10" t="str">
        <f t="shared" si="10"/>
        <v>LP</v>
      </c>
      <c r="N89" s="8" t="s">
        <v>132</v>
      </c>
      <c r="O89" s="8" t="str">
        <f t="shared" si="8"/>
        <v>Low</v>
      </c>
      <c r="P89" s="207" t="s">
        <v>667</v>
      </c>
      <c r="Q89" s="8" t="s">
        <v>668</v>
      </c>
      <c r="R89" s="8" t="s">
        <v>669</v>
      </c>
      <c r="S89" s="21" t="s">
        <v>670</v>
      </c>
      <c r="T89" s="12" t="s">
        <v>671</v>
      </c>
      <c r="U89" s="8">
        <v>9</v>
      </c>
      <c r="V89" s="8">
        <v>0</v>
      </c>
      <c r="W89" s="8">
        <v>0</v>
      </c>
      <c r="X89" s="14" t="s">
        <v>61</v>
      </c>
    </row>
    <row r="90" spans="1:26" ht="112.5" customHeight="1" x14ac:dyDescent="0.2">
      <c r="A90" s="19"/>
      <c r="B90" s="20"/>
      <c r="C90" s="8" t="str">
        <f t="shared" ca="1" si="6"/>
        <v>Expired</v>
      </c>
      <c r="D90" s="8" t="s">
        <v>672</v>
      </c>
      <c r="E90" s="9">
        <v>43642</v>
      </c>
      <c r="F90" s="9">
        <f>E90</f>
        <v>43642</v>
      </c>
      <c r="G90" s="9">
        <f t="shared" si="7"/>
        <v>44372</v>
      </c>
      <c r="H90" s="8" t="s">
        <v>673</v>
      </c>
      <c r="I90" s="8" t="s">
        <v>674</v>
      </c>
      <c r="J90" s="8" t="s">
        <v>131</v>
      </c>
      <c r="K90" s="8" t="s">
        <v>28</v>
      </c>
      <c r="L90" s="8" t="s">
        <v>29</v>
      </c>
      <c r="M90" s="10" t="str">
        <f t="shared" si="10"/>
        <v>LP</v>
      </c>
      <c r="N90" s="8" t="s">
        <v>132</v>
      </c>
      <c r="O90" s="8" t="str">
        <f t="shared" si="8"/>
        <v>Low</v>
      </c>
      <c r="P90" s="207" t="s">
        <v>675</v>
      </c>
      <c r="Q90" s="8"/>
      <c r="R90" s="8" t="s">
        <v>676</v>
      </c>
      <c r="S90" s="21" t="s">
        <v>677</v>
      </c>
      <c r="T90" s="23" t="s">
        <v>678</v>
      </c>
      <c r="U90" s="8">
        <v>6</v>
      </c>
      <c r="V90" s="8">
        <v>0</v>
      </c>
      <c r="W90" s="8">
        <v>0</v>
      </c>
      <c r="X90" s="14" t="s">
        <v>37</v>
      </c>
      <c r="Z90" s="67"/>
    </row>
    <row r="91" spans="1:26" ht="112.5" customHeight="1" x14ac:dyDescent="0.25">
      <c r="A91" s="19"/>
      <c r="B91" s="20"/>
      <c r="C91" s="8" t="str">
        <f t="shared" ca="1" si="6"/>
        <v>Expired</v>
      </c>
      <c r="D91" s="8" t="s">
        <v>679</v>
      </c>
      <c r="E91" s="9">
        <v>41774</v>
      </c>
      <c r="F91" s="9">
        <v>42505</v>
      </c>
      <c r="G91" s="9">
        <f t="shared" si="7"/>
        <v>43234</v>
      </c>
      <c r="H91" s="8" t="s">
        <v>680</v>
      </c>
      <c r="I91" s="8" t="s">
        <v>681</v>
      </c>
      <c r="J91" s="8" t="s">
        <v>269</v>
      </c>
      <c r="K91" s="8" t="s">
        <v>28</v>
      </c>
      <c r="L91" s="8" t="s">
        <v>29</v>
      </c>
      <c r="M91" s="10" t="str">
        <f t="shared" si="10"/>
        <v>LP</v>
      </c>
      <c r="N91" s="8" t="s">
        <v>170</v>
      </c>
      <c r="O91" s="8" t="str">
        <f t="shared" si="8"/>
        <v>Low</v>
      </c>
      <c r="P91" s="207" t="s">
        <v>682</v>
      </c>
      <c r="Q91" s="8" t="s">
        <v>683</v>
      </c>
      <c r="R91" s="8" t="s">
        <v>684</v>
      </c>
      <c r="S91" s="21" t="s">
        <v>685</v>
      </c>
      <c r="T91" s="12" t="s">
        <v>686</v>
      </c>
      <c r="U91" s="8">
        <v>16</v>
      </c>
      <c r="V91" s="8">
        <v>0</v>
      </c>
      <c r="W91" s="8">
        <v>2</v>
      </c>
      <c r="X91" s="14" t="s">
        <v>687</v>
      </c>
    </row>
    <row r="92" spans="1:26" ht="112.5" customHeight="1" x14ac:dyDescent="0.25">
      <c r="A92" s="17"/>
      <c r="B92" s="18">
        <v>45098</v>
      </c>
      <c r="C92" s="8" t="str">
        <f t="shared" ca="1" si="6"/>
        <v>Active</v>
      </c>
      <c r="D92" s="8" t="s">
        <v>688</v>
      </c>
      <c r="E92" s="9">
        <v>45096</v>
      </c>
      <c r="F92" s="9">
        <f>E92</f>
        <v>45096</v>
      </c>
      <c r="G92" s="9">
        <f t="shared" si="7"/>
        <v>45826</v>
      </c>
      <c r="H92" s="8" t="s">
        <v>689</v>
      </c>
      <c r="I92" s="8" t="s">
        <v>690</v>
      </c>
      <c r="J92" s="8" t="s">
        <v>27</v>
      </c>
      <c r="K92" s="8" t="s">
        <v>28</v>
      </c>
      <c r="L92" s="8" t="s">
        <v>29</v>
      </c>
      <c r="M92" s="10" t="str">
        <f t="shared" si="10"/>
        <v>LP</v>
      </c>
      <c r="N92" s="8" t="s">
        <v>30</v>
      </c>
      <c r="O92" s="8" t="str">
        <f t="shared" si="8"/>
        <v>Medium</v>
      </c>
      <c r="P92" s="207" t="s">
        <v>691</v>
      </c>
      <c r="Q92" s="8"/>
      <c r="R92" s="8" t="s">
        <v>692</v>
      </c>
      <c r="S92" s="11" t="s">
        <v>693</v>
      </c>
      <c r="T92" s="12" t="s">
        <v>694</v>
      </c>
      <c r="U92" s="8">
        <v>3</v>
      </c>
      <c r="V92" s="8">
        <v>0</v>
      </c>
      <c r="W92" s="8">
        <v>0</v>
      </c>
      <c r="X92" s="14" t="s">
        <v>37</v>
      </c>
    </row>
    <row r="93" spans="1:26" ht="112.5" customHeight="1" x14ac:dyDescent="0.25">
      <c r="A93" s="19"/>
      <c r="B93" s="20"/>
      <c r="C93" s="8" t="str">
        <f t="shared" ca="1" si="6"/>
        <v>Expired</v>
      </c>
      <c r="D93" s="8" t="s">
        <v>695</v>
      </c>
      <c r="E93" s="9">
        <v>42184</v>
      </c>
      <c r="F93" s="9">
        <f>E93</f>
        <v>42184</v>
      </c>
      <c r="G93" s="9">
        <f t="shared" si="7"/>
        <v>42914</v>
      </c>
      <c r="H93" s="8" t="s">
        <v>696</v>
      </c>
      <c r="I93" s="8" t="s">
        <v>697</v>
      </c>
      <c r="J93" s="8" t="s">
        <v>254</v>
      </c>
      <c r="K93" s="8" t="s">
        <v>28</v>
      </c>
      <c r="L93" s="8" t="s">
        <v>29</v>
      </c>
      <c r="M93" s="10" t="str">
        <f t="shared" si="10"/>
        <v>LP</v>
      </c>
      <c r="N93" s="8" t="s">
        <v>132</v>
      </c>
      <c r="O93" s="8" t="str">
        <f t="shared" si="8"/>
        <v>Low</v>
      </c>
      <c r="P93" s="207" t="s">
        <v>698</v>
      </c>
      <c r="Q93" s="8" t="s">
        <v>699</v>
      </c>
      <c r="R93" s="8" t="s">
        <v>700</v>
      </c>
      <c r="S93" s="11" t="s">
        <v>701</v>
      </c>
      <c r="T93" s="13" t="s">
        <v>85</v>
      </c>
      <c r="U93" s="8">
        <v>7</v>
      </c>
      <c r="V93" s="8">
        <v>0</v>
      </c>
      <c r="W93" s="8">
        <v>0</v>
      </c>
      <c r="X93" s="14" t="s">
        <v>37</v>
      </c>
    </row>
    <row r="94" spans="1:26" ht="112.5" customHeight="1" x14ac:dyDescent="0.25">
      <c r="A94" s="19"/>
      <c r="B94" s="20"/>
      <c r="C94" s="8" t="str">
        <f t="shared" ca="1" si="6"/>
        <v>Expired</v>
      </c>
      <c r="D94" s="8" t="s">
        <v>702</v>
      </c>
      <c r="E94" s="9">
        <v>41725</v>
      </c>
      <c r="F94" s="9">
        <v>43186</v>
      </c>
      <c r="G94" s="9">
        <f t="shared" si="7"/>
        <v>43916</v>
      </c>
      <c r="H94" s="8" t="s">
        <v>703</v>
      </c>
      <c r="I94" s="8" t="s">
        <v>704</v>
      </c>
      <c r="J94" s="8" t="s">
        <v>27</v>
      </c>
      <c r="K94" s="8" t="s">
        <v>28</v>
      </c>
      <c r="L94" s="8" t="s">
        <v>29</v>
      </c>
      <c r="M94" s="10" t="str">
        <f t="shared" si="10"/>
        <v>LP</v>
      </c>
      <c r="N94" s="8" t="s">
        <v>132</v>
      </c>
      <c r="O94" s="8" t="str">
        <f t="shared" si="8"/>
        <v>Low</v>
      </c>
      <c r="P94" s="207" t="s">
        <v>705</v>
      </c>
      <c r="Q94" s="8" t="s">
        <v>706</v>
      </c>
      <c r="R94" s="8" t="s">
        <v>707</v>
      </c>
      <c r="S94" s="11" t="s">
        <v>708</v>
      </c>
      <c r="T94" s="12" t="s">
        <v>709</v>
      </c>
      <c r="U94" s="8">
        <v>6</v>
      </c>
      <c r="V94" s="8">
        <v>8</v>
      </c>
      <c r="W94" s="8">
        <v>1</v>
      </c>
      <c r="X94" s="14" t="s">
        <v>61</v>
      </c>
    </row>
    <row r="95" spans="1:26" ht="112.5" customHeight="1" x14ac:dyDescent="0.2">
      <c r="A95" s="19"/>
      <c r="B95" s="20"/>
      <c r="C95" s="8" t="str">
        <f t="shared" ca="1" si="6"/>
        <v>Expired</v>
      </c>
      <c r="D95" s="8" t="s">
        <v>710</v>
      </c>
      <c r="E95" s="9">
        <v>43269</v>
      </c>
      <c r="F95" s="9">
        <f>E95</f>
        <v>43269</v>
      </c>
      <c r="G95" s="9">
        <f t="shared" si="7"/>
        <v>43999</v>
      </c>
      <c r="H95" s="8" t="s">
        <v>711</v>
      </c>
      <c r="I95" s="8" t="s">
        <v>712</v>
      </c>
      <c r="J95" s="8" t="s">
        <v>27</v>
      </c>
      <c r="K95" s="8" t="s">
        <v>28</v>
      </c>
      <c r="L95" s="8" t="s">
        <v>29</v>
      </c>
      <c r="M95" s="10" t="str">
        <f t="shared" si="10"/>
        <v>LP</v>
      </c>
      <c r="N95" s="8" t="s">
        <v>132</v>
      </c>
      <c r="O95" s="8" t="str">
        <f t="shared" si="8"/>
        <v>Low</v>
      </c>
      <c r="P95" s="207" t="s">
        <v>713</v>
      </c>
      <c r="Q95" s="8"/>
      <c r="R95" s="8" t="s">
        <v>714</v>
      </c>
      <c r="S95" s="11" t="s">
        <v>715</v>
      </c>
      <c r="T95" s="12" t="s">
        <v>716</v>
      </c>
      <c r="U95" s="8">
        <v>4</v>
      </c>
      <c r="V95" s="8">
        <v>0</v>
      </c>
      <c r="W95" s="8">
        <v>0</v>
      </c>
      <c r="X95" s="14" t="s">
        <v>37</v>
      </c>
      <c r="Z95" s="67"/>
    </row>
    <row r="96" spans="1:26" ht="112.5" customHeight="1" x14ac:dyDescent="0.2">
      <c r="A96" s="19"/>
      <c r="B96" s="20"/>
      <c r="C96" s="8" t="str">
        <f t="shared" ca="1" si="6"/>
        <v>Expired</v>
      </c>
      <c r="D96" s="8" t="s">
        <v>717</v>
      </c>
      <c r="E96" s="9">
        <v>42860</v>
      </c>
      <c r="F96" s="9">
        <f>E96</f>
        <v>42860</v>
      </c>
      <c r="G96" s="9">
        <f t="shared" si="7"/>
        <v>43589</v>
      </c>
      <c r="H96" s="8" t="s">
        <v>718</v>
      </c>
      <c r="I96" s="8" t="s">
        <v>719</v>
      </c>
      <c r="J96" s="8" t="s">
        <v>65</v>
      </c>
      <c r="K96" s="8" t="s">
        <v>28</v>
      </c>
      <c r="L96" s="8" t="s">
        <v>29</v>
      </c>
      <c r="M96" s="10" t="str">
        <f t="shared" si="10"/>
        <v>LP</v>
      </c>
      <c r="N96" s="8" t="s">
        <v>132</v>
      </c>
      <c r="O96" s="8" t="str">
        <f t="shared" si="8"/>
        <v>Low</v>
      </c>
      <c r="P96" s="207" t="s">
        <v>720</v>
      </c>
      <c r="Q96" s="8" t="s">
        <v>721</v>
      </c>
      <c r="R96" s="8" t="s">
        <v>722</v>
      </c>
      <c r="S96" s="11" t="s">
        <v>723</v>
      </c>
      <c r="T96" s="12" t="s">
        <v>724</v>
      </c>
      <c r="U96" s="8">
        <v>5</v>
      </c>
      <c r="V96" s="8">
        <v>0</v>
      </c>
      <c r="W96" s="8">
        <v>0</v>
      </c>
      <c r="X96" s="14" t="s">
        <v>37</v>
      </c>
      <c r="Z96" s="67"/>
    </row>
    <row r="97" spans="1:26" ht="112.5" customHeight="1" x14ac:dyDescent="0.25">
      <c r="A97" s="19"/>
      <c r="B97" s="20"/>
      <c r="C97" s="8" t="str">
        <f t="shared" ca="1" si="6"/>
        <v>Expired</v>
      </c>
      <c r="D97" s="8" t="s">
        <v>725</v>
      </c>
      <c r="E97" s="9">
        <v>44462</v>
      </c>
      <c r="F97" s="9">
        <v>44462</v>
      </c>
      <c r="G97" s="9">
        <f t="shared" si="7"/>
        <v>45191</v>
      </c>
      <c r="H97" s="8" t="s">
        <v>726</v>
      </c>
      <c r="I97" s="8" t="s">
        <v>727</v>
      </c>
      <c r="J97" s="8" t="s">
        <v>27</v>
      </c>
      <c r="K97" s="8" t="s">
        <v>28</v>
      </c>
      <c r="L97" s="8" t="s">
        <v>29</v>
      </c>
      <c r="M97" s="10" t="str">
        <f t="shared" si="10"/>
        <v>LP</v>
      </c>
      <c r="N97" s="8" t="s">
        <v>132</v>
      </c>
      <c r="O97" s="8" t="str">
        <f t="shared" si="8"/>
        <v>Low</v>
      </c>
      <c r="P97" s="207" t="s">
        <v>728</v>
      </c>
      <c r="Q97" s="8"/>
      <c r="R97" s="8" t="s">
        <v>729</v>
      </c>
      <c r="S97" s="21" t="s">
        <v>730</v>
      </c>
      <c r="T97" s="12" t="s">
        <v>731</v>
      </c>
      <c r="U97" s="8"/>
      <c r="V97" s="8"/>
      <c r="W97" s="8"/>
      <c r="X97" s="27" t="s">
        <v>37</v>
      </c>
    </row>
    <row r="98" spans="1:26" ht="112.5" customHeight="1" x14ac:dyDescent="0.2">
      <c r="A98" s="19"/>
      <c r="B98" s="20"/>
      <c r="C98" s="8" t="str">
        <f t="shared" ca="1" si="6"/>
        <v>Expired</v>
      </c>
      <c r="D98" s="8" t="s">
        <v>732</v>
      </c>
      <c r="E98" s="9">
        <v>42859</v>
      </c>
      <c r="F98" s="9">
        <v>44482</v>
      </c>
      <c r="G98" s="9">
        <f t="shared" si="7"/>
        <v>45211</v>
      </c>
      <c r="H98" s="8" t="s">
        <v>733</v>
      </c>
      <c r="I98" s="8" t="s">
        <v>734</v>
      </c>
      <c r="J98" s="8" t="s">
        <v>282</v>
      </c>
      <c r="K98" s="8" t="s">
        <v>28</v>
      </c>
      <c r="L98" s="8" t="s">
        <v>29</v>
      </c>
      <c r="M98" s="10" t="str">
        <f t="shared" si="10"/>
        <v>LP</v>
      </c>
      <c r="N98" s="8" t="s">
        <v>30</v>
      </c>
      <c r="O98" s="8" t="str">
        <f t="shared" si="8"/>
        <v>Medium</v>
      </c>
      <c r="P98" s="207" t="s">
        <v>735</v>
      </c>
      <c r="Q98" s="8"/>
      <c r="R98" s="8" t="s">
        <v>736</v>
      </c>
      <c r="S98" s="11" t="s">
        <v>737</v>
      </c>
      <c r="T98" s="12" t="s">
        <v>738</v>
      </c>
      <c r="U98" s="8"/>
      <c r="V98" s="8"/>
      <c r="W98" s="8"/>
      <c r="X98" s="14" t="s">
        <v>61</v>
      </c>
      <c r="Z98" s="67"/>
    </row>
    <row r="99" spans="1:26" ht="112.5" customHeight="1" x14ac:dyDescent="0.2">
      <c r="A99" s="62"/>
      <c r="B99" s="63"/>
      <c r="C99" s="35" t="str">
        <f t="shared" ca="1" si="6"/>
        <v>Expired</v>
      </c>
      <c r="D99" s="44" t="s">
        <v>739</v>
      </c>
      <c r="E99" s="39">
        <v>43214</v>
      </c>
      <c r="F99" s="64">
        <v>43945</v>
      </c>
      <c r="G99" s="36">
        <f t="shared" si="7"/>
        <v>44674</v>
      </c>
      <c r="H99" s="35" t="s">
        <v>740</v>
      </c>
      <c r="I99" s="44" t="s">
        <v>741</v>
      </c>
      <c r="J99" s="44" t="s">
        <v>123</v>
      </c>
      <c r="K99" s="44" t="s">
        <v>124</v>
      </c>
      <c r="L99" s="35" t="s">
        <v>29</v>
      </c>
      <c r="M99" s="37" t="str">
        <f t="shared" si="10"/>
        <v>LP</v>
      </c>
      <c r="N99" s="44" t="s">
        <v>132</v>
      </c>
      <c r="O99" s="35" t="str">
        <f t="shared" si="8"/>
        <v>Low</v>
      </c>
      <c r="P99" s="209" t="s">
        <v>742</v>
      </c>
      <c r="Q99" s="44"/>
      <c r="R99" s="44" t="s">
        <v>743</v>
      </c>
      <c r="S99" s="69"/>
      <c r="T99" s="41"/>
      <c r="U99" s="44"/>
      <c r="V99" s="70"/>
      <c r="W99" s="70"/>
      <c r="X99" s="70" t="s">
        <v>37</v>
      </c>
      <c r="Z99" s="67"/>
    </row>
    <row r="100" spans="1:26" ht="112.5" customHeight="1" x14ac:dyDescent="0.2">
      <c r="A100" s="19"/>
      <c r="B100" s="20"/>
      <c r="C100" s="8" t="str">
        <f t="shared" ca="1" si="6"/>
        <v>Expired</v>
      </c>
      <c r="D100" s="8" t="s">
        <v>744</v>
      </c>
      <c r="E100" s="9">
        <v>43635</v>
      </c>
      <c r="F100" s="9">
        <f>E100</f>
        <v>43635</v>
      </c>
      <c r="G100" s="9">
        <f t="shared" si="7"/>
        <v>44365</v>
      </c>
      <c r="H100" s="8" t="s">
        <v>745</v>
      </c>
      <c r="I100" s="8" t="s">
        <v>746</v>
      </c>
      <c r="J100" s="8" t="s">
        <v>27</v>
      </c>
      <c r="K100" s="8" t="s">
        <v>28</v>
      </c>
      <c r="L100" s="8" t="s">
        <v>29</v>
      </c>
      <c r="M100" s="10" t="str">
        <f t="shared" si="10"/>
        <v>LP</v>
      </c>
      <c r="N100" s="8" t="s">
        <v>30</v>
      </c>
      <c r="O100" s="8" t="str">
        <f t="shared" si="8"/>
        <v>Medium</v>
      </c>
      <c r="P100" s="207" t="s">
        <v>747</v>
      </c>
      <c r="Q100" s="8" t="s">
        <v>748</v>
      </c>
      <c r="R100" s="8" t="s">
        <v>749</v>
      </c>
      <c r="S100" s="11" t="s">
        <v>750</v>
      </c>
      <c r="T100" s="23" t="s">
        <v>751</v>
      </c>
      <c r="U100" s="25">
        <v>2</v>
      </c>
      <c r="V100" s="25">
        <v>0</v>
      </c>
      <c r="W100" s="25">
        <v>0</v>
      </c>
      <c r="X100" s="14" t="s">
        <v>37</v>
      </c>
      <c r="Z100" s="67"/>
    </row>
    <row r="101" spans="1:26" ht="112.5" customHeight="1" x14ac:dyDescent="0.2">
      <c r="A101" s="71"/>
      <c r="B101" s="72"/>
      <c r="C101" s="8" t="str">
        <f t="shared" ca="1" si="6"/>
        <v>Expired</v>
      </c>
      <c r="D101" s="8" t="s">
        <v>752</v>
      </c>
      <c r="E101" s="9">
        <v>43075</v>
      </c>
      <c r="F101" s="9">
        <f>E101</f>
        <v>43075</v>
      </c>
      <c r="G101" s="9">
        <f t="shared" si="7"/>
        <v>43804</v>
      </c>
      <c r="H101" s="8" t="s">
        <v>753</v>
      </c>
      <c r="I101" s="8" t="s">
        <v>754</v>
      </c>
      <c r="J101" s="8" t="s">
        <v>269</v>
      </c>
      <c r="K101" s="8" t="s">
        <v>28</v>
      </c>
      <c r="L101" s="8" t="s">
        <v>29</v>
      </c>
      <c r="M101" s="10" t="str">
        <f t="shared" si="10"/>
        <v>LP</v>
      </c>
      <c r="N101" s="8" t="s">
        <v>30</v>
      </c>
      <c r="O101" s="8" t="str">
        <f t="shared" si="8"/>
        <v>Medium</v>
      </c>
      <c r="P101" s="207" t="s">
        <v>755</v>
      </c>
      <c r="Q101" s="8"/>
      <c r="R101" s="8" t="s">
        <v>756</v>
      </c>
      <c r="S101" s="11" t="s">
        <v>757</v>
      </c>
      <c r="T101" s="13" t="s">
        <v>36</v>
      </c>
      <c r="U101" s="8"/>
      <c r="V101" s="8"/>
      <c r="W101" s="8"/>
      <c r="X101" s="14" t="s">
        <v>37</v>
      </c>
      <c r="Z101" s="67"/>
    </row>
    <row r="102" spans="1:26" ht="112.5" customHeight="1" x14ac:dyDescent="0.2">
      <c r="A102" s="19"/>
      <c r="B102" s="20"/>
      <c r="C102" s="8" t="str">
        <f t="shared" ca="1" si="6"/>
        <v>Expired</v>
      </c>
      <c r="D102" s="8" t="s">
        <v>758</v>
      </c>
      <c r="E102" s="9">
        <v>42391</v>
      </c>
      <c r="F102" s="9">
        <v>44427</v>
      </c>
      <c r="G102" s="9">
        <f t="shared" si="7"/>
        <v>45156</v>
      </c>
      <c r="H102" s="8" t="s">
        <v>759</v>
      </c>
      <c r="I102" s="8" t="s">
        <v>760</v>
      </c>
      <c r="J102" s="8" t="s">
        <v>27</v>
      </c>
      <c r="K102" s="8" t="s">
        <v>28</v>
      </c>
      <c r="L102" s="8" t="s">
        <v>29</v>
      </c>
      <c r="M102" s="10" t="str">
        <f t="shared" si="10"/>
        <v>LP</v>
      </c>
      <c r="N102" s="8" t="s">
        <v>132</v>
      </c>
      <c r="O102" s="8" t="str">
        <f t="shared" si="8"/>
        <v>Low</v>
      </c>
      <c r="P102" s="207" t="s">
        <v>761</v>
      </c>
      <c r="Q102" s="8"/>
      <c r="R102" s="8" t="s">
        <v>762</v>
      </c>
      <c r="S102" s="11" t="s">
        <v>763</v>
      </c>
      <c r="T102" s="12" t="s">
        <v>764</v>
      </c>
      <c r="U102" s="8"/>
      <c r="V102" s="8"/>
      <c r="W102" s="8"/>
      <c r="X102" s="14" t="s">
        <v>37</v>
      </c>
      <c r="Z102" s="67"/>
    </row>
    <row r="103" spans="1:26" ht="112.5" customHeight="1" x14ac:dyDescent="0.25">
      <c r="A103" s="19"/>
      <c r="B103" s="20"/>
      <c r="C103" s="8" t="str">
        <f t="shared" ca="1" si="6"/>
        <v>Expired</v>
      </c>
      <c r="D103" s="12" t="s">
        <v>765</v>
      </c>
      <c r="E103" s="12"/>
      <c r="F103" s="28">
        <v>42949</v>
      </c>
      <c r="G103" s="9">
        <f t="shared" si="7"/>
        <v>43678</v>
      </c>
      <c r="H103" s="8" t="s">
        <v>766</v>
      </c>
      <c r="I103" s="12" t="s">
        <v>767</v>
      </c>
      <c r="J103" s="12" t="s">
        <v>56</v>
      </c>
      <c r="K103" s="12" t="s">
        <v>124</v>
      </c>
      <c r="L103" s="8"/>
      <c r="M103" s="10" t="str">
        <f t="shared" si="10"/>
        <v/>
      </c>
      <c r="N103" s="12" t="s">
        <v>132</v>
      </c>
      <c r="O103" s="8" t="str">
        <f t="shared" si="8"/>
        <v>Low</v>
      </c>
      <c r="P103" s="201" t="s">
        <v>768</v>
      </c>
      <c r="Q103" s="12"/>
      <c r="R103" s="12"/>
      <c r="S103" s="46"/>
      <c r="T103" s="14"/>
      <c r="U103" s="12"/>
      <c r="V103" s="12"/>
      <c r="W103" s="12"/>
      <c r="X103" s="12" t="s">
        <v>37</v>
      </c>
    </row>
    <row r="104" spans="1:26" ht="112.5" customHeight="1" x14ac:dyDescent="0.25">
      <c r="A104" s="19"/>
      <c r="B104" s="20"/>
      <c r="C104" s="8" t="str">
        <f t="shared" ca="1" si="6"/>
        <v>Expired</v>
      </c>
      <c r="D104" s="8" t="s">
        <v>769</v>
      </c>
      <c r="E104" s="9">
        <v>43669</v>
      </c>
      <c r="F104" s="9">
        <v>44400</v>
      </c>
      <c r="G104" s="9">
        <f t="shared" si="7"/>
        <v>45129</v>
      </c>
      <c r="H104" s="8" t="s">
        <v>770</v>
      </c>
      <c r="I104" s="8" t="s">
        <v>771</v>
      </c>
      <c r="J104" s="8" t="s">
        <v>27</v>
      </c>
      <c r="K104" s="8" t="s">
        <v>28</v>
      </c>
      <c r="L104" s="8" t="s">
        <v>29</v>
      </c>
      <c r="M104" s="10" t="str">
        <f t="shared" si="10"/>
        <v>LP</v>
      </c>
      <c r="N104" s="8" t="s">
        <v>486</v>
      </c>
      <c r="O104" s="8" t="str">
        <f t="shared" si="8"/>
        <v>Medium</v>
      </c>
      <c r="P104" s="207" t="s">
        <v>772</v>
      </c>
      <c r="Q104" s="8"/>
      <c r="R104" s="8" t="s">
        <v>773</v>
      </c>
      <c r="S104" s="11" t="s">
        <v>774</v>
      </c>
      <c r="T104" s="23" t="s">
        <v>775</v>
      </c>
      <c r="U104" s="13">
        <v>2</v>
      </c>
      <c r="V104" s="13">
        <v>2</v>
      </c>
      <c r="W104" s="13">
        <v>0</v>
      </c>
      <c r="X104" s="14" t="s">
        <v>37</v>
      </c>
    </row>
    <row r="105" spans="1:26" ht="112.5" customHeight="1" x14ac:dyDescent="0.2">
      <c r="A105" s="62"/>
      <c r="B105" s="63"/>
      <c r="C105" s="35" t="str">
        <f t="shared" ca="1" si="6"/>
        <v>Expired</v>
      </c>
      <c r="D105" s="35" t="s">
        <v>776</v>
      </c>
      <c r="E105" s="36">
        <v>41680</v>
      </c>
      <c r="F105" s="36">
        <f>E105</f>
        <v>41680</v>
      </c>
      <c r="G105" s="36">
        <f t="shared" si="7"/>
        <v>42409</v>
      </c>
      <c r="H105" s="35" t="s">
        <v>777</v>
      </c>
      <c r="I105" s="35" t="s">
        <v>778</v>
      </c>
      <c r="J105" s="35" t="s">
        <v>27</v>
      </c>
      <c r="K105" s="35" t="s">
        <v>28</v>
      </c>
      <c r="L105" s="35" t="s">
        <v>29</v>
      </c>
      <c r="M105" s="37" t="str">
        <f t="shared" si="10"/>
        <v>LP</v>
      </c>
      <c r="N105" s="35" t="s">
        <v>270</v>
      </c>
      <c r="O105" s="35" t="str">
        <f t="shared" si="8"/>
        <v>Medium</v>
      </c>
      <c r="P105" s="208" t="s">
        <v>779</v>
      </c>
      <c r="Q105" s="35"/>
      <c r="R105" s="35" t="s">
        <v>780</v>
      </c>
      <c r="S105" s="43" t="s">
        <v>781</v>
      </c>
      <c r="T105" s="42" t="s">
        <v>782</v>
      </c>
      <c r="U105" s="35">
        <v>8</v>
      </c>
      <c r="V105" s="35">
        <v>49</v>
      </c>
      <c r="W105" s="35">
        <v>0</v>
      </c>
      <c r="X105" s="41" t="s">
        <v>37</v>
      </c>
      <c r="Z105" s="67"/>
    </row>
    <row r="106" spans="1:26" ht="112.5" customHeight="1" x14ac:dyDescent="0.25">
      <c r="A106" s="19"/>
      <c r="B106" s="20"/>
      <c r="C106" s="8" t="str">
        <f t="shared" ca="1" si="6"/>
        <v>Expired</v>
      </c>
      <c r="D106" s="12" t="s">
        <v>783</v>
      </c>
      <c r="E106" s="23">
        <v>42996</v>
      </c>
      <c r="F106" s="28">
        <v>44457</v>
      </c>
      <c r="G106" s="9">
        <f t="shared" si="7"/>
        <v>45186</v>
      </c>
      <c r="H106" s="8" t="s">
        <v>784</v>
      </c>
      <c r="I106" s="12" t="s">
        <v>785</v>
      </c>
      <c r="J106" s="12" t="s">
        <v>114</v>
      </c>
      <c r="K106" s="12" t="s">
        <v>124</v>
      </c>
      <c r="L106" s="54" t="s">
        <v>29</v>
      </c>
      <c r="M106" s="10" t="str">
        <f t="shared" si="10"/>
        <v>LP</v>
      </c>
      <c r="N106" s="12" t="s">
        <v>30</v>
      </c>
      <c r="O106" s="8" t="str">
        <f t="shared" si="8"/>
        <v>Medium</v>
      </c>
      <c r="P106" s="201" t="s">
        <v>786</v>
      </c>
      <c r="Q106" s="12"/>
      <c r="R106" s="12"/>
      <c r="S106" s="46"/>
      <c r="T106" s="14"/>
      <c r="U106" s="12"/>
      <c r="V106" s="12"/>
      <c r="W106" s="12"/>
      <c r="X106" s="12" t="s">
        <v>37</v>
      </c>
    </row>
    <row r="107" spans="1:26" ht="112.5" customHeight="1" x14ac:dyDescent="0.2">
      <c r="A107" s="19"/>
      <c r="B107" s="20"/>
      <c r="C107" s="8" t="str">
        <f t="shared" ca="1" si="6"/>
        <v>Expired</v>
      </c>
      <c r="D107" s="8" t="s">
        <v>787</v>
      </c>
      <c r="E107" s="9">
        <v>42388</v>
      </c>
      <c r="F107" s="9">
        <v>44785</v>
      </c>
      <c r="G107" s="9">
        <f t="shared" si="7"/>
        <v>45515</v>
      </c>
      <c r="H107" s="8" t="s">
        <v>788</v>
      </c>
      <c r="I107" s="8" t="s">
        <v>789</v>
      </c>
      <c r="J107" s="8" t="s">
        <v>27</v>
      </c>
      <c r="K107" s="8" t="s">
        <v>28</v>
      </c>
      <c r="L107" s="8" t="s">
        <v>29</v>
      </c>
      <c r="M107" s="10" t="str">
        <f t="shared" si="10"/>
        <v>LP</v>
      </c>
      <c r="N107" s="8" t="s">
        <v>486</v>
      </c>
      <c r="O107" s="8" t="str">
        <f t="shared" si="8"/>
        <v>Medium</v>
      </c>
      <c r="P107" s="207" t="s">
        <v>790</v>
      </c>
      <c r="Q107" s="8"/>
      <c r="R107" s="8" t="s">
        <v>791</v>
      </c>
      <c r="S107" s="11" t="s">
        <v>792</v>
      </c>
      <c r="T107" s="12" t="s">
        <v>793</v>
      </c>
      <c r="U107" s="8">
        <v>6</v>
      </c>
      <c r="V107" s="8">
        <v>2</v>
      </c>
      <c r="W107" s="8">
        <v>0</v>
      </c>
      <c r="X107" s="14" t="s">
        <v>243</v>
      </c>
      <c r="Y107" s="67"/>
      <c r="Z107" s="67"/>
    </row>
    <row r="108" spans="1:26" ht="112.5" customHeight="1" x14ac:dyDescent="0.25">
      <c r="A108" s="32"/>
      <c r="B108" s="20"/>
      <c r="C108" s="8" t="str">
        <f t="shared" ca="1" si="6"/>
        <v>Expired</v>
      </c>
      <c r="D108" s="8" t="s">
        <v>794</v>
      </c>
      <c r="E108" s="9">
        <v>42926</v>
      </c>
      <c r="F108" s="9">
        <f>E108</f>
        <v>42926</v>
      </c>
      <c r="G108" s="9">
        <f t="shared" si="7"/>
        <v>43655</v>
      </c>
      <c r="H108" s="8" t="s">
        <v>795</v>
      </c>
      <c r="I108" s="8" t="s">
        <v>796</v>
      </c>
      <c r="J108" s="8" t="s">
        <v>27</v>
      </c>
      <c r="K108" s="8" t="s">
        <v>28</v>
      </c>
      <c r="L108" s="8" t="s">
        <v>29</v>
      </c>
      <c r="M108" s="10" t="str">
        <f t="shared" si="10"/>
        <v>LP</v>
      </c>
      <c r="N108" s="8" t="s">
        <v>132</v>
      </c>
      <c r="O108" s="8" t="str">
        <f t="shared" si="8"/>
        <v>Low</v>
      </c>
      <c r="P108" s="207" t="s">
        <v>797</v>
      </c>
      <c r="Q108" s="8"/>
      <c r="R108" s="8" t="s">
        <v>798</v>
      </c>
      <c r="S108" s="11" t="s">
        <v>799</v>
      </c>
      <c r="T108" s="12" t="s">
        <v>800</v>
      </c>
      <c r="U108" s="8">
        <v>22</v>
      </c>
      <c r="V108" s="8">
        <v>6</v>
      </c>
      <c r="W108" s="8">
        <v>0</v>
      </c>
      <c r="X108" s="14" t="s">
        <v>37</v>
      </c>
    </row>
    <row r="109" spans="1:26" ht="112.5" customHeight="1" x14ac:dyDescent="0.2">
      <c r="A109" s="19" t="s">
        <v>801</v>
      </c>
      <c r="B109" s="20"/>
      <c r="C109" s="8" t="str">
        <f t="shared" ca="1" si="6"/>
        <v>Expired</v>
      </c>
      <c r="D109" s="8" t="s">
        <v>802</v>
      </c>
      <c r="E109" s="9">
        <v>42135</v>
      </c>
      <c r="F109" s="9">
        <v>42866</v>
      </c>
      <c r="G109" s="9">
        <f t="shared" si="7"/>
        <v>43595</v>
      </c>
      <c r="H109" s="8" t="s">
        <v>803</v>
      </c>
      <c r="I109" s="8" t="s">
        <v>804</v>
      </c>
      <c r="J109" s="8" t="s">
        <v>161</v>
      </c>
      <c r="K109" s="8" t="s">
        <v>28</v>
      </c>
      <c r="L109" s="8" t="s">
        <v>29</v>
      </c>
      <c r="M109" s="10" t="str">
        <f t="shared" si="10"/>
        <v>LP</v>
      </c>
      <c r="N109" s="8" t="s">
        <v>132</v>
      </c>
      <c r="O109" s="8" t="str">
        <f t="shared" si="8"/>
        <v>Low</v>
      </c>
      <c r="P109" s="207" t="s">
        <v>805</v>
      </c>
      <c r="Q109" s="8"/>
      <c r="R109" s="8" t="s">
        <v>806</v>
      </c>
      <c r="S109" s="11" t="s">
        <v>807</v>
      </c>
      <c r="T109" s="13" t="s">
        <v>60</v>
      </c>
      <c r="U109" s="8">
        <v>60</v>
      </c>
      <c r="V109" s="8">
        <v>10</v>
      </c>
      <c r="W109" s="8">
        <v>0</v>
      </c>
      <c r="X109" s="14" t="s">
        <v>37</v>
      </c>
      <c r="Z109" s="67"/>
    </row>
    <row r="110" spans="1:26" ht="112.5" customHeight="1" x14ac:dyDescent="0.2">
      <c r="A110" s="19"/>
      <c r="B110" s="20"/>
      <c r="C110" s="8" t="str">
        <f t="shared" ca="1" si="6"/>
        <v>Expired</v>
      </c>
      <c r="D110" s="8" t="s">
        <v>808</v>
      </c>
      <c r="E110" s="9">
        <v>43621</v>
      </c>
      <c r="F110" s="9">
        <f>E110</f>
        <v>43621</v>
      </c>
      <c r="G110" s="9">
        <f t="shared" si="7"/>
        <v>44351</v>
      </c>
      <c r="H110" s="8" t="s">
        <v>809</v>
      </c>
      <c r="I110" s="8" t="s">
        <v>810</v>
      </c>
      <c r="J110" s="8" t="s">
        <v>254</v>
      </c>
      <c r="K110" s="8" t="s">
        <v>28</v>
      </c>
      <c r="L110" s="8" t="s">
        <v>29</v>
      </c>
      <c r="M110" s="10" t="str">
        <f t="shared" si="10"/>
        <v>LP</v>
      </c>
      <c r="N110" s="8" t="s">
        <v>132</v>
      </c>
      <c r="O110" s="8" t="str">
        <f t="shared" si="8"/>
        <v>Low</v>
      </c>
      <c r="P110" s="207" t="s">
        <v>811</v>
      </c>
      <c r="Q110" s="8"/>
      <c r="R110" s="8" t="s">
        <v>812</v>
      </c>
      <c r="S110" s="11" t="s">
        <v>813</v>
      </c>
      <c r="T110" s="12" t="s">
        <v>814</v>
      </c>
      <c r="U110" s="8">
        <v>2</v>
      </c>
      <c r="V110" s="8">
        <v>0</v>
      </c>
      <c r="W110" s="8">
        <v>0</v>
      </c>
      <c r="X110" s="14" t="s">
        <v>37</v>
      </c>
      <c r="Y110" s="67"/>
      <c r="Z110" s="67"/>
    </row>
    <row r="111" spans="1:26" ht="112.5" customHeight="1" x14ac:dyDescent="0.25">
      <c r="A111" s="19"/>
      <c r="B111" s="20"/>
      <c r="C111" s="8" t="str">
        <f t="shared" ca="1" si="6"/>
        <v>Expired</v>
      </c>
      <c r="D111" s="8" t="s">
        <v>815</v>
      </c>
      <c r="E111" s="9">
        <v>44035</v>
      </c>
      <c r="F111" s="9">
        <f>E111</f>
        <v>44035</v>
      </c>
      <c r="G111" s="9">
        <f t="shared" si="7"/>
        <v>44764</v>
      </c>
      <c r="H111" s="8" t="s">
        <v>816</v>
      </c>
      <c r="I111" s="8" t="s">
        <v>817</v>
      </c>
      <c r="J111" s="8" t="s">
        <v>27</v>
      </c>
      <c r="K111" s="8" t="s">
        <v>28</v>
      </c>
      <c r="L111" s="8" t="s">
        <v>29</v>
      </c>
      <c r="M111" s="10" t="str">
        <f t="shared" si="10"/>
        <v>LP</v>
      </c>
      <c r="N111" s="8" t="s">
        <v>30</v>
      </c>
      <c r="O111" s="8" t="str">
        <f t="shared" si="8"/>
        <v>Medium</v>
      </c>
      <c r="P111" s="207" t="s">
        <v>818</v>
      </c>
      <c r="Q111" s="8" t="s">
        <v>819</v>
      </c>
      <c r="R111" s="8" t="s">
        <v>820</v>
      </c>
      <c r="S111" s="21" t="s">
        <v>821</v>
      </c>
      <c r="T111" s="23" t="s">
        <v>822</v>
      </c>
      <c r="U111" s="8">
        <v>4</v>
      </c>
      <c r="V111" s="8">
        <v>0</v>
      </c>
      <c r="W111" s="8">
        <v>0</v>
      </c>
      <c r="X111" s="14" t="s">
        <v>37</v>
      </c>
    </row>
    <row r="112" spans="1:26" ht="112.5" customHeight="1" x14ac:dyDescent="0.25">
      <c r="A112" s="19"/>
      <c r="B112" s="20"/>
      <c r="C112" s="8" t="str">
        <f t="shared" ca="1" si="6"/>
        <v>Expired</v>
      </c>
      <c r="D112" s="12" t="s">
        <v>823</v>
      </c>
      <c r="E112" s="23">
        <v>43413</v>
      </c>
      <c r="F112" s="28">
        <v>44144</v>
      </c>
      <c r="G112" s="9">
        <f t="shared" si="7"/>
        <v>44873</v>
      </c>
      <c r="H112" s="8" t="s">
        <v>824</v>
      </c>
      <c r="I112" s="12" t="s">
        <v>825</v>
      </c>
      <c r="J112" s="12" t="s">
        <v>329</v>
      </c>
      <c r="K112" s="12" t="s">
        <v>124</v>
      </c>
      <c r="L112" s="54" t="s">
        <v>29</v>
      </c>
      <c r="M112" s="10" t="str">
        <f t="shared" si="10"/>
        <v>LP</v>
      </c>
      <c r="N112" s="12" t="s">
        <v>132</v>
      </c>
      <c r="O112" s="8" t="str">
        <f t="shared" si="8"/>
        <v>Low</v>
      </c>
      <c r="P112" s="201" t="s">
        <v>826</v>
      </c>
      <c r="Q112" s="12"/>
      <c r="R112" s="12" t="s">
        <v>827</v>
      </c>
      <c r="S112" s="46"/>
      <c r="T112" s="14"/>
      <c r="U112" s="12"/>
      <c r="V112" s="12"/>
      <c r="W112" s="12"/>
      <c r="X112" s="12" t="s">
        <v>37</v>
      </c>
      <c r="Y112" s="73"/>
      <c r="Z112" s="73"/>
    </row>
    <row r="113" spans="1:28" ht="112.5" customHeight="1" x14ac:dyDescent="0.25">
      <c r="A113" s="19"/>
      <c r="B113" s="20"/>
      <c r="C113" s="8" t="str">
        <f t="shared" ca="1" si="6"/>
        <v>Expired</v>
      </c>
      <c r="D113" s="8" t="s">
        <v>828</v>
      </c>
      <c r="E113" s="9">
        <v>43654</v>
      </c>
      <c r="F113" s="9">
        <f>E113</f>
        <v>43654</v>
      </c>
      <c r="G113" s="9">
        <f t="shared" si="7"/>
        <v>44384</v>
      </c>
      <c r="H113" s="8" t="s">
        <v>829</v>
      </c>
      <c r="I113" s="8" t="s">
        <v>830</v>
      </c>
      <c r="J113" s="8" t="s">
        <v>27</v>
      </c>
      <c r="K113" s="8" t="s">
        <v>28</v>
      </c>
      <c r="L113" s="8" t="s">
        <v>29</v>
      </c>
      <c r="M113" s="10" t="str">
        <f t="shared" si="10"/>
        <v>LP</v>
      </c>
      <c r="N113" s="8" t="s">
        <v>30</v>
      </c>
      <c r="O113" s="8" t="str">
        <f t="shared" si="8"/>
        <v>Medium</v>
      </c>
      <c r="P113" s="207" t="s">
        <v>831</v>
      </c>
      <c r="Q113" s="8" t="s">
        <v>832</v>
      </c>
      <c r="R113" s="8" t="s">
        <v>833</v>
      </c>
      <c r="S113" s="11" t="s">
        <v>834</v>
      </c>
      <c r="T113" s="23" t="s">
        <v>835</v>
      </c>
      <c r="U113" s="8">
        <v>3</v>
      </c>
      <c r="V113" s="8">
        <v>0</v>
      </c>
      <c r="W113" s="8">
        <v>0</v>
      </c>
      <c r="X113" s="14" t="s">
        <v>37</v>
      </c>
    </row>
    <row r="114" spans="1:28" ht="112.5" customHeight="1" x14ac:dyDescent="0.25">
      <c r="A114" s="30"/>
      <c r="B114" s="31"/>
      <c r="C114" s="8" t="str">
        <f t="shared" ca="1" si="6"/>
        <v>Expired</v>
      </c>
      <c r="D114" s="12" t="s">
        <v>836</v>
      </c>
      <c r="E114" s="23">
        <v>43014</v>
      </c>
      <c r="F114" s="28">
        <v>44475</v>
      </c>
      <c r="G114" s="9">
        <f t="shared" si="7"/>
        <v>45204</v>
      </c>
      <c r="H114" s="8" t="s">
        <v>837</v>
      </c>
      <c r="I114" s="12" t="s">
        <v>838</v>
      </c>
      <c r="J114" s="12" t="s">
        <v>56</v>
      </c>
      <c r="K114" s="12" t="s">
        <v>124</v>
      </c>
      <c r="L114" s="54" t="s">
        <v>29</v>
      </c>
      <c r="M114" s="10" t="str">
        <f t="shared" si="10"/>
        <v>LP</v>
      </c>
      <c r="N114" s="12" t="s">
        <v>270</v>
      </c>
      <c r="O114" s="8" t="str">
        <f t="shared" si="8"/>
        <v>Medium</v>
      </c>
      <c r="P114" s="201" t="s">
        <v>839</v>
      </c>
      <c r="Q114" s="12"/>
      <c r="R114" s="12" t="s">
        <v>840</v>
      </c>
      <c r="S114" s="29" t="s">
        <v>841</v>
      </c>
      <c r="T114" s="14" t="s">
        <v>60</v>
      </c>
      <c r="U114" s="12">
        <v>8</v>
      </c>
      <c r="V114" s="74">
        <v>0</v>
      </c>
      <c r="W114" s="74">
        <v>0</v>
      </c>
      <c r="X114" s="74" t="s">
        <v>37</v>
      </c>
    </row>
    <row r="115" spans="1:28" ht="112.5" customHeight="1" x14ac:dyDescent="0.2">
      <c r="A115" s="75"/>
      <c r="B115" s="18"/>
      <c r="C115" s="8" t="str">
        <f t="shared" ca="1" si="6"/>
        <v>Expired</v>
      </c>
      <c r="D115" s="8" t="s">
        <v>842</v>
      </c>
      <c r="E115" s="9">
        <v>44018</v>
      </c>
      <c r="F115" s="9">
        <v>44748</v>
      </c>
      <c r="G115" s="9">
        <f t="shared" si="7"/>
        <v>45478</v>
      </c>
      <c r="H115" s="8" t="s">
        <v>843</v>
      </c>
      <c r="I115" s="8" t="s">
        <v>844</v>
      </c>
      <c r="J115" s="8" t="s">
        <v>161</v>
      </c>
      <c r="K115" s="8" t="s">
        <v>28</v>
      </c>
      <c r="L115" s="8" t="s">
        <v>29</v>
      </c>
      <c r="M115" s="10" t="str">
        <f t="shared" si="10"/>
        <v>LP</v>
      </c>
      <c r="N115" s="8" t="s">
        <v>30</v>
      </c>
      <c r="O115" s="8" t="str">
        <f t="shared" si="8"/>
        <v>Medium</v>
      </c>
      <c r="P115" s="207" t="s">
        <v>845</v>
      </c>
      <c r="Q115" s="8"/>
      <c r="R115" s="8" t="s">
        <v>846</v>
      </c>
      <c r="S115" s="21" t="s">
        <v>847</v>
      </c>
      <c r="T115" s="23" t="s">
        <v>848</v>
      </c>
      <c r="U115" s="8">
        <v>3</v>
      </c>
      <c r="V115" s="8">
        <v>0</v>
      </c>
      <c r="W115" s="8">
        <v>1</v>
      </c>
      <c r="X115" s="14" t="s">
        <v>37</v>
      </c>
      <c r="Z115" s="67"/>
    </row>
    <row r="116" spans="1:28" ht="112.5" customHeight="1" x14ac:dyDescent="0.2">
      <c r="A116" s="62"/>
      <c r="B116" s="63"/>
      <c r="C116" s="35" t="str">
        <f t="shared" ca="1" si="6"/>
        <v>Expired</v>
      </c>
      <c r="D116" s="35" t="s">
        <v>849</v>
      </c>
      <c r="E116" s="36">
        <v>41899</v>
      </c>
      <c r="F116" s="36">
        <v>44821</v>
      </c>
      <c r="G116" s="36">
        <f t="shared" si="7"/>
        <v>45551</v>
      </c>
      <c r="H116" s="35" t="s">
        <v>850</v>
      </c>
      <c r="I116" s="35" t="s">
        <v>851</v>
      </c>
      <c r="J116" s="35" t="s">
        <v>27</v>
      </c>
      <c r="K116" s="35" t="s">
        <v>28</v>
      </c>
      <c r="L116" s="35" t="s">
        <v>29</v>
      </c>
      <c r="M116" s="37" t="str">
        <f t="shared" si="10"/>
        <v>LP</v>
      </c>
      <c r="N116" s="35" t="s">
        <v>486</v>
      </c>
      <c r="O116" s="35" t="str">
        <f t="shared" si="8"/>
        <v>Medium</v>
      </c>
      <c r="P116" s="208" t="s">
        <v>852</v>
      </c>
      <c r="Q116" s="35"/>
      <c r="R116" s="35" t="s">
        <v>853</v>
      </c>
      <c r="S116" s="43" t="s">
        <v>854</v>
      </c>
      <c r="T116" s="42" t="s">
        <v>519</v>
      </c>
      <c r="U116" s="35">
        <v>105</v>
      </c>
      <c r="V116" s="35">
        <v>200</v>
      </c>
      <c r="W116" s="35">
        <v>0</v>
      </c>
      <c r="X116" s="41" t="s">
        <v>243</v>
      </c>
      <c r="Y116" s="67"/>
      <c r="Z116" s="67"/>
      <c r="AA116" s="67"/>
      <c r="AB116" s="67"/>
    </row>
    <row r="117" spans="1:28" ht="112.5" customHeight="1" x14ac:dyDescent="0.2">
      <c r="A117" s="19"/>
      <c r="B117" s="20"/>
      <c r="C117" s="8" t="str">
        <f t="shared" ca="1" si="6"/>
        <v>Expired</v>
      </c>
      <c r="D117" s="8" t="s">
        <v>855</v>
      </c>
      <c r="E117" s="9">
        <v>41680</v>
      </c>
      <c r="F117" s="9">
        <v>43872</v>
      </c>
      <c r="G117" s="9">
        <f t="shared" si="7"/>
        <v>44602</v>
      </c>
      <c r="H117" s="8" t="s">
        <v>856</v>
      </c>
      <c r="I117" s="8" t="s">
        <v>857</v>
      </c>
      <c r="J117" s="12" t="s">
        <v>131</v>
      </c>
      <c r="K117" s="8" t="s">
        <v>28</v>
      </c>
      <c r="L117" s="8" t="s">
        <v>29</v>
      </c>
      <c r="M117" s="10" t="str">
        <f t="shared" si="10"/>
        <v>LP</v>
      </c>
      <c r="N117" s="8" t="s">
        <v>132</v>
      </c>
      <c r="O117" s="8" t="str">
        <f t="shared" si="8"/>
        <v>Low</v>
      </c>
      <c r="P117" s="207" t="s">
        <v>858</v>
      </c>
      <c r="Q117" s="8"/>
      <c r="R117" s="8" t="s">
        <v>859</v>
      </c>
      <c r="S117" s="11" t="s">
        <v>860</v>
      </c>
      <c r="T117" s="12" t="s">
        <v>861</v>
      </c>
      <c r="U117" s="25">
        <v>3</v>
      </c>
      <c r="V117" s="25" t="s">
        <v>863</v>
      </c>
      <c r="W117" s="25">
        <v>1</v>
      </c>
      <c r="X117" s="14" t="s">
        <v>37</v>
      </c>
      <c r="Z117" s="67"/>
    </row>
    <row r="118" spans="1:28" ht="112.5" customHeight="1" x14ac:dyDescent="0.2">
      <c r="A118" s="76" t="s">
        <v>864</v>
      </c>
      <c r="B118" s="20"/>
      <c r="C118" s="8" t="str">
        <f t="shared" ref="C118:C181" ca="1" si="11">IF(G118&lt;TODAY(),"Expired","Active")</f>
        <v>Expired</v>
      </c>
      <c r="D118" s="12" t="s">
        <v>865</v>
      </c>
      <c r="E118" s="23">
        <v>41746</v>
      </c>
      <c r="F118" s="28">
        <v>45219</v>
      </c>
      <c r="G118" s="9">
        <f>DATE(YEAR(F118),MONTH(F118)+3,DAY(F118)-1)</f>
        <v>45310</v>
      </c>
      <c r="H118" s="8" t="s">
        <v>866</v>
      </c>
      <c r="I118" s="12" t="s">
        <v>867</v>
      </c>
      <c r="J118" s="8" t="s">
        <v>269</v>
      </c>
      <c r="K118" s="12" t="s">
        <v>124</v>
      </c>
      <c r="L118" s="8" t="s">
        <v>29</v>
      </c>
      <c r="M118" s="10" t="str">
        <f t="shared" si="10"/>
        <v>LP</v>
      </c>
      <c r="N118" s="12" t="s">
        <v>30</v>
      </c>
      <c r="O118" s="8" t="str">
        <f t="shared" si="8"/>
        <v>Medium</v>
      </c>
      <c r="P118" s="201" t="s">
        <v>868</v>
      </c>
      <c r="Q118" s="12" t="s">
        <v>869</v>
      </c>
      <c r="R118" s="12" t="s">
        <v>870</v>
      </c>
      <c r="S118" s="46" t="s">
        <v>871</v>
      </c>
      <c r="T118" s="14" t="s">
        <v>872</v>
      </c>
      <c r="U118" s="12">
        <v>8</v>
      </c>
      <c r="V118" s="12">
        <v>0</v>
      </c>
      <c r="W118" s="12">
        <v>1</v>
      </c>
      <c r="X118" s="12" t="s">
        <v>243</v>
      </c>
      <c r="Z118" s="67"/>
    </row>
    <row r="119" spans="1:28" ht="112.5" customHeight="1" x14ac:dyDescent="0.2">
      <c r="A119" s="19"/>
      <c r="B119" s="20"/>
      <c r="C119" s="8" t="str">
        <f t="shared" ca="1" si="11"/>
        <v>Expired</v>
      </c>
      <c r="D119" s="8" t="s">
        <v>873</v>
      </c>
      <c r="E119" s="9">
        <v>42305</v>
      </c>
      <c r="F119" s="9">
        <v>43766</v>
      </c>
      <c r="G119" s="9">
        <f t="shared" ref="G119:G126" si="12">DATE(YEAR(F119)+2,MONTH(F119),DAY(F119)-1)</f>
        <v>44496</v>
      </c>
      <c r="H119" s="8" t="s">
        <v>874</v>
      </c>
      <c r="I119" s="8" t="s">
        <v>875</v>
      </c>
      <c r="J119" s="8" t="s">
        <v>161</v>
      </c>
      <c r="K119" s="8" t="s">
        <v>28</v>
      </c>
      <c r="L119" s="8" t="s">
        <v>29</v>
      </c>
      <c r="M119" s="10" t="str">
        <f t="shared" si="10"/>
        <v>LP</v>
      </c>
      <c r="N119" s="8" t="s">
        <v>30</v>
      </c>
      <c r="O119" s="8" t="str">
        <f t="shared" si="8"/>
        <v>Medium</v>
      </c>
      <c r="P119" s="207" t="s">
        <v>876</v>
      </c>
      <c r="Q119" s="8"/>
      <c r="R119" s="8" t="s">
        <v>877</v>
      </c>
      <c r="S119" s="21" t="s">
        <v>878</v>
      </c>
      <c r="T119" s="12" t="s">
        <v>879</v>
      </c>
      <c r="U119" s="8">
        <v>10</v>
      </c>
      <c r="V119" s="8">
        <v>11</v>
      </c>
      <c r="W119" s="8">
        <v>1</v>
      </c>
      <c r="X119" s="14" t="s">
        <v>37</v>
      </c>
      <c r="Z119" s="67"/>
    </row>
    <row r="120" spans="1:28" ht="112.5" customHeight="1" x14ac:dyDescent="0.2">
      <c r="A120" s="19"/>
      <c r="B120" s="20"/>
      <c r="C120" s="8" t="str">
        <f t="shared" ca="1" si="11"/>
        <v>Expired</v>
      </c>
      <c r="D120" s="8" t="s">
        <v>880</v>
      </c>
      <c r="E120" s="9">
        <v>43619</v>
      </c>
      <c r="F120" s="9">
        <f>E120</f>
        <v>43619</v>
      </c>
      <c r="G120" s="9">
        <f t="shared" si="12"/>
        <v>44349</v>
      </c>
      <c r="H120" s="8" t="s">
        <v>881</v>
      </c>
      <c r="I120" s="8" t="s">
        <v>882</v>
      </c>
      <c r="J120" s="8" t="s">
        <v>27</v>
      </c>
      <c r="K120" s="8" t="s">
        <v>28</v>
      </c>
      <c r="L120" s="8" t="s">
        <v>29</v>
      </c>
      <c r="M120" s="10" t="str">
        <f t="shared" si="10"/>
        <v>LP</v>
      </c>
      <c r="N120" s="8" t="s">
        <v>30</v>
      </c>
      <c r="O120" s="8" t="str">
        <f t="shared" si="8"/>
        <v>Medium</v>
      </c>
      <c r="P120" s="207" t="s">
        <v>883</v>
      </c>
      <c r="Q120" s="8" t="s">
        <v>884</v>
      </c>
      <c r="R120" s="8" t="s">
        <v>885</v>
      </c>
      <c r="S120" s="11" t="s">
        <v>886</v>
      </c>
      <c r="T120" s="12" t="s">
        <v>887</v>
      </c>
      <c r="U120" s="8">
        <v>2</v>
      </c>
      <c r="V120" s="8">
        <v>0</v>
      </c>
      <c r="W120" s="8">
        <v>0</v>
      </c>
      <c r="X120" s="14" t="s">
        <v>37</v>
      </c>
      <c r="Y120" s="67"/>
      <c r="Z120" s="67"/>
    </row>
    <row r="121" spans="1:28" ht="112.5" customHeight="1" x14ac:dyDescent="0.2">
      <c r="A121" s="19"/>
      <c r="B121" s="20"/>
      <c r="C121" s="8" t="str">
        <f t="shared" ca="1" si="11"/>
        <v>Expired</v>
      </c>
      <c r="D121" s="8" t="s">
        <v>888</v>
      </c>
      <c r="E121" s="9">
        <v>43321</v>
      </c>
      <c r="F121" s="9">
        <f>E121</f>
        <v>43321</v>
      </c>
      <c r="G121" s="9">
        <f t="shared" si="12"/>
        <v>44051</v>
      </c>
      <c r="H121" s="8" t="s">
        <v>889</v>
      </c>
      <c r="I121" s="8" t="s">
        <v>890</v>
      </c>
      <c r="J121" s="8" t="s">
        <v>27</v>
      </c>
      <c r="K121" s="8" t="s">
        <v>28</v>
      </c>
      <c r="L121" s="8" t="s">
        <v>29</v>
      </c>
      <c r="M121" s="10" t="str">
        <f t="shared" si="10"/>
        <v>LP</v>
      </c>
      <c r="N121" s="8" t="s">
        <v>193</v>
      </c>
      <c r="O121" s="8" t="str">
        <f t="shared" si="8"/>
        <v>Low</v>
      </c>
      <c r="P121" s="207" t="s">
        <v>891</v>
      </c>
      <c r="Q121" s="8"/>
      <c r="R121" s="8" t="s">
        <v>892</v>
      </c>
      <c r="S121" s="11" t="s">
        <v>893</v>
      </c>
      <c r="T121" s="13"/>
      <c r="U121" s="8"/>
      <c r="V121" s="8"/>
      <c r="W121" s="8"/>
      <c r="X121" s="14" t="s">
        <v>37</v>
      </c>
      <c r="Z121" s="67"/>
    </row>
    <row r="122" spans="1:28" ht="112.5" customHeight="1" x14ac:dyDescent="0.2">
      <c r="A122" s="19"/>
      <c r="B122" s="20"/>
      <c r="C122" s="8" t="str">
        <f t="shared" ca="1" si="11"/>
        <v>Expired</v>
      </c>
      <c r="D122" s="8" t="s">
        <v>894</v>
      </c>
      <c r="E122" s="9">
        <v>42562</v>
      </c>
      <c r="F122" s="9">
        <f>E122</f>
        <v>42562</v>
      </c>
      <c r="G122" s="9">
        <f t="shared" si="12"/>
        <v>43291</v>
      </c>
      <c r="H122" s="8" t="s">
        <v>895</v>
      </c>
      <c r="I122" s="8" t="s">
        <v>896</v>
      </c>
      <c r="J122" s="8" t="s">
        <v>114</v>
      </c>
      <c r="K122" s="8" t="s">
        <v>28</v>
      </c>
      <c r="L122" s="8" t="s">
        <v>29</v>
      </c>
      <c r="M122" s="10" t="str">
        <f t="shared" si="10"/>
        <v>LP</v>
      </c>
      <c r="N122" s="8" t="s">
        <v>30</v>
      </c>
      <c r="O122" s="8" t="str">
        <f t="shared" ref="O122:O139" si="13">IF(EXACT(N122,"Overseas Charities Operating in Jamaica"),"Medium",IF(EXACT(N122,"Muslim Groups/Foundations"),"Medium",IF(EXACT(N122,"Churches"),"Low",IF(EXACT(N122,"Benevolent Societies"),"Low",IF(EXACT(N122,"Alumni/Past Students Associations"),"Low",IF(EXACT(N122,"Schools(Government/Private)"),"Low",IF(EXACT(N122,"Govt.Based Trusts/Charities"),"Low",IF(EXACT(N122,"Trust"),"Medium",IF(EXACT(N122,"Company Based Foundations"),"Medium",IF(EXACT(N122,"Other Foundations"),"Medium",IF(EXACT(N122,"Unincorporated Groups"),"Medium","")))))))))))</f>
        <v>Medium</v>
      </c>
      <c r="P122" s="207" t="s">
        <v>897</v>
      </c>
      <c r="Q122" s="8" t="s">
        <v>898</v>
      </c>
      <c r="R122" s="8" t="s">
        <v>899</v>
      </c>
      <c r="S122" s="21" t="s">
        <v>900</v>
      </c>
      <c r="T122" s="12" t="s">
        <v>901</v>
      </c>
      <c r="U122" s="8">
        <v>7</v>
      </c>
      <c r="V122" s="8">
        <v>0</v>
      </c>
      <c r="W122" s="8">
        <v>0</v>
      </c>
      <c r="X122" s="14" t="s">
        <v>37</v>
      </c>
      <c r="Y122" s="67"/>
      <c r="Z122" s="67"/>
    </row>
    <row r="123" spans="1:28" ht="112.5" customHeight="1" x14ac:dyDescent="0.2">
      <c r="A123" s="19"/>
      <c r="B123" s="20"/>
      <c r="C123" s="8" t="str">
        <f t="shared" ca="1" si="11"/>
        <v>Expired</v>
      </c>
      <c r="D123" s="8" t="s">
        <v>902</v>
      </c>
      <c r="E123" s="9">
        <v>43685</v>
      </c>
      <c r="F123" s="9">
        <f>E123</f>
        <v>43685</v>
      </c>
      <c r="G123" s="9">
        <f t="shared" si="12"/>
        <v>44415</v>
      </c>
      <c r="H123" s="8" t="s">
        <v>903</v>
      </c>
      <c r="I123" s="8" t="s">
        <v>904</v>
      </c>
      <c r="J123" s="8" t="s">
        <v>254</v>
      </c>
      <c r="K123" s="8" t="s">
        <v>28</v>
      </c>
      <c r="L123" s="8" t="s">
        <v>29</v>
      </c>
      <c r="M123" s="10" t="str">
        <f t="shared" si="10"/>
        <v>LP</v>
      </c>
      <c r="N123" s="8" t="s">
        <v>132</v>
      </c>
      <c r="O123" s="8" t="str">
        <f t="shared" si="13"/>
        <v>Low</v>
      </c>
      <c r="P123" s="207" t="s">
        <v>905</v>
      </c>
      <c r="Q123" s="8"/>
      <c r="R123" s="8" t="s">
        <v>36</v>
      </c>
      <c r="S123" s="11" t="s">
        <v>36</v>
      </c>
      <c r="T123" s="22"/>
      <c r="U123" s="8"/>
      <c r="V123" s="8"/>
      <c r="W123" s="8"/>
      <c r="X123" s="14" t="s">
        <v>37</v>
      </c>
      <c r="Y123" s="67"/>
      <c r="Z123" s="67"/>
    </row>
    <row r="124" spans="1:28" ht="112.5" customHeight="1" x14ac:dyDescent="0.2">
      <c r="A124" s="19"/>
      <c r="B124" s="20"/>
      <c r="C124" s="8" t="str">
        <f t="shared" ca="1" si="11"/>
        <v>Expired</v>
      </c>
      <c r="D124" s="8" t="s">
        <v>906</v>
      </c>
      <c r="E124" s="9">
        <v>42446</v>
      </c>
      <c r="F124" s="9">
        <f>E124</f>
        <v>42446</v>
      </c>
      <c r="G124" s="9">
        <f t="shared" si="12"/>
        <v>43175</v>
      </c>
      <c r="H124" s="8" t="s">
        <v>907</v>
      </c>
      <c r="I124" s="8" t="s">
        <v>908</v>
      </c>
      <c r="J124" s="12" t="s">
        <v>123</v>
      </c>
      <c r="K124" s="8" t="s">
        <v>124</v>
      </c>
      <c r="L124" s="8" t="s">
        <v>29</v>
      </c>
      <c r="M124" s="10" t="str">
        <f t="shared" si="10"/>
        <v>LP</v>
      </c>
      <c r="N124" s="8" t="s">
        <v>132</v>
      </c>
      <c r="O124" s="8" t="str">
        <f t="shared" si="13"/>
        <v>Low</v>
      </c>
      <c r="P124" s="210" t="s">
        <v>909</v>
      </c>
      <c r="Q124" s="54"/>
      <c r="R124" s="54" t="s">
        <v>910</v>
      </c>
      <c r="S124" s="11" t="s">
        <v>911</v>
      </c>
      <c r="T124" s="13"/>
      <c r="U124" s="8"/>
      <c r="V124" s="8"/>
      <c r="W124" s="8"/>
      <c r="X124" s="14" t="s">
        <v>37</v>
      </c>
      <c r="Z124" s="67"/>
    </row>
    <row r="125" spans="1:28" ht="112.5" customHeight="1" x14ac:dyDescent="0.25">
      <c r="A125" s="19"/>
      <c r="B125" s="20"/>
      <c r="C125" s="8" t="str">
        <f t="shared" ca="1" si="11"/>
        <v>Expired</v>
      </c>
      <c r="D125" s="8" t="s">
        <v>912</v>
      </c>
      <c r="E125" s="9">
        <v>42013</v>
      </c>
      <c r="F125" s="9">
        <v>42744</v>
      </c>
      <c r="G125" s="9">
        <f t="shared" si="12"/>
        <v>43473</v>
      </c>
      <c r="H125" s="8" t="s">
        <v>913</v>
      </c>
      <c r="I125" s="8" t="s">
        <v>914</v>
      </c>
      <c r="J125" s="8" t="s">
        <v>161</v>
      </c>
      <c r="K125" s="8" t="s">
        <v>28</v>
      </c>
      <c r="L125" s="8" t="s">
        <v>29</v>
      </c>
      <c r="M125" s="10" t="str">
        <f t="shared" si="10"/>
        <v>LP</v>
      </c>
      <c r="N125" s="8" t="s">
        <v>132</v>
      </c>
      <c r="O125" s="8" t="str">
        <f t="shared" si="13"/>
        <v>Low</v>
      </c>
      <c r="P125" s="207" t="s">
        <v>915</v>
      </c>
      <c r="Q125" s="8"/>
      <c r="R125" s="8" t="s">
        <v>916</v>
      </c>
      <c r="S125" s="11" t="s">
        <v>917</v>
      </c>
      <c r="T125" s="12" t="s">
        <v>918</v>
      </c>
      <c r="U125" s="25">
        <v>7</v>
      </c>
      <c r="V125" s="25">
        <v>0</v>
      </c>
      <c r="W125" s="25">
        <v>0</v>
      </c>
      <c r="X125" s="14" t="s">
        <v>61</v>
      </c>
    </row>
    <row r="126" spans="1:28" ht="112.5" customHeight="1" x14ac:dyDescent="0.25">
      <c r="A126" s="30"/>
      <c r="B126" s="31"/>
      <c r="C126" s="8" t="str">
        <f t="shared" ca="1" si="11"/>
        <v>Expired</v>
      </c>
      <c r="D126" s="8" t="s">
        <v>919</v>
      </c>
      <c r="E126" s="9">
        <v>43011</v>
      </c>
      <c r="F126" s="9">
        <f>E126</f>
        <v>43011</v>
      </c>
      <c r="G126" s="9">
        <f t="shared" si="12"/>
        <v>43740</v>
      </c>
      <c r="H126" s="8" t="s">
        <v>920</v>
      </c>
      <c r="I126" s="8" t="s">
        <v>921</v>
      </c>
      <c r="J126" s="8" t="s">
        <v>254</v>
      </c>
      <c r="K126" s="8" t="s">
        <v>28</v>
      </c>
      <c r="L126" s="8" t="s">
        <v>29</v>
      </c>
      <c r="M126" s="10" t="str">
        <f t="shared" si="10"/>
        <v>LP</v>
      </c>
      <c r="N126" s="8" t="s">
        <v>193</v>
      </c>
      <c r="O126" s="8" t="str">
        <f t="shared" si="13"/>
        <v>Low</v>
      </c>
      <c r="P126" s="207" t="s">
        <v>922</v>
      </c>
      <c r="Q126" s="8"/>
      <c r="R126" s="8" t="s">
        <v>923</v>
      </c>
      <c r="S126" s="11" t="s">
        <v>924</v>
      </c>
      <c r="T126" s="12" t="s">
        <v>925</v>
      </c>
      <c r="U126" s="25">
        <v>33</v>
      </c>
      <c r="V126" s="25">
        <v>21</v>
      </c>
      <c r="W126" s="25">
        <v>0</v>
      </c>
      <c r="X126" s="14" t="s">
        <v>37</v>
      </c>
    </row>
    <row r="127" spans="1:28" ht="112.5" customHeight="1" x14ac:dyDescent="0.25">
      <c r="A127" s="19"/>
      <c r="B127" s="20"/>
      <c r="C127" s="8" t="str">
        <f t="shared" ca="1" si="11"/>
        <v>Expired</v>
      </c>
      <c r="D127" s="8" t="s">
        <v>926</v>
      </c>
      <c r="E127" s="9">
        <v>41989</v>
      </c>
      <c r="F127" s="9">
        <f>E127</f>
        <v>41989</v>
      </c>
      <c r="G127" s="9">
        <f>DATE(YEAR(F127)+1,MONTH(F127),DAY(F127)-1)</f>
        <v>42353</v>
      </c>
      <c r="H127" s="8" t="s">
        <v>927</v>
      </c>
      <c r="I127" s="8" t="s">
        <v>928</v>
      </c>
      <c r="J127" s="8" t="s">
        <v>27</v>
      </c>
      <c r="K127" s="8" t="s">
        <v>28</v>
      </c>
      <c r="L127" s="8" t="s">
        <v>29</v>
      </c>
      <c r="M127" s="10" t="str">
        <f t="shared" si="10"/>
        <v>LP</v>
      </c>
      <c r="N127" s="8" t="s">
        <v>30</v>
      </c>
      <c r="O127" s="8" t="str">
        <f t="shared" si="13"/>
        <v>Medium</v>
      </c>
      <c r="P127" s="207" t="s">
        <v>929</v>
      </c>
      <c r="Q127" s="8" t="s">
        <v>930</v>
      </c>
      <c r="R127" s="8" t="s">
        <v>931</v>
      </c>
      <c r="S127" s="11" t="s">
        <v>932</v>
      </c>
      <c r="T127" s="12" t="s">
        <v>933</v>
      </c>
      <c r="U127" s="8">
        <v>2</v>
      </c>
      <c r="V127" s="8">
        <v>0</v>
      </c>
      <c r="W127" s="8">
        <v>0</v>
      </c>
      <c r="X127" s="14" t="s">
        <v>37</v>
      </c>
    </row>
    <row r="128" spans="1:28" ht="112.5" customHeight="1" x14ac:dyDescent="0.2">
      <c r="A128" s="19"/>
      <c r="B128" s="20"/>
      <c r="C128" s="8" t="str">
        <f t="shared" ca="1" si="11"/>
        <v>Expired</v>
      </c>
      <c r="D128" s="8" t="s">
        <v>934</v>
      </c>
      <c r="E128" s="9">
        <v>42849</v>
      </c>
      <c r="F128" s="9">
        <v>44310</v>
      </c>
      <c r="G128" s="9">
        <f>DATE(YEAR(F128)+2,MONTH(F128),DAY(F128)-1)</f>
        <v>45039</v>
      </c>
      <c r="H128" s="8" t="s">
        <v>935</v>
      </c>
      <c r="I128" s="8" t="s">
        <v>936</v>
      </c>
      <c r="J128" s="8" t="s">
        <v>161</v>
      </c>
      <c r="K128" s="8" t="s">
        <v>28</v>
      </c>
      <c r="L128" s="8" t="s">
        <v>29</v>
      </c>
      <c r="M128" s="10" t="str">
        <f t="shared" si="10"/>
        <v>LP</v>
      </c>
      <c r="N128" s="8" t="s">
        <v>30</v>
      </c>
      <c r="O128" s="8" t="str">
        <f t="shared" si="13"/>
        <v>Medium</v>
      </c>
      <c r="P128" s="207" t="s">
        <v>937</v>
      </c>
      <c r="Q128" s="8"/>
      <c r="R128" s="8" t="s">
        <v>938</v>
      </c>
      <c r="S128" s="11" t="s">
        <v>939</v>
      </c>
      <c r="T128" s="13"/>
      <c r="U128" s="8"/>
      <c r="V128" s="8"/>
      <c r="W128" s="8"/>
      <c r="X128" s="14" t="s">
        <v>37</v>
      </c>
      <c r="Z128" s="67"/>
    </row>
    <row r="129" spans="1:28" ht="112.5" customHeight="1" x14ac:dyDescent="0.25">
      <c r="A129" s="19"/>
      <c r="B129" s="20"/>
      <c r="C129" s="8" t="str">
        <f t="shared" ca="1" si="11"/>
        <v>Expired</v>
      </c>
      <c r="D129" s="8" t="s">
        <v>940</v>
      </c>
      <c r="E129" s="9">
        <v>43873</v>
      </c>
      <c r="F129" s="9">
        <v>44604</v>
      </c>
      <c r="G129" s="9">
        <f>DATE(YEAR(F129)+2,MONTH(F129),DAY(F129)-1)</f>
        <v>45333</v>
      </c>
      <c r="H129" s="8" t="s">
        <v>941</v>
      </c>
      <c r="I129" s="8" t="s">
        <v>942</v>
      </c>
      <c r="J129" s="8" t="s">
        <v>27</v>
      </c>
      <c r="K129" s="8" t="s">
        <v>28</v>
      </c>
      <c r="L129" s="8" t="s">
        <v>29</v>
      </c>
      <c r="M129" s="10" t="str">
        <f t="shared" si="10"/>
        <v>LP</v>
      </c>
      <c r="N129" s="8" t="s">
        <v>132</v>
      </c>
      <c r="O129" s="8" t="str">
        <f t="shared" si="13"/>
        <v>Low</v>
      </c>
      <c r="P129" s="207" t="s">
        <v>215</v>
      </c>
      <c r="Q129" s="8"/>
      <c r="R129" s="8" t="s">
        <v>943</v>
      </c>
      <c r="S129" s="11" t="s">
        <v>944</v>
      </c>
      <c r="T129" s="23" t="s">
        <v>945</v>
      </c>
      <c r="U129" s="8">
        <v>4</v>
      </c>
      <c r="V129" s="8">
        <v>2</v>
      </c>
      <c r="W129" s="8">
        <v>1</v>
      </c>
      <c r="X129" s="14" t="s">
        <v>37</v>
      </c>
    </row>
    <row r="130" spans="1:28" ht="112.5" customHeight="1" x14ac:dyDescent="0.25">
      <c r="A130" s="77"/>
      <c r="B130" s="78"/>
      <c r="C130" s="8" t="str">
        <f t="shared" ca="1" si="11"/>
        <v>Expired</v>
      </c>
      <c r="D130" s="12" t="s">
        <v>946</v>
      </c>
      <c r="E130" s="23">
        <v>43430</v>
      </c>
      <c r="F130" s="28">
        <v>43430</v>
      </c>
      <c r="G130" s="9">
        <f>DATE(YEAR(F130)+2,MONTH(F130),DAY(F130)-1)</f>
        <v>44160</v>
      </c>
      <c r="H130" s="8" t="s">
        <v>947</v>
      </c>
      <c r="I130" s="12" t="s">
        <v>948</v>
      </c>
      <c r="J130" s="12" t="s">
        <v>202</v>
      </c>
      <c r="K130" s="12" t="s">
        <v>124</v>
      </c>
      <c r="L130" s="54" t="s">
        <v>29</v>
      </c>
      <c r="M130" s="10" t="str">
        <f t="shared" ref="M130:M193" si="14">IF(EXACT(L130,"C - COMPANY ACT"),"LP",IF(EXACT(L130,"V- VEST ACT (WITHIN PARLIAMENT) "),"LP",IF(EXACT(L130,"FS - FRIENDLY SOCIETIES ACT"),"LP",IF(EXACT(L130,"UN - UNICORPORATED"),"LA",""))))</f>
        <v>LP</v>
      </c>
      <c r="N130" s="12" t="s">
        <v>30</v>
      </c>
      <c r="O130" s="8" t="str">
        <f t="shared" si="13"/>
        <v>Medium</v>
      </c>
      <c r="P130" s="201" t="s">
        <v>949</v>
      </c>
      <c r="Q130" s="12"/>
      <c r="R130" s="12" t="s">
        <v>950</v>
      </c>
      <c r="S130" s="46" t="s">
        <v>951</v>
      </c>
      <c r="T130" s="14"/>
      <c r="U130" s="12"/>
      <c r="V130" s="12"/>
      <c r="W130" s="12"/>
      <c r="X130" s="12" t="s">
        <v>37</v>
      </c>
    </row>
    <row r="131" spans="1:28" ht="112.5" customHeight="1" x14ac:dyDescent="0.2">
      <c r="A131" s="19"/>
      <c r="B131" s="20"/>
      <c r="C131" s="8" t="str">
        <f t="shared" ca="1" si="11"/>
        <v>Expired</v>
      </c>
      <c r="D131" s="8" t="s">
        <v>952</v>
      </c>
      <c r="E131" s="9">
        <v>42684</v>
      </c>
      <c r="F131" s="9">
        <v>44875</v>
      </c>
      <c r="G131" s="9">
        <f>DATE(YEAR(F131)+2,MONTH(F131),DAY(F131)-1)</f>
        <v>45605</v>
      </c>
      <c r="H131" s="8" t="s">
        <v>953</v>
      </c>
      <c r="I131" s="8" t="s">
        <v>954</v>
      </c>
      <c r="J131" s="8" t="s">
        <v>161</v>
      </c>
      <c r="K131" s="8" t="s">
        <v>28</v>
      </c>
      <c r="L131" s="8" t="s">
        <v>29</v>
      </c>
      <c r="M131" s="10" t="str">
        <f t="shared" si="14"/>
        <v>LP</v>
      </c>
      <c r="N131" s="8" t="s">
        <v>30</v>
      </c>
      <c r="O131" s="8" t="str">
        <f t="shared" si="13"/>
        <v>Medium</v>
      </c>
      <c r="P131" s="207" t="s">
        <v>955</v>
      </c>
      <c r="Q131" s="8"/>
      <c r="R131" s="8" t="s">
        <v>956</v>
      </c>
      <c r="S131" s="11" t="s">
        <v>957</v>
      </c>
      <c r="T131" s="12" t="s">
        <v>958</v>
      </c>
      <c r="U131" s="8">
        <v>2</v>
      </c>
      <c r="V131" s="8">
        <v>10</v>
      </c>
      <c r="W131" s="8">
        <v>1</v>
      </c>
      <c r="X131" s="14" t="s">
        <v>37</v>
      </c>
      <c r="Z131" s="67"/>
    </row>
    <row r="132" spans="1:28" ht="112.5" customHeight="1" x14ac:dyDescent="0.25">
      <c r="A132" s="19"/>
      <c r="B132" s="20"/>
      <c r="C132" s="8" t="str">
        <f t="shared" ca="1" si="11"/>
        <v>Expired</v>
      </c>
      <c r="D132" s="8" t="s">
        <v>959</v>
      </c>
      <c r="E132" s="9">
        <v>43411</v>
      </c>
      <c r="F132" s="9">
        <v>44889</v>
      </c>
      <c r="G132" s="9">
        <f>DATE(YEAR(F132)+1,MONTH(F132),DAY(F132)-1)</f>
        <v>45253</v>
      </c>
      <c r="H132" s="8" t="s">
        <v>960</v>
      </c>
      <c r="I132" s="8" t="s">
        <v>961</v>
      </c>
      <c r="J132" s="8" t="s">
        <v>254</v>
      </c>
      <c r="K132" s="8" t="s">
        <v>28</v>
      </c>
      <c r="L132" s="8" t="s">
        <v>29</v>
      </c>
      <c r="M132" s="10" t="str">
        <f t="shared" si="14"/>
        <v>LP</v>
      </c>
      <c r="N132" s="8" t="s">
        <v>30</v>
      </c>
      <c r="O132" s="8" t="str">
        <f t="shared" si="13"/>
        <v>Medium</v>
      </c>
      <c r="P132" s="207" t="s">
        <v>962</v>
      </c>
      <c r="Q132" s="8" t="s">
        <v>963</v>
      </c>
      <c r="R132" s="8" t="s">
        <v>964</v>
      </c>
      <c r="S132" s="11" t="s">
        <v>965</v>
      </c>
      <c r="T132" s="12" t="s">
        <v>966</v>
      </c>
      <c r="U132" s="8">
        <v>7</v>
      </c>
      <c r="V132" s="8">
        <v>0</v>
      </c>
      <c r="W132" s="8">
        <v>0</v>
      </c>
      <c r="X132" s="14" t="s">
        <v>61</v>
      </c>
    </row>
    <row r="133" spans="1:28" ht="112.5" customHeight="1" x14ac:dyDescent="0.2">
      <c r="A133" s="19"/>
      <c r="B133" s="20"/>
      <c r="C133" s="8" t="str">
        <f t="shared" ca="1" si="11"/>
        <v>Active</v>
      </c>
      <c r="D133" s="8" t="s">
        <v>967</v>
      </c>
      <c r="E133" s="9">
        <v>42541</v>
      </c>
      <c r="F133" s="9">
        <v>45157</v>
      </c>
      <c r="G133" s="9">
        <f>DATE(YEAR(F133)+2,MONTH(F133),DAY(F133)-1)</f>
        <v>45887</v>
      </c>
      <c r="H133" s="8" t="s">
        <v>968</v>
      </c>
      <c r="I133" s="8" t="s">
        <v>969</v>
      </c>
      <c r="J133" s="8" t="s">
        <v>27</v>
      </c>
      <c r="K133" s="8" t="s">
        <v>28</v>
      </c>
      <c r="L133" s="8" t="s">
        <v>29</v>
      </c>
      <c r="M133" s="10" t="str">
        <f t="shared" si="14"/>
        <v>LP</v>
      </c>
      <c r="N133" s="8" t="s">
        <v>30</v>
      </c>
      <c r="O133" s="8" t="str">
        <f t="shared" si="13"/>
        <v>Medium</v>
      </c>
      <c r="P133" s="207" t="s">
        <v>970</v>
      </c>
      <c r="Q133" s="8" t="s">
        <v>971</v>
      </c>
      <c r="R133" s="8" t="s">
        <v>972</v>
      </c>
      <c r="S133" s="11" t="s">
        <v>973</v>
      </c>
      <c r="T133" s="12" t="s">
        <v>974</v>
      </c>
      <c r="U133" s="25">
        <v>2</v>
      </c>
      <c r="V133" s="25">
        <v>7</v>
      </c>
      <c r="W133" s="25">
        <v>0</v>
      </c>
      <c r="X133" s="25" t="s">
        <v>61</v>
      </c>
      <c r="Z133" s="67"/>
    </row>
    <row r="134" spans="1:28" ht="112.5" customHeight="1" x14ac:dyDescent="0.25">
      <c r="A134" s="17"/>
      <c r="B134" s="18">
        <v>45177</v>
      </c>
      <c r="C134" s="8" t="str">
        <f t="shared" ca="1" si="11"/>
        <v>Active</v>
      </c>
      <c r="D134" s="8" t="s">
        <v>975</v>
      </c>
      <c r="E134" s="9">
        <v>45177</v>
      </c>
      <c r="F134" s="9">
        <f>E134</f>
        <v>45177</v>
      </c>
      <c r="G134" s="9">
        <f>DATE(YEAR(F134)+1,MONTH(F134)+6,DAY(F134)-1)</f>
        <v>45723</v>
      </c>
      <c r="H134" s="8" t="s">
        <v>976</v>
      </c>
      <c r="I134" s="8" t="s">
        <v>977</v>
      </c>
      <c r="J134" s="12" t="s">
        <v>27</v>
      </c>
      <c r="K134" s="8" t="s">
        <v>28</v>
      </c>
      <c r="L134" s="8" t="s">
        <v>29</v>
      </c>
      <c r="M134" s="10" t="str">
        <f t="shared" si="14"/>
        <v>LP</v>
      </c>
      <c r="N134" s="8" t="s">
        <v>30</v>
      </c>
      <c r="O134" s="8" t="str">
        <f t="shared" si="13"/>
        <v>Medium</v>
      </c>
      <c r="P134" s="207" t="s">
        <v>978</v>
      </c>
      <c r="Q134" s="8" t="s">
        <v>979</v>
      </c>
      <c r="R134" s="8" t="s">
        <v>980</v>
      </c>
      <c r="S134" s="21" t="s">
        <v>981</v>
      </c>
      <c r="T134" s="22" t="s">
        <v>36</v>
      </c>
      <c r="U134" s="8">
        <v>3</v>
      </c>
      <c r="V134" s="8">
        <v>0</v>
      </c>
      <c r="W134" s="8">
        <v>0</v>
      </c>
      <c r="X134" s="14" t="s">
        <v>37</v>
      </c>
    </row>
    <row r="135" spans="1:28" ht="112.5" customHeight="1" x14ac:dyDescent="0.2">
      <c r="A135" s="19"/>
      <c r="B135" s="20"/>
      <c r="C135" s="8" t="str">
        <f t="shared" ca="1" si="11"/>
        <v>Expired</v>
      </c>
      <c r="D135" s="8" t="s">
        <v>982</v>
      </c>
      <c r="E135" s="9">
        <v>42802</v>
      </c>
      <c r="F135" s="9">
        <f>E135</f>
        <v>42802</v>
      </c>
      <c r="G135" s="9">
        <f t="shared" ref="G135:G170" si="15">DATE(YEAR(F135)+2,MONTH(F135),DAY(F135)-1)</f>
        <v>43531</v>
      </c>
      <c r="H135" s="8" t="s">
        <v>983</v>
      </c>
      <c r="I135" s="8" t="s">
        <v>984</v>
      </c>
      <c r="J135" s="8" t="s">
        <v>27</v>
      </c>
      <c r="K135" s="8" t="s">
        <v>28</v>
      </c>
      <c r="L135" s="8" t="s">
        <v>29</v>
      </c>
      <c r="M135" s="10" t="str">
        <f t="shared" si="14"/>
        <v>LP</v>
      </c>
      <c r="N135" s="8" t="s">
        <v>132</v>
      </c>
      <c r="O135" s="8" t="str">
        <f t="shared" si="13"/>
        <v>Low</v>
      </c>
      <c r="P135" s="207" t="s">
        <v>985</v>
      </c>
      <c r="Q135" s="8" t="s">
        <v>986</v>
      </c>
      <c r="R135" s="8" t="s">
        <v>987</v>
      </c>
      <c r="S135" s="11" t="s">
        <v>988</v>
      </c>
      <c r="T135" s="12" t="s">
        <v>989</v>
      </c>
      <c r="U135" s="25">
        <v>5</v>
      </c>
      <c r="V135" s="25">
        <v>0</v>
      </c>
      <c r="W135" s="25">
        <v>0</v>
      </c>
      <c r="X135" s="14" t="s">
        <v>37</v>
      </c>
      <c r="AA135" s="67"/>
      <c r="AB135" s="67"/>
    </row>
    <row r="136" spans="1:28" ht="112.5" customHeight="1" x14ac:dyDescent="0.2">
      <c r="A136" s="19"/>
      <c r="B136" s="20"/>
      <c r="C136" s="8" t="str">
        <f t="shared" ca="1" si="11"/>
        <v>Expired</v>
      </c>
      <c r="D136" s="8" t="s">
        <v>990</v>
      </c>
      <c r="E136" s="9">
        <v>43725</v>
      </c>
      <c r="F136" s="9">
        <f>E136</f>
        <v>43725</v>
      </c>
      <c r="G136" s="9">
        <f t="shared" si="15"/>
        <v>44455</v>
      </c>
      <c r="H136" s="8" t="s">
        <v>991</v>
      </c>
      <c r="I136" s="8" t="s">
        <v>992</v>
      </c>
      <c r="J136" s="8" t="s">
        <v>27</v>
      </c>
      <c r="K136" s="8" t="s">
        <v>28</v>
      </c>
      <c r="L136" s="8" t="s">
        <v>29</v>
      </c>
      <c r="M136" s="10" t="str">
        <f t="shared" si="14"/>
        <v>LP</v>
      </c>
      <c r="N136" s="8" t="s">
        <v>132</v>
      </c>
      <c r="O136" s="8" t="str">
        <f t="shared" si="13"/>
        <v>Low</v>
      </c>
      <c r="P136" s="207" t="s">
        <v>993</v>
      </c>
      <c r="Q136" s="8"/>
      <c r="R136" s="8" t="s">
        <v>36</v>
      </c>
      <c r="S136" s="11" t="s">
        <v>36</v>
      </c>
      <c r="T136" s="23" t="s">
        <v>994</v>
      </c>
      <c r="U136" s="8"/>
      <c r="V136" s="8"/>
      <c r="W136" s="8"/>
      <c r="X136" s="14" t="s">
        <v>37</v>
      </c>
      <c r="Z136" s="67"/>
    </row>
    <row r="137" spans="1:28" ht="112.5" customHeight="1" x14ac:dyDescent="0.2">
      <c r="A137" s="17"/>
      <c r="B137" s="18">
        <v>44742</v>
      </c>
      <c r="C137" s="8" t="str">
        <f t="shared" ca="1" si="11"/>
        <v>Expired</v>
      </c>
      <c r="D137" s="8" t="s">
        <v>995</v>
      </c>
      <c r="E137" s="9">
        <v>43074</v>
      </c>
      <c r="F137" s="9">
        <v>44742</v>
      </c>
      <c r="G137" s="9">
        <f t="shared" si="15"/>
        <v>45472</v>
      </c>
      <c r="H137" s="8" t="s">
        <v>996</v>
      </c>
      <c r="I137" s="8" t="s">
        <v>997</v>
      </c>
      <c r="J137" s="8" t="s">
        <v>27</v>
      </c>
      <c r="K137" s="8" t="s">
        <v>28</v>
      </c>
      <c r="L137" s="8" t="s">
        <v>29</v>
      </c>
      <c r="M137" s="10" t="str">
        <f t="shared" si="14"/>
        <v>LP</v>
      </c>
      <c r="N137" s="8" t="s">
        <v>132</v>
      </c>
      <c r="O137" s="8" t="str">
        <f t="shared" si="13"/>
        <v>Low</v>
      </c>
      <c r="P137" s="207" t="s">
        <v>993</v>
      </c>
      <c r="Q137" s="8"/>
      <c r="R137" s="8" t="s">
        <v>998</v>
      </c>
      <c r="S137" s="11" t="s">
        <v>999</v>
      </c>
      <c r="T137" s="23" t="s">
        <v>731</v>
      </c>
      <c r="U137" s="8">
        <v>225</v>
      </c>
      <c r="V137" s="8">
        <v>7</v>
      </c>
      <c r="W137" s="8">
        <v>1</v>
      </c>
      <c r="X137" s="14" t="s">
        <v>37</v>
      </c>
      <c r="Z137" s="67"/>
    </row>
    <row r="138" spans="1:28" ht="112.5" customHeight="1" x14ac:dyDescent="0.25">
      <c r="A138" s="19"/>
      <c r="B138" s="20"/>
      <c r="C138" s="8" t="str">
        <f t="shared" ca="1" si="11"/>
        <v>Expired</v>
      </c>
      <c r="D138" s="8" t="s">
        <v>1000</v>
      </c>
      <c r="E138" s="9">
        <v>44698</v>
      </c>
      <c r="F138" s="9">
        <v>44698</v>
      </c>
      <c r="G138" s="9">
        <f t="shared" si="15"/>
        <v>45428</v>
      </c>
      <c r="H138" s="8" t="s">
        <v>1001</v>
      </c>
      <c r="I138" s="8" t="s">
        <v>1002</v>
      </c>
      <c r="J138" s="8" t="s">
        <v>65</v>
      </c>
      <c r="K138" s="8" t="s">
        <v>28</v>
      </c>
      <c r="L138" s="8" t="s">
        <v>29</v>
      </c>
      <c r="M138" s="10" t="str">
        <f t="shared" si="14"/>
        <v>LP</v>
      </c>
      <c r="N138" s="8" t="s">
        <v>270</v>
      </c>
      <c r="O138" s="8" t="str">
        <f t="shared" si="13"/>
        <v>Medium</v>
      </c>
      <c r="P138" s="207" t="s">
        <v>1003</v>
      </c>
      <c r="Q138" s="8"/>
      <c r="R138" s="8" t="s">
        <v>1004</v>
      </c>
      <c r="S138" s="11" t="s">
        <v>1005</v>
      </c>
      <c r="T138" s="23" t="s">
        <v>1006</v>
      </c>
      <c r="U138" s="8">
        <v>3</v>
      </c>
      <c r="V138" s="8">
        <v>0</v>
      </c>
      <c r="W138" s="8">
        <v>0</v>
      </c>
      <c r="X138" s="14" t="s">
        <v>37</v>
      </c>
    </row>
    <row r="139" spans="1:28" ht="112.5" customHeight="1" x14ac:dyDescent="0.25">
      <c r="A139" s="19"/>
      <c r="B139" s="20"/>
      <c r="C139" s="8" t="str">
        <f t="shared" ca="1" si="11"/>
        <v>Expired</v>
      </c>
      <c r="D139" s="8" t="s">
        <v>1007</v>
      </c>
      <c r="E139" s="9">
        <v>43476</v>
      </c>
      <c r="F139" s="9">
        <v>44207</v>
      </c>
      <c r="G139" s="9">
        <f t="shared" si="15"/>
        <v>44936</v>
      </c>
      <c r="H139" s="8" t="s">
        <v>1008</v>
      </c>
      <c r="I139" s="8" t="s">
        <v>1009</v>
      </c>
      <c r="J139" s="8" t="s">
        <v>27</v>
      </c>
      <c r="K139" s="8" t="s">
        <v>28</v>
      </c>
      <c r="L139" s="8" t="s">
        <v>29</v>
      </c>
      <c r="M139" s="10" t="str">
        <f t="shared" si="14"/>
        <v>LP</v>
      </c>
      <c r="N139" s="8" t="s">
        <v>30</v>
      </c>
      <c r="O139" s="8" t="str">
        <f t="shared" si="13"/>
        <v>Medium</v>
      </c>
      <c r="P139" s="207" t="s">
        <v>1010</v>
      </c>
      <c r="Q139" s="8"/>
      <c r="R139" s="8" t="s">
        <v>1011</v>
      </c>
      <c r="S139" s="11" t="s">
        <v>1012</v>
      </c>
      <c r="T139" s="12" t="s">
        <v>1013</v>
      </c>
      <c r="U139" s="8"/>
      <c r="V139" s="8"/>
      <c r="W139" s="8"/>
      <c r="X139" s="14" t="s">
        <v>37</v>
      </c>
    </row>
    <row r="140" spans="1:28" ht="112.5" customHeight="1" x14ac:dyDescent="0.2">
      <c r="A140" s="19"/>
      <c r="B140" s="20"/>
      <c r="C140" s="8" t="str">
        <f t="shared" ca="1" si="11"/>
        <v>Expired</v>
      </c>
      <c r="D140" s="8" t="s">
        <v>1014</v>
      </c>
      <c r="E140" s="9">
        <v>42493</v>
      </c>
      <c r="F140" s="9">
        <v>44684</v>
      </c>
      <c r="G140" s="9">
        <f t="shared" si="15"/>
        <v>45414</v>
      </c>
      <c r="H140" s="8" t="s">
        <v>1015</v>
      </c>
      <c r="I140" s="8" t="s">
        <v>1016</v>
      </c>
      <c r="J140" s="8" t="s">
        <v>27</v>
      </c>
      <c r="K140" s="8" t="s">
        <v>28</v>
      </c>
      <c r="L140" s="8" t="s">
        <v>29</v>
      </c>
      <c r="M140" s="10" t="str">
        <f t="shared" si="14"/>
        <v>LP</v>
      </c>
      <c r="N140" s="8" t="s">
        <v>440</v>
      </c>
      <c r="O140" s="8" t="str">
        <f>IF(EXACT(N140,"Overseas Charities Operating in Jamaica"),"Medium",IF(EXACT(N140,"Muslim Groups/Foundations"),"Medium",IF(EXACT(N140,"Churches"),"Low",IF(EXACT(N140,"Benevolent Societies"),"Low",IF(EXACT(N140,"Alumni/Past Students'associations"),"Low",IF(EXACT(N140,"Schools(Government/Private)"),"Low",IF(EXACT(N140,"Govt.Based Trusts/Charities"),"Low",IF(EXACT(N140,"Trust"),"Medium",IF(EXACT(N140,"Company Based Foundations"),"Medium",IF(EXACT(N140,"Other Foundations"),"Medium",IF(EXACT(N140,"Unincorporated Groups"),"Medium","")))))))))))</f>
        <v>Low</v>
      </c>
      <c r="P140" s="207" t="s">
        <v>1017</v>
      </c>
      <c r="Q140" s="8"/>
      <c r="R140" s="8" t="s">
        <v>1018</v>
      </c>
      <c r="S140" s="11" t="s">
        <v>1019</v>
      </c>
      <c r="T140" s="12" t="s">
        <v>1020</v>
      </c>
      <c r="U140" s="13">
        <v>61</v>
      </c>
      <c r="V140" s="13">
        <v>0</v>
      </c>
      <c r="W140" s="13">
        <v>0</v>
      </c>
      <c r="X140" s="14" t="s">
        <v>37</v>
      </c>
      <c r="Y140" s="67"/>
      <c r="Z140" s="67"/>
    </row>
    <row r="141" spans="1:28" ht="112.5" customHeight="1" x14ac:dyDescent="0.2">
      <c r="A141" s="30"/>
      <c r="B141" s="31"/>
      <c r="C141" s="8" t="str">
        <f t="shared" ca="1" si="11"/>
        <v>Expired</v>
      </c>
      <c r="D141" s="8" t="s">
        <v>1021</v>
      </c>
      <c r="E141" s="9">
        <v>42285</v>
      </c>
      <c r="F141" s="9">
        <v>43016</v>
      </c>
      <c r="G141" s="9">
        <f t="shared" si="15"/>
        <v>43745</v>
      </c>
      <c r="H141" s="8" t="s">
        <v>1022</v>
      </c>
      <c r="I141" s="8" t="s">
        <v>1023</v>
      </c>
      <c r="J141" s="8" t="s">
        <v>27</v>
      </c>
      <c r="K141" s="8" t="s">
        <v>28</v>
      </c>
      <c r="L141" s="8" t="s">
        <v>29</v>
      </c>
      <c r="M141" s="10" t="str">
        <f t="shared" si="14"/>
        <v>LP</v>
      </c>
      <c r="N141" s="8" t="s">
        <v>270</v>
      </c>
      <c r="O141" s="8" t="str">
        <f t="shared" ref="O141:O204" si="16">IF(EXACT(N141,"Overseas Charities Operating in Jamaica"),"Medium",IF(EXACT(N141,"Muslim Groups/Foundations"),"Medium",IF(EXACT(N141,"Churches"),"Low",IF(EXACT(N141,"Benevolent Societies"),"Low",IF(EXACT(N141,"Alumni/Past Students Associations"),"Low",IF(EXACT(N141,"Schools(Government/Private)"),"Low",IF(EXACT(N141,"Govt.Based Trusts/Charities"),"Low",IF(EXACT(N141,"Trust"),"Medium",IF(EXACT(N141,"Company Based Foundations"),"Medium",IF(EXACT(N141,"Other Foundations"),"Medium",IF(EXACT(N141,"Unincorporated Groups"),"Medium","")))))))))))</f>
        <v>Medium</v>
      </c>
      <c r="P141" s="207" t="s">
        <v>1024</v>
      </c>
      <c r="Q141" s="8"/>
      <c r="R141" s="8" t="s">
        <v>1025</v>
      </c>
      <c r="S141" s="21" t="s">
        <v>1026</v>
      </c>
      <c r="T141" s="13" t="s">
        <v>60</v>
      </c>
      <c r="U141" s="8">
        <v>2</v>
      </c>
      <c r="V141" s="8">
        <v>20</v>
      </c>
      <c r="W141" s="8">
        <v>0</v>
      </c>
      <c r="X141" s="14" t="s">
        <v>37</v>
      </c>
      <c r="Z141" s="67"/>
    </row>
    <row r="142" spans="1:28" ht="112.5" customHeight="1" x14ac:dyDescent="0.2">
      <c r="A142" s="19"/>
      <c r="B142" s="20"/>
      <c r="C142" s="8" t="str">
        <f t="shared" ca="1" si="11"/>
        <v>Expired</v>
      </c>
      <c r="D142" s="8" t="s">
        <v>1027</v>
      </c>
      <c r="E142" s="9">
        <v>41724</v>
      </c>
      <c r="F142" s="9">
        <v>43185</v>
      </c>
      <c r="G142" s="9">
        <f t="shared" si="15"/>
        <v>43915</v>
      </c>
      <c r="H142" s="8" t="s">
        <v>1028</v>
      </c>
      <c r="I142" s="8" t="s">
        <v>1029</v>
      </c>
      <c r="J142" s="8" t="s">
        <v>161</v>
      </c>
      <c r="K142" s="8" t="s">
        <v>28</v>
      </c>
      <c r="L142" s="8" t="s">
        <v>29</v>
      </c>
      <c r="M142" s="10" t="str">
        <f t="shared" si="14"/>
        <v>LP</v>
      </c>
      <c r="N142" s="8" t="s">
        <v>486</v>
      </c>
      <c r="O142" s="8" t="str">
        <f t="shared" si="16"/>
        <v>Medium</v>
      </c>
      <c r="P142" s="211" t="s">
        <v>1030</v>
      </c>
      <c r="Q142" s="11"/>
      <c r="R142" s="8" t="s">
        <v>1031</v>
      </c>
      <c r="S142" s="21" t="s">
        <v>1032</v>
      </c>
      <c r="T142" s="13" t="s">
        <v>60</v>
      </c>
      <c r="U142" s="8">
        <v>2</v>
      </c>
      <c r="V142" s="8">
        <v>0</v>
      </c>
      <c r="W142" s="8">
        <v>1</v>
      </c>
      <c r="X142" s="14" t="s">
        <v>37</v>
      </c>
      <c r="Y142" s="67"/>
      <c r="Z142" s="67"/>
    </row>
    <row r="143" spans="1:28" ht="112.5" customHeight="1" x14ac:dyDescent="0.2">
      <c r="A143" s="19"/>
      <c r="B143" s="20"/>
      <c r="C143" s="8" t="str">
        <f t="shared" ca="1" si="11"/>
        <v>Expired</v>
      </c>
      <c r="D143" s="8" t="s">
        <v>1033</v>
      </c>
      <c r="E143" s="9">
        <v>43250</v>
      </c>
      <c r="F143" s="9">
        <v>44657</v>
      </c>
      <c r="G143" s="9">
        <f t="shared" si="15"/>
        <v>45387</v>
      </c>
      <c r="H143" s="8" t="s">
        <v>1034</v>
      </c>
      <c r="I143" s="8" t="s">
        <v>1035</v>
      </c>
      <c r="J143" s="8" t="s">
        <v>65</v>
      </c>
      <c r="K143" s="8" t="s">
        <v>28</v>
      </c>
      <c r="L143" s="8" t="s">
        <v>29</v>
      </c>
      <c r="M143" s="10" t="str">
        <f t="shared" si="14"/>
        <v>LP</v>
      </c>
      <c r="N143" s="8" t="s">
        <v>132</v>
      </c>
      <c r="O143" s="8" t="str">
        <f t="shared" si="16"/>
        <v>Low</v>
      </c>
      <c r="P143" s="207" t="s">
        <v>1036</v>
      </c>
      <c r="Q143" s="8"/>
      <c r="R143" s="8" t="s">
        <v>1037</v>
      </c>
      <c r="S143" s="21" t="s">
        <v>36</v>
      </c>
      <c r="T143" s="12" t="s">
        <v>1038</v>
      </c>
      <c r="U143" s="8"/>
      <c r="V143" s="8"/>
      <c r="W143" s="8"/>
      <c r="X143" s="14" t="s">
        <v>37</v>
      </c>
      <c r="Z143" s="67"/>
    </row>
    <row r="144" spans="1:28" ht="112.5" customHeight="1" x14ac:dyDescent="0.2">
      <c r="A144" s="19"/>
      <c r="B144" s="20"/>
      <c r="C144" s="8" t="str">
        <f t="shared" ca="1" si="11"/>
        <v>Expired</v>
      </c>
      <c r="D144" s="8" t="s">
        <v>1039</v>
      </c>
      <c r="E144" s="9">
        <v>42184</v>
      </c>
      <c r="F144" s="9">
        <v>42915</v>
      </c>
      <c r="G144" s="9">
        <f t="shared" si="15"/>
        <v>43644</v>
      </c>
      <c r="H144" s="8" t="s">
        <v>1040</v>
      </c>
      <c r="I144" s="8" t="s">
        <v>1041</v>
      </c>
      <c r="J144" s="8" t="s">
        <v>27</v>
      </c>
      <c r="K144" s="8" t="s">
        <v>28</v>
      </c>
      <c r="L144" s="8" t="s">
        <v>29</v>
      </c>
      <c r="M144" s="10" t="str">
        <f t="shared" si="14"/>
        <v>LP</v>
      </c>
      <c r="N144" s="8" t="s">
        <v>30</v>
      </c>
      <c r="O144" s="8" t="str">
        <f t="shared" si="16"/>
        <v>Medium</v>
      </c>
      <c r="P144" s="207" t="s">
        <v>1042</v>
      </c>
      <c r="Q144" s="8"/>
      <c r="R144" s="8" t="s">
        <v>1043</v>
      </c>
      <c r="S144" s="11" t="s">
        <v>1044</v>
      </c>
      <c r="T144" s="13" t="s">
        <v>60</v>
      </c>
      <c r="U144" s="8">
        <v>7</v>
      </c>
      <c r="V144" s="8">
        <v>10</v>
      </c>
      <c r="W144" s="8">
        <v>0</v>
      </c>
      <c r="X144" s="14" t="s">
        <v>37</v>
      </c>
      <c r="Z144" s="67"/>
    </row>
    <row r="145" spans="1:26" ht="112.5" customHeight="1" x14ac:dyDescent="0.2">
      <c r="A145" s="30"/>
      <c r="B145" s="31"/>
      <c r="C145" s="8" t="str">
        <f t="shared" ca="1" si="11"/>
        <v>Expired</v>
      </c>
      <c r="D145" s="8" t="s">
        <v>1045</v>
      </c>
      <c r="E145" s="9">
        <v>44529</v>
      </c>
      <c r="F145" s="9">
        <v>44529</v>
      </c>
      <c r="G145" s="9">
        <f t="shared" si="15"/>
        <v>45258</v>
      </c>
      <c r="H145" s="8" t="s">
        <v>1046</v>
      </c>
      <c r="I145" s="8" t="s">
        <v>1047</v>
      </c>
      <c r="J145" s="8" t="s">
        <v>27</v>
      </c>
      <c r="K145" s="8" t="s">
        <v>28</v>
      </c>
      <c r="L145" s="8" t="s">
        <v>29</v>
      </c>
      <c r="M145" s="10" t="str">
        <f t="shared" si="14"/>
        <v>LP</v>
      </c>
      <c r="N145" s="8" t="s">
        <v>132</v>
      </c>
      <c r="O145" s="8" t="str">
        <f t="shared" si="16"/>
        <v>Low</v>
      </c>
      <c r="P145" s="207" t="s">
        <v>1048</v>
      </c>
      <c r="Q145" s="8"/>
      <c r="R145" s="8" t="s">
        <v>1049</v>
      </c>
      <c r="S145" s="21" t="s">
        <v>1050</v>
      </c>
      <c r="T145" s="12" t="s">
        <v>1051</v>
      </c>
      <c r="U145" s="8"/>
      <c r="V145" s="8"/>
      <c r="W145" s="8"/>
      <c r="X145" s="27" t="s">
        <v>61</v>
      </c>
      <c r="Z145" s="67"/>
    </row>
    <row r="146" spans="1:26" ht="112.5" customHeight="1" x14ac:dyDescent="0.2">
      <c r="A146" s="19"/>
      <c r="B146" s="20"/>
      <c r="C146" s="8" t="str">
        <f t="shared" ca="1" si="11"/>
        <v>Expired</v>
      </c>
      <c r="D146" s="8" t="s">
        <v>1052</v>
      </c>
      <c r="E146" s="9">
        <v>44404</v>
      </c>
      <c r="F146" s="9">
        <v>44404</v>
      </c>
      <c r="G146" s="9">
        <f t="shared" si="15"/>
        <v>45133</v>
      </c>
      <c r="H146" s="8" t="s">
        <v>1053</v>
      </c>
      <c r="I146" s="8" t="s">
        <v>1054</v>
      </c>
      <c r="J146" s="8" t="s">
        <v>27</v>
      </c>
      <c r="K146" s="8" t="s">
        <v>28</v>
      </c>
      <c r="L146" s="8" t="s">
        <v>29</v>
      </c>
      <c r="M146" s="10" t="str">
        <f t="shared" si="14"/>
        <v>LP</v>
      </c>
      <c r="N146" s="8" t="s">
        <v>30</v>
      </c>
      <c r="O146" s="8" t="str">
        <f t="shared" si="16"/>
        <v>Medium</v>
      </c>
      <c r="P146" s="207" t="s">
        <v>1055</v>
      </c>
      <c r="Q146" s="8" t="s">
        <v>1056</v>
      </c>
      <c r="R146" s="8" t="s">
        <v>1057</v>
      </c>
      <c r="S146" s="21" t="s">
        <v>1058</v>
      </c>
      <c r="T146" s="12" t="s">
        <v>1059</v>
      </c>
      <c r="U146" s="8">
        <v>4</v>
      </c>
      <c r="V146" s="8">
        <v>0</v>
      </c>
      <c r="W146" s="8">
        <v>0</v>
      </c>
      <c r="X146" s="27" t="s">
        <v>37</v>
      </c>
      <c r="Z146" s="67"/>
    </row>
    <row r="147" spans="1:26" ht="112.5" customHeight="1" x14ac:dyDescent="0.2">
      <c r="A147" s="19"/>
      <c r="B147" s="20"/>
      <c r="C147" s="8" t="str">
        <f t="shared" ca="1" si="11"/>
        <v>Expired</v>
      </c>
      <c r="D147" s="8" t="s">
        <v>1060</v>
      </c>
      <c r="E147" s="9">
        <v>41843</v>
      </c>
      <c r="F147" s="9">
        <v>44765</v>
      </c>
      <c r="G147" s="9">
        <f t="shared" si="15"/>
        <v>45495</v>
      </c>
      <c r="H147" s="8" t="s">
        <v>1061</v>
      </c>
      <c r="I147" s="8" t="s">
        <v>1062</v>
      </c>
      <c r="J147" s="8" t="s">
        <v>27</v>
      </c>
      <c r="K147" s="8" t="s">
        <v>28</v>
      </c>
      <c r="L147" s="8" t="s">
        <v>29</v>
      </c>
      <c r="M147" s="10" t="str">
        <f t="shared" si="14"/>
        <v>LP</v>
      </c>
      <c r="N147" s="8" t="s">
        <v>30</v>
      </c>
      <c r="O147" s="8" t="str">
        <f t="shared" si="16"/>
        <v>Medium</v>
      </c>
      <c r="P147" s="207" t="s">
        <v>1063</v>
      </c>
      <c r="Q147" s="8"/>
      <c r="R147" s="8" t="s">
        <v>1064</v>
      </c>
      <c r="S147" s="11" t="s">
        <v>1065</v>
      </c>
      <c r="T147" s="12" t="s">
        <v>1066</v>
      </c>
      <c r="U147" s="8">
        <v>2</v>
      </c>
      <c r="V147" s="8">
        <v>2</v>
      </c>
      <c r="W147" s="8">
        <v>0</v>
      </c>
      <c r="X147" s="14" t="s">
        <v>61</v>
      </c>
      <c r="Z147" s="67"/>
    </row>
    <row r="148" spans="1:26" ht="112.5" customHeight="1" x14ac:dyDescent="0.25">
      <c r="A148" s="79"/>
      <c r="B148" s="20"/>
      <c r="C148" s="8" t="str">
        <f t="shared" ca="1" si="11"/>
        <v>Expired</v>
      </c>
      <c r="D148" s="8" t="s">
        <v>1067</v>
      </c>
      <c r="E148" s="9">
        <v>41939</v>
      </c>
      <c r="F148" s="9">
        <v>44861</v>
      </c>
      <c r="G148" s="9">
        <f t="shared" si="15"/>
        <v>45591</v>
      </c>
      <c r="H148" s="8" t="s">
        <v>1068</v>
      </c>
      <c r="I148" s="8" t="s">
        <v>1069</v>
      </c>
      <c r="J148" s="8" t="s">
        <v>27</v>
      </c>
      <c r="K148" s="8" t="s">
        <v>28</v>
      </c>
      <c r="L148" s="8" t="s">
        <v>29</v>
      </c>
      <c r="M148" s="10" t="str">
        <f t="shared" si="14"/>
        <v>LP</v>
      </c>
      <c r="N148" s="8" t="s">
        <v>170</v>
      </c>
      <c r="O148" s="8" t="str">
        <f t="shared" si="16"/>
        <v>Low</v>
      </c>
      <c r="P148" s="207" t="s">
        <v>1070</v>
      </c>
      <c r="Q148" s="8"/>
      <c r="R148" s="8" t="s">
        <v>1071</v>
      </c>
      <c r="S148" s="11" t="s">
        <v>1072</v>
      </c>
      <c r="T148" s="12" t="s">
        <v>1073</v>
      </c>
      <c r="U148" s="8"/>
      <c r="V148" s="8"/>
      <c r="W148" s="8"/>
      <c r="X148" s="14" t="s">
        <v>37</v>
      </c>
    </row>
    <row r="149" spans="1:26" s="73" customFormat="1" ht="112.5" customHeight="1" x14ac:dyDescent="0.25">
      <c r="A149" s="19"/>
      <c r="B149" s="20"/>
      <c r="C149" s="8" t="str">
        <f t="shared" ca="1" si="11"/>
        <v>Expired</v>
      </c>
      <c r="D149" s="8" t="s">
        <v>1074</v>
      </c>
      <c r="E149" s="9">
        <v>43424</v>
      </c>
      <c r="F149" s="9">
        <v>44648</v>
      </c>
      <c r="G149" s="9">
        <f t="shared" si="15"/>
        <v>45378</v>
      </c>
      <c r="H149" s="8" t="s">
        <v>1075</v>
      </c>
      <c r="I149" s="8" t="s">
        <v>1076</v>
      </c>
      <c r="J149" s="8" t="s">
        <v>27</v>
      </c>
      <c r="K149" s="8" t="s">
        <v>28</v>
      </c>
      <c r="L149" s="8" t="s">
        <v>29</v>
      </c>
      <c r="M149" s="10" t="str">
        <f t="shared" si="14"/>
        <v>LP</v>
      </c>
      <c r="N149" s="8" t="s">
        <v>170</v>
      </c>
      <c r="O149" s="8" t="str">
        <f t="shared" si="16"/>
        <v>Low</v>
      </c>
      <c r="P149" s="207" t="s">
        <v>1077</v>
      </c>
      <c r="Q149" s="8"/>
      <c r="R149" s="8" t="s">
        <v>1078</v>
      </c>
      <c r="S149" s="11" t="s">
        <v>1079</v>
      </c>
      <c r="T149" s="12" t="s">
        <v>1080</v>
      </c>
      <c r="U149" s="8"/>
      <c r="V149" s="8"/>
      <c r="W149" s="8"/>
      <c r="X149" s="14" t="s">
        <v>37</v>
      </c>
      <c r="Y149" s="16"/>
      <c r="Z149" s="16"/>
    </row>
    <row r="150" spans="1:26" s="73" customFormat="1" ht="112.5" customHeight="1" x14ac:dyDescent="0.25">
      <c r="A150" s="19" t="s">
        <v>1081</v>
      </c>
      <c r="B150" s="20"/>
      <c r="C150" s="8" t="str">
        <f t="shared" ca="1" si="11"/>
        <v>Expired</v>
      </c>
      <c r="D150" s="8" t="s">
        <v>1082</v>
      </c>
      <c r="E150" s="9">
        <v>41995</v>
      </c>
      <c r="F150" s="9">
        <v>42802</v>
      </c>
      <c r="G150" s="9">
        <f t="shared" si="15"/>
        <v>43531</v>
      </c>
      <c r="H150" s="8" t="s">
        <v>1083</v>
      </c>
      <c r="I150" s="8" t="s">
        <v>1084</v>
      </c>
      <c r="J150" s="8" t="s">
        <v>27</v>
      </c>
      <c r="K150" s="8" t="s">
        <v>28</v>
      </c>
      <c r="L150" s="8" t="s">
        <v>29</v>
      </c>
      <c r="M150" s="10" t="str">
        <f t="shared" si="14"/>
        <v>LP</v>
      </c>
      <c r="N150" s="8" t="s">
        <v>30</v>
      </c>
      <c r="O150" s="8" t="str">
        <f t="shared" si="16"/>
        <v>Medium</v>
      </c>
      <c r="P150" s="207" t="s">
        <v>1085</v>
      </c>
      <c r="Q150" s="8"/>
      <c r="R150" s="8" t="s">
        <v>1086</v>
      </c>
      <c r="S150" s="21" t="s">
        <v>1087</v>
      </c>
      <c r="T150" s="12" t="s">
        <v>577</v>
      </c>
      <c r="U150" s="25">
        <v>5</v>
      </c>
      <c r="V150" s="25">
        <v>10</v>
      </c>
      <c r="W150" s="25">
        <v>1</v>
      </c>
      <c r="X150" s="14" t="s">
        <v>37</v>
      </c>
      <c r="Y150" s="16"/>
      <c r="Z150" s="16"/>
    </row>
    <row r="151" spans="1:26" s="73" customFormat="1" ht="112.5" customHeight="1" x14ac:dyDescent="0.25">
      <c r="A151" s="20"/>
      <c r="B151" s="20"/>
      <c r="C151" s="8" t="str">
        <f t="shared" ca="1" si="11"/>
        <v>Expired</v>
      </c>
      <c r="D151" s="12" t="s">
        <v>1088</v>
      </c>
      <c r="E151" s="23">
        <v>44384</v>
      </c>
      <c r="F151" s="28">
        <v>44384</v>
      </c>
      <c r="G151" s="9">
        <f t="shared" si="15"/>
        <v>45113</v>
      </c>
      <c r="H151" s="8" t="s">
        <v>1089</v>
      </c>
      <c r="I151" s="12" t="s">
        <v>1090</v>
      </c>
      <c r="J151" s="12" t="s">
        <v>56</v>
      </c>
      <c r="K151" s="12" t="s">
        <v>124</v>
      </c>
      <c r="L151" s="54" t="s">
        <v>29</v>
      </c>
      <c r="M151" s="10" t="str">
        <f t="shared" si="14"/>
        <v>LP</v>
      </c>
      <c r="N151" s="12" t="s">
        <v>30</v>
      </c>
      <c r="O151" s="8" t="str">
        <f t="shared" si="16"/>
        <v>Medium</v>
      </c>
      <c r="P151" s="201" t="s">
        <v>1091</v>
      </c>
      <c r="Q151" s="12"/>
      <c r="R151" s="12" t="s">
        <v>1092</v>
      </c>
      <c r="S151" s="29" t="s">
        <v>1093</v>
      </c>
      <c r="T151" s="14"/>
      <c r="U151" s="12"/>
      <c r="V151" s="12"/>
      <c r="W151" s="12"/>
      <c r="X151" s="12" t="s">
        <v>37</v>
      </c>
      <c r="Y151" s="16"/>
      <c r="Z151" s="16"/>
    </row>
    <row r="152" spans="1:26" s="73" customFormat="1" ht="112.5" customHeight="1" x14ac:dyDescent="0.25">
      <c r="A152" s="19"/>
      <c r="B152" s="20"/>
      <c r="C152" s="8" t="str">
        <f t="shared" ca="1" si="11"/>
        <v>Expired</v>
      </c>
      <c r="D152" s="8" t="s">
        <v>1094</v>
      </c>
      <c r="E152" s="9">
        <v>42964</v>
      </c>
      <c r="F152" s="9">
        <v>43694</v>
      </c>
      <c r="G152" s="9">
        <f t="shared" si="15"/>
        <v>44424</v>
      </c>
      <c r="H152" s="8" t="s">
        <v>1095</v>
      </c>
      <c r="I152" s="8" t="s">
        <v>1096</v>
      </c>
      <c r="J152" s="8" t="s">
        <v>27</v>
      </c>
      <c r="K152" s="8" t="s">
        <v>28</v>
      </c>
      <c r="L152" s="8" t="s">
        <v>29</v>
      </c>
      <c r="M152" s="10" t="str">
        <f t="shared" si="14"/>
        <v>LP</v>
      </c>
      <c r="N152" s="8" t="s">
        <v>30</v>
      </c>
      <c r="O152" s="8" t="str">
        <f t="shared" si="16"/>
        <v>Medium</v>
      </c>
      <c r="P152" s="212" t="s">
        <v>1097</v>
      </c>
      <c r="Q152" s="80"/>
      <c r="R152" s="80" t="s">
        <v>1098</v>
      </c>
      <c r="S152" s="11" t="s">
        <v>1099</v>
      </c>
      <c r="T152" s="12" t="s">
        <v>1100</v>
      </c>
      <c r="U152" s="25">
        <v>10</v>
      </c>
      <c r="V152" s="25">
        <v>0</v>
      </c>
      <c r="W152" s="25">
        <v>1</v>
      </c>
      <c r="X152" s="14" t="s">
        <v>37</v>
      </c>
      <c r="Y152" s="16"/>
      <c r="Z152" s="16"/>
    </row>
    <row r="153" spans="1:26" s="73" customFormat="1" ht="112.5" customHeight="1" x14ac:dyDescent="0.25">
      <c r="A153" s="19"/>
      <c r="B153" s="20"/>
      <c r="C153" s="8" t="str">
        <f t="shared" ca="1" si="11"/>
        <v>Expired</v>
      </c>
      <c r="D153" s="8" t="s">
        <v>1101</v>
      </c>
      <c r="E153" s="9">
        <v>42298</v>
      </c>
      <c r="F153" s="9">
        <v>44249</v>
      </c>
      <c r="G153" s="9">
        <f t="shared" si="15"/>
        <v>44978</v>
      </c>
      <c r="H153" s="8" t="s">
        <v>1102</v>
      </c>
      <c r="I153" s="8" t="s">
        <v>1103</v>
      </c>
      <c r="J153" s="8" t="s">
        <v>27</v>
      </c>
      <c r="K153" s="8" t="s">
        <v>28</v>
      </c>
      <c r="L153" s="8" t="s">
        <v>29</v>
      </c>
      <c r="M153" s="10" t="str">
        <f t="shared" si="14"/>
        <v>LP</v>
      </c>
      <c r="N153" s="8" t="s">
        <v>30</v>
      </c>
      <c r="O153" s="8" t="str">
        <f t="shared" si="16"/>
        <v>Medium</v>
      </c>
      <c r="P153" s="207" t="s">
        <v>1104</v>
      </c>
      <c r="Q153" s="8" t="s">
        <v>1105</v>
      </c>
      <c r="R153" s="8" t="s">
        <v>1106</v>
      </c>
      <c r="S153" s="11" t="s">
        <v>1107</v>
      </c>
      <c r="T153" s="12" t="s">
        <v>1108</v>
      </c>
      <c r="U153" s="8">
        <v>12</v>
      </c>
      <c r="V153" s="8">
        <v>5</v>
      </c>
      <c r="W153" s="8">
        <v>4</v>
      </c>
      <c r="X153" s="14" t="s">
        <v>243</v>
      </c>
      <c r="Y153" s="16"/>
      <c r="Z153" s="16"/>
    </row>
    <row r="154" spans="1:26" s="73" customFormat="1" ht="112.5" customHeight="1" x14ac:dyDescent="0.25">
      <c r="A154" s="19"/>
      <c r="B154" s="20"/>
      <c r="C154" s="8" t="str">
        <f t="shared" ca="1" si="11"/>
        <v>Expired</v>
      </c>
      <c r="D154" s="8" t="s">
        <v>1109</v>
      </c>
      <c r="E154" s="9">
        <v>43055</v>
      </c>
      <c r="F154" s="9">
        <v>44342</v>
      </c>
      <c r="G154" s="9">
        <f t="shared" si="15"/>
        <v>45071</v>
      </c>
      <c r="H154" s="8" t="s">
        <v>1110</v>
      </c>
      <c r="I154" s="8" t="s">
        <v>1111</v>
      </c>
      <c r="J154" s="8" t="s">
        <v>27</v>
      </c>
      <c r="K154" s="8" t="s">
        <v>28</v>
      </c>
      <c r="L154" s="8" t="s">
        <v>29</v>
      </c>
      <c r="M154" s="10" t="str">
        <f t="shared" si="14"/>
        <v>LP</v>
      </c>
      <c r="N154" s="8" t="s">
        <v>132</v>
      </c>
      <c r="O154" s="8" t="str">
        <f t="shared" si="16"/>
        <v>Low</v>
      </c>
      <c r="P154" s="207" t="s">
        <v>1112</v>
      </c>
      <c r="Q154" s="8"/>
      <c r="R154" s="15" t="s">
        <v>1113</v>
      </c>
      <c r="S154" s="81" t="s">
        <v>1114</v>
      </c>
      <c r="T154" s="12"/>
      <c r="U154" s="8"/>
      <c r="V154" s="8"/>
      <c r="W154" s="8"/>
      <c r="X154" s="8" t="s">
        <v>61</v>
      </c>
      <c r="Y154" s="16"/>
      <c r="Z154" s="16"/>
    </row>
    <row r="155" spans="1:26" s="73" customFormat="1" ht="112.5" customHeight="1" x14ac:dyDescent="0.2">
      <c r="A155" s="17"/>
      <c r="B155" s="18">
        <v>44746</v>
      </c>
      <c r="C155" s="8" t="str">
        <f t="shared" ca="1" si="11"/>
        <v>Expired</v>
      </c>
      <c r="D155" s="8" t="s">
        <v>1115</v>
      </c>
      <c r="E155" s="9">
        <v>44746</v>
      </c>
      <c r="F155" s="9">
        <f>E155</f>
        <v>44746</v>
      </c>
      <c r="G155" s="9">
        <f t="shared" si="15"/>
        <v>45476</v>
      </c>
      <c r="H155" s="8" t="s">
        <v>1116</v>
      </c>
      <c r="I155" s="8" t="s">
        <v>1117</v>
      </c>
      <c r="J155" s="8" t="s">
        <v>254</v>
      </c>
      <c r="K155" s="8" t="s">
        <v>28</v>
      </c>
      <c r="L155" s="8" t="s">
        <v>29</v>
      </c>
      <c r="M155" s="10" t="str">
        <f t="shared" si="14"/>
        <v>LP</v>
      </c>
      <c r="N155" s="8" t="s">
        <v>30</v>
      </c>
      <c r="O155" s="8" t="str">
        <f t="shared" si="16"/>
        <v>Medium</v>
      </c>
      <c r="P155" s="207" t="s">
        <v>1118</v>
      </c>
      <c r="Q155" s="8"/>
      <c r="R155" s="8" t="s">
        <v>1119</v>
      </c>
      <c r="S155" s="21" t="s">
        <v>1120</v>
      </c>
      <c r="T155" s="12" t="s">
        <v>1121</v>
      </c>
      <c r="U155" s="8">
        <v>11</v>
      </c>
      <c r="V155" s="8">
        <v>0</v>
      </c>
      <c r="W155" s="8">
        <v>0</v>
      </c>
      <c r="X155" s="14" t="s">
        <v>243</v>
      </c>
      <c r="Y155" s="16"/>
      <c r="Z155" s="67"/>
    </row>
    <row r="156" spans="1:26" s="73" customFormat="1" ht="112.5" customHeight="1" x14ac:dyDescent="0.25">
      <c r="A156" s="30"/>
      <c r="B156" s="31"/>
      <c r="C156" s="8" t="str">
        <f t="shared" ca="1" si="11"/>
        <v>Expired</v>
      </c>
      <c r="D156" s="8" t="s">
        <v>1122</v>
      </c>
      <c r="E156" s="9">
        <v>41915</v>
      </c>
      <c r="F156" s="9">
        <v>44837</v>
      </c>
      <c r="G156" s="9">
        <f t="shared" si="15"/>
        <v>45567</v>
      </c>
      <c r="H156" s="8" t="s">
        <v>1123</v>
      </c>
      <c r="I156" s="8" t="s">
        <v>1124</v>
      </c>
      <c r="J156" s="8" t="s">
        <v>27</v>
      </c>
      <c r="K156" s="8" t="s">
        <v>28</v>
      </c>
      <c r="L156" s="8" t="s">
        <v>29</v>
      </c>
      <c r="M156" s="10" t="str">
        <f t="shared" si="14"/>
        <v>LP</v>
      </c>
      <c r="N156" s="8" t="s">
        <v>30</v>
      </c>
      <c r="O156" s="8" t="str">
        <f t="shared" si="16"/>
        <v>Medium</v>
      </c>
      <c r="P156" s="207" t="s">
        <v>1125</v>
      </c>
      <c r="Q156" s="8"/>
      <c r="R156" s="8" t="s">
        <v>1126</v>
      </c>
      <c r="S156" s="11" t="s">
        <v>1127</v>
      </c>
      <c r="T156" s="13" t="s">
        <v>36</v>
      </c>
      <c r="U156" s="82">
        <v>11484</v>
      </c>
      <c r="V156" s="13">
        <v>15</v>
      </c>
      <c r="W156" s="13">
        <v>4</v>
      </c>
      <c r="X156" s="14" t="s">
        <v>61</v>
      </c>
      <c r="Y156" s="16"/>
      <c r="Z156" s="16"/>
    </row>
    <row r="157" spans="1:26" s="73" customFormat="1" ht="112.5" customHeight="1" x14ac:dyDescent="0.2">
      <c r="A157" s="19"/>
      <c r="B157" s="20"/>
      <c r="C157" s="8" t="str">
        <f t="shared" ca="1" si="11"/>
        <v>Expired</v>
      </c>
      <c r="D157" s="8" t="s">
        <v>1128</v>
      </c>
      <c r="E157" s="9">
        <v>43438</v>
      </c>
      <c r="F157" s="9">
        <f>E157</f>
        <v>43438</v>
      </c>
      <c r="G157" s="9">
        <f t="shared" si="15"/>
        <v>44168</v>
      </c>
      <c r="H157" s="8" t="s">
        <v>1129</v>
      </c>
      <c r="I157" s="8" t="s">
        <v>1130</v>
      </c>
      <c r="J157" s="8" t="s">
        <v>27</v>
      </c>
      <c r="K157" s="8" t="s">
        <v>28</v>
      </c>
      <c r="L157" s="8" t="s">
        <v>29</v>
      </c>
      <c r="M157" s="10" t="str">
        <f t="shared" si="14"/>
        <v>LP</v>
      </c>
      <c r="N157" s="8" t="s">
        <v>132</v>
      </c>
      <c r="O157" s="8" t="str">
        <f t="shared" si="16"/>
        <v>Low</v>
      </c>
      <c r="P157" s="207" t="s">
        <v>1131</v>
      </c>
      <c r="Q157" s="8"/>
      <c r="R157" s="8" t="s">
        <v>1132</v>
      </c>
      <c r="S157" s="11" t="s">
        <v>1133</v>
      </c>
      <c r="T157" s="12" t="s">
        <v>1134</v>
      </c>
      <c r="U157" s="8">
        <v>9</v>
      </c>
      <c r="V157" s="8">
        <v>0</v>
      </c>
      <c r="W157" s="8">
        <v>0</v>
      </c>
      <c r="X157" s="14" t="s">
        <v>61</v>
      </c>
      <c r="Y157" s="67"/>
      <c r="Z157" s="67"/>
    </row>
    <row r="158" spans="1:26" s="73" customFormat="1" ht="112.5" customHeight="1" x14ac:dyDescent="0.25">
      <c r="A158" s="19"/>
      <c r="B158" s="20"/>
      <c r="C158" s="8" t="str">
        <f t="shared" ca="1" si="11"/>
        <v>Active</v>
      </c>
      <c r="D158" s="8" t="s">
        <v>1135</v>
      </c>
      <c r="E158" s="9">
        <v>41815</v>
      </c>
      <c r="F158" s="9">
        <v>44979</v>
      </c>
      <c r="G158" s="9">
        <f t="shared" si="15"/>
        <v>45709</v>
      </c>
      <c r="H158" s="8" t="s">
        <v>1136</v>
      </c>
      <c r="I158" s="8" t="s">
        <v>1137</v>
      </c>
      <c r="J158" s="8" t="s">
        <v>27</v>
      </c>
      <c r="K158" s="8" t="s">
        <v>28</v>
      </c>
      <c r="L158" s="8" t="s">
        <v>29</v>
      </c>
      <c r="M158" s="10" t="str">
        <f t="shared" si="14"/>
        <v>LP</v>
      </c>
      <c r="N158" s="8" t="s">
        <v>132</v>
      </c>
      <c r="O158" s="8" t="str">
        <f t="shared" si="16"/>
        <v>Low</v>
      </c>
      <c r="P158" s="207" t="s">
        <v>1138</v>
      </c>
      <c r="Q158" s="8" t="s">
        <v>1139</v>
      </c>
      <c r="R158" s="8" t="s">
        <v>1140</v>
      </c>
      <c r="S158" s="11" t="s">
        <v>1141</v>
      </c>
      <c r="T158" s="12" t="s">
        <v>1142</v>
      </c>
      <c r="U158" s="8">
        <v>300</v>
      </c>
      <c r="V158" s="8" t="s">
        <v>1143</v>
      </c>
      <c r="W158" s="8">
        <v>7</v>
      </c>
      <c r="X158" s="14" t="s">
        <v>243</v>
      </c>
      <c r="Y158" s="16"/>
      <c r="Z158" s="16"/>
    </row>
    <row r="159" spans="1:26" s="73" customFormat="1" ht="112.5" customHeight="1" x14ac:dyDescent="0.2">
      <c r="A159" s="19"/>
      <c r="B159" s="20"/>
      <c r="C159" s="8" t="str">
        <f t="shared" ca="1" si="11"/>
        <v>Expired</v>
      </c>
      <c r="D159" s="12" t="s">
        <v>1144</v>
      </c>
      <c r="E159" s="23">
        <v>43908</v>
      </c>
      <c r="F159" s="28">
        <v>43907</v>
      </c>
      <c r="G159" s="9">
        <f t="shared" si="15"/>
        <v>44636</v>
      </c>
      <c r="H159" s="8" t="s">
        <v>1145</v>
      </c>
      <c r="I159" s="12" t="s">
        <v>1146</v>
      </c>
      <c r="J159" s="12" t="s">
        <v>56</v>
      </c>
      <c r="K159" s="12" t="s">
        <v>124</v>
      </c>
      <c r="L159" s="54" t="s">
        <v>29</v>
      </c>
      <c r="M159" s="10" t="str">
        <f t="shared" si="14"/>
        <v>LP</v>
      </c>
      <c r="N159" s="12" t="s">
        <v>30</v>
      </c>
      <c r="O159" s="8" t="str">
        <f t="shared" si="16"/>
        <v>Medium</v>
      </c>
      <c r="P159" s="201" t="s">
        <v>1147</v>
      </c>
      <c r="Q159" s="12"/>
      <c r="R159" s="12" t="s">
        <v>1148</v>
      </c>
      <c r="S159" s="29" t="s">
        <v>1149</v>
      </c>
      <c r="T159" s="14"/>
      <c r="U159" s="12"/>
      <c r="V159" s="12"/>
      <c r="W159" s="12"/>
      <c r="X159" s="12" t="s">
        <v>37</v>
      </c>
      <c r="Y159" s="16"/>
      <c r="Z159" s="67"/>
    </row>
    <row r="160" spans="1:26" s="73" customFormat="1" ht="112.5" customHeight="1" x14ac:dyDescent="0.25">
      <c r="A160" s="62"/>
      <c r="B160" s="63"/>
      <c r="C160" s="35" t="str">
        <f t="shared" ca="1" si="11"/>
        <v>Expired</v>
      </c>
      <c r="D160" s="35" t="s">
        <v>1150</v>
      </c>
      <c r="E160" s="36">
        <v>42079</v>
      </c>
      <c r="F160" s="36">
        <f>E160</f>
        <v>42079</v>
      </c>
      <c r="G160" s="36">
        <f t="shared" si="15"/>
        <v>42809</v>
      </c>
      <c r="H160" s="35" t="s">
        <v>1151</v>
      </c>
      <c r="I160" s="35" t="s">
        <v>1152</v>
      </c>
      <c r="J160" s="35" t="s">
        <v>27</v>
      </c>
      <c r="K160" s="35" t="s">
        <v>28</v>
      </c>
      <c r="L160" s="35" t="s">
        <v>29</v>
      </c>
      <c r="M160" s="37" t="str">
        <f t="shared" si="14"/>
        <v>LP</v>
      </c>
      <c r="N160" s="35" t="s">
        <v>30</v>
      </c>
      <c r="O160" s="35" t="str">
        <f t="shared" si="16"/>
        <v>Medium</v>
      </c>
      <c r="P160" s="208" t="s">
        <v>1153</v>
      </c>
      <c r="Q160" s="35" t="s">
        <v>1154</v>
      </c>
      <c r="R160" s="35" t="s">
        <v>1155</v>
      </c>
      <c r="S160" s="43" t="s">
        <v>1156</v>
      </c>
      <c r="T160" s="44" t="s">
        <v>1157</v>
      </c>
      <c r="U160" s="35">
        <v>11</v>
      </c>
      <c r="V160" s="35">
        <v>3</v>
      </c>
      <c r="W160" s="35">
        <v>1</v>
      </c>
      <c r="X160" s="41" t="s">
        <v>37</v>
      </c>
      <c r="Y160" s="16"/>
      <c r="Z160" s="16"/>
    </row>
    <row r="161" spans="1:28" s="73" customFormat="1" ht="112.5" customHeight="1" x14ac:dyDescent="0.2">
      <c r="A161" s="30"/>
      <c r="B161" s="31"/>
      <c r="C161" s="8" t="str">
        <f t="shared" ca="1" si="11"/>
        <v>Expired</v>
      </c>
      <c r="D161" s="8" t="s">
        <v>1158</v>
      </c>
      <c r="E161" s="9">
        <v>43626</v>
      </c>
      <c r="F161" s="9">
        <f>E161</f>
        <v>43626</v>
      </c>
      <c r="G161" s="9">
        <f t="shared" si="15"/>
        <v>44356</v>
      </c>
      <c r="H161" s="8" t="s">
        <v>1159</v>
      </c>
      <c r="I161" s="8" t="s">
        <v>1160</v>
      </c>
      <c r="J161" s="8" t="s">
        <v>114</v>
      </c>
      <c r="K161" s="8" t="s">
        <v>28</v>
      </c>
      <c r="L161" s="8" t="s">
        <v>29</v>
      </c>
      <c r="M161" s="10" t="str">
        <f t="shared" si="14"/>
        <v>LP</v>
      </c>
      <c r="N161" s="8" t="s">
        <v>30</v>
      </c>
      <c r="O161" s="8" t="str">
        <f t="shared" si="16"/>
        <v>Medium</v>
      </c>
      <c r="P161" s="207" t="s">
        <v>1161</v>
      </c>
      <c r="Q161" s="8"/>
      <c r="R161" s="8" t="s">
        <v>1162</v>
      </c>
      <c r="S161" s="11" t="s">
        <v>1163</v>
      </c>
      <c r="T161" s="12" t="s">
        <v>1164</v>
      </c>
      <c r="U161" s="8">
        <v>22</v>
      </c>
      <c r="V161" s="8">
        <v>4</v>
      </c>
      <c r="W161" s="8">
        <v>0</v>
      </c>
      <c r="X161" s="14" t="s">
        <v>37</v>
      </c>
      <c r="Y161" s="67"/>
      <c r="Z161" s="67"/>
    </row>
    <row r="162" spans="1:28" s="73" customFormat="1" ht="112.5" customHeight="1" x14ac:dyDescent="0.2">
      <c r="A162" s="19"/>
      <c r="B162" s="20"/>
      <c r="C162" s="8" t="str">
        <f t="shared" ca="1" si="11"/>
        <v>Expired</v>
      </c>
      <c r="D162" s="8" t="s">
        <v>1165</v>
      </c>
      <c r="E162" s="9">
        <v>43126</v>
      </c>
      <c r="F162" s="9">
        <f>E162</f>
        <v>43126</v>
      </c>
      <c r="G162" s="9">
        <f t="shared" si="15"/>
        <v>43855</v>
      </c>
      <c r="H162" s="8" t="s">
        <v>1166</v>
      </c>
      <c r="I162" s="8" t="s">
        <v>1167</v>
      </c>
      <c r="J162" s="8" t="s">
        <v>27</v>
      </c>
      <c r="K162" s="8" t="s">
        <v>28</v>
      </c>
      <c r="L162" s="8" t="s">
        <v>29</v>
      </c>
      <c r="M162" s="10" t="str">
        <f t="shared" si="14"/>
        <v>LP</v>
      </c>
      <c r="N162" s="8" t="s">
        <v>30</v>
      </c>
      <c r="O162" s="8" t="str">
        <f t="shared" si="16"/>
        <v>Medium</v>
      </c>
      <c r="P162" s="207" t="s">
        <v>1168</v>
      </c>
      <c r="Q162" s="8" t="s">
        <v>1169</v>
      </c>
      <c r="R162" s="8" t="s">
        <v>1170</v>
      </c>
      <c r="S162" s="21" t="s">
        <v>1171</v>
      </c>
      <c r="T162" s="13" t="s">
        <v>60</v>
      </c>
      <c r="U162" s="8">
        <v>2</v>
      </c>
      <c r="V162" s="8">
        <v>0</v>
      </c>
      <c r="W162" s="8">
        <v>0</v>
      </c>
      <c r="X162" s="14" t="s">
        <v>37</v>
      </c>
      <c r="Y162" s="16"/>
      <c r="Z162" s="67"/>
    </row>
    <row r="163" spans="1:28" s="73" customFormat="1" ht="112.5" customHeight="1" x14ac:dyDescent="0.25">
      <c r="A163" s="19"/>
      <c r="B163" s="20"/>
      <c r="C163" s="8" t="str">
        <f t="shared" ca="1" si="11"/>
        <v>Expired</v>
      </c>
      <c r="D163" s="8" t="s">
        <v>1172</v>
      </c>
      <c r="E163" s="9">
        <v>41744</v>
      </c>
      <c r="F163" s="9">
        <v>44700</v>
      </c>
      <c r="G163" s="9">
        <f t="shared" si="15"/>
        <v>45430</v>
      </c>
      <c r="H163" s="8" t="s">
        <v>1173</v>
      </c>
      <c r="I163" s="8" t="s">
        <v>1174</v>
      </c>
      <c r="J163" s="8" t="s">
        <v>27</v>
      </c>
      <c r="K163" s="8" t="s">
        <v>28</v>
      </c>
      <c r="L163" s="8" t="s">
        <v>29</v>
      </c>
      <c r="M163" s="10" t="str">
        <f t="shared" si="14"/>
        <v>LP</v>
      </c>
      <c r="N163" s="8" t="s">
        <v>30</v>
      </c>
      <c r="O163" s="8" t="str">
        <f t="shared" si="16"/>
        <v>Medium</v>
      </c>
      <c r="P163" s="207" t="s">
        <v>1175</v>
      </c>
      <c r="Q163" s="8"/>
      <c r="R163" s="8" t="s">
        <v>1176</v>
      </c>
      <c r="S163" s="11" t="s">
        <v>1177</v>
      </c>
      <c r="T163" s="12" t="s">
        <v>1178</v>
      </c>
      <c r="U163" s="8">
        <v>20</v>
      </c>
      <c r="V163" s="8">
        <v>8</v>
      </c>
      <c r="W163" s="8">
        <v>1</v>
      </c>
      <c r="X163" s="14" t="s">
        <v>37</v>
      </c>
      <c r="Y163" s="16"/>
      <c r="Z163" s="16"/>
    </row>
    <row r="164" spans="1:28" s="73" customFormat="1" ht="112.5" customHeight="1" x14ac:dyDescent="0.25">
      <c r="A164" s="19"/>
      <c r="B164" s="20"/>
      <c r="C164" s="8" t="str">
        <f t="shared" ca="1" si="11"/>
        <v>Expired</v>
      </c>
      <c r="D164" s="8" t="s">
        <v>1179</v>
      </c>
      <c r="E164" s="9">
        <v>42184</v>
      </c>
      <c r="F164" s="9">
        <v>44376</v>
      </c>
      <c r="G164" s="9">
        <f t="shared" si="15"/>
        <v>45105</v>
      </c>
      <c r="H164" s="8" t="s">
        <v>1180</v>
      </c>
      <c r="I164" s="8" t="s">
        <v>1181</v>
      </c>
      <c r="J164" s="8" t="s">
        <v>27</v>
      </c>
      <c r="K164" s="8" t="s">
        <v>28</v>
      </c>
      <c r="L164" s="8" t="s">
        <v>29</v>
      </c>
      <c r="M164" s="10" t="str">
        <f t="shared" si="14"/>
        <v>LP</v>
      </c>
      <c r="N164" s="8" t="s">
        <v>170</v>
      </c>
      <c r="O164" s="8" t="str">
        <f t="shared" si="16"/>
        <v>Low</v>
      </c>
      <c r="P164" s="207" t="s">
        <v>1182</v>
      </c>
      <c r="Q164" s="8"/>
      <c r="R164" s="8" t="s">
        <v>1183</v>
      </c>
      <c r="S164" s="21" t="s">
        <v>1184</v>
      </c>
      <c r="T164" s="12" t="s">
        <v>1185</v>
      </c>
      <c r="U164" s="8"/>
      <c r="V164" s="8"/>
      <c r="W164" s="8"/>
      <c r="X164" s="14" t="s">
        <v>243</v>
      </c>
      <c r="Y164" s="16"/>
      <c r="Z164" s="16"/>
    </row>
    <row r="165" spans="1:28" s="73" customFormat="1" ht="112.5" customHeight="1" x14ac:dyDescent="0.2">
      <c r="A165" s="19"/>
      <c r="B165" s="20"/>
      <c r="C165" s="8" t="str">
        <f t="shared" ca="1" si="11"/>
        <v>Expired</v>
      </c>
      <c r="D165" s="8" t="s">
        <v>1186</v>
      </c>
      <c r="E165" s="9">
        <v>44279</v>
      </c>
      <c r="F165" s="9">
        <f>E165</f>
        <v>44279</v>
      </c>
      <c r="G165" s="9">
        <f t="shared" si="15"/>
        <v>45008</v>
      </c>
      <c r="H165" s="8" t="s">
        <v>1187</v>
      </c>
      <c r="I165" s="8" t="s">
        <v>1188</v>
      </c>
      <c r="J165" s="8" t="s">
        <v>27</v>
      </c>
      <c r="K165" s="8" t="s">
        <v>28</v>
      </c>
      <c r="L165" s="8" t="s">
        <v>29</v>
      </c>
      <c r="M165" s="10" t="str">
        <f t="shared" si="14"/>
        <v>LP</v>
      </c>
      <c r="N165" s="8" t="s">
        <v>30</v>
      </c>
      <c r="O165" s="8" t="str">
        <f t="shared" si="16"/>
        <v>Medium</v>
      </c>
      <c r="P165" s="207" t="s">
        <v>1189</v>
      </c>
      <c r="Q165" s="8" t="s">
        <v>1190</v>
      </c>
      <c r="R165" s="8" t="s">
        <v>1191</v>
      </c>
      <c r="S165" s="11" t="s">
        <v>1192</v>
      </c>
      <c r="T165" s="13" t="s">
        <v>1193</v>
      </c>
      <c r="U165" s="8">
        <v>5</v>
      </c>
      <c r="V165" s="8">
        <v>0</v>
      </c>
      <c r="W165" s="8">
        <v>0</v>
      </c>
      <c r="X165" s="14" t="s">
        <v>37</v>
      </c>
      <c r="Y165" s="67"/>
      <c r="Z165" s="67"/>
    </row>
    <row r="166" spans="1:28" s="73" customFormat="1" ht="112.5" customHeight="1" x14ac:dyDescent="0.2">
      <c r="A166" s="19"/>
      <c r="B166" s="20"/>
      <c r="C166" s="8" t="str">
        <f t="shared" ca="1" si="11"/>
        <v>Expired</v>
      </c>
      <c r="D166" s="8" t="s">
        <v>1194</v>
      </c>
      <c r="E166" s="9">
        <v>44124</v>
      </c>
      <c r="F166" s="9">
        <v>44854</v>
      </c>
      <c r="G166" s="9">
        <f t="shared" si="15"/>
        <v>45584</v>
      </c>
      <c r="H166" s="8" t="s">
        <v>1195</v>
      </c>
      <c r="I166" s="8" t="s">
        <v>1196</v>
      </c>
      <c r="J166" s="8" t="s">
        <v>27</v>
      </c>
      <c r="K166" s="8" t="s">
        <v>28</v>
      </c>
      <c r="L166" s="8" t="s">
        <v>29</v>
      </c>
      <c r="M166" s="10" t="str">
        <f t="shared" si="14"/>
        <v>LP</v>
      </c>
      <c r="N166" s="8" t="s">
        <v>170</v>
      </c>
      <c r="O166" s="8" t="str">
        <f t="shared" si="16"/>
        <v>Low</v>
      </c>
      <c r="P166" s="207" t="s">
        <v>1197</v>
      </c>
      <c r="Q166" s="8"/>
      <c r="R166" s="8" t="s">
        <v>1198</v>
      </c>
      <c r="S166" s="11" t="s">
        <v>1199</v>
      </c>
      <c r="T166" s="23" t="s">
        <v>1200</v>
      </c>
      <c r="U166" s="8">
        <v>18</v>
      </c>
      <c r="V166" s="8">
        <v>0</v>
      </c>
      <c r="W166" s="8">
        <v>0</v>
      </c>
      <c r="X166" s="14" t="s">
        <v>37</v>
      </c>
      <c r="Y166" s="67"/>
      <c r="Z166" s="67"/>
    </row>
    <row r="167" spans="1:28" s="73" customFormat="1" ht="112.5" customHeight="1" x14ac:dyDescent="0.2">
      <c r="A167" s="19"/>
      <c r="B167" s="20"/>
      <c r="C167" s="8" t="str">
        <f t="shared" ca="1" si="11"/>
        <v>Expired</v>
      </c>
      <c r="D167" s="8" t="s">
        <v>1201</v>
      </c>
      <c r="E167" s="9">
        <v>41767</v>
      </c>
      <c r="F167" s="9">
        <v>44689</v>
      </c>
      <c r="G167" s="9">
        <f t="shared" si="15"/>
        <v>45419</v>
      </c>
      <c r="H167" s="8" t="s">
        <v>1202</v>
      </c>
      <c r="I167" s="8" t="s">
        <v>1203</v>
      </c>
      <c r="J167" s="8" t="s">
        <v>27</v>
      </c>
      <c r="K167" s="8" t="s">
        <v>28</v>
      </c>
      <c r="L167" s="8" t="s">
        <v>29</v>
      </c>
      <c r="M167" s="10" t="str">
        <f t="shared" si="14"/>
        <v>LP</v>
      </c>
      <c r="N167" s="8" t="s">
        <v>30</v>
      </c>
      <c r="O167" s="8" t="str">
        <f t="shared" si="16"/>
        <v>Medium</v>
      </c>
      <c r="P167" s="207" t="s">
        <v>1204</v>
      </c>
      <c r="Q167" s="8"/>
      <c r="R167" s="8" t="s">
        <v>1205</v>
      </c>
      <c r="S167" s="11" t="s">
        <v>1206</v>
      </c>
      <c r="T167" s="23" t="s">
        <v>1207</v>
      </c>
      <c r="U167" s="8">
        <v>11</v>
      </c>
      <c r="V167" s="8">
        <v>0</v>
      </c>
      <c r="W167" s="8">
        <v>0</v>
      </c>
      <c r="X167" s="14" t="s">
        <v>243</v>
      </c>
      <c r="Y167" s="67"/>
      <c r="Z167" s="67"/>
    </row>
    <row r="168" spans="1:28" s="73" customFormat="1" ht="112.5" customHeight="1" x14ac:dyDescent="0.2">
      <c r="A168" s="19"/>
      <c r="B168" s="20"/>
      <c r="C168" s="8" t="str">
        <f t="shared" ca="1" si="11"/>
        <v>Expired</v>
      </c>
      <c r="D168" s="8" t="s">
        <v>1208</v>
      </c>
      <c r="E168" s="9">
        <v>43880</v>
      </c>
      <c r="F168" s="9">
        <f>E168</f>
        <v>43880</v>
      </c>
      <c r="G168" s="9">
        <f t="shared" si="15"/>
        <v>44610</v>
      </c>
      <c r="H168" s="8" t="s">
        <v>1209</v>
      </c>
      <c r="I168" s="8" t="s">
        <v>1210</v>
      </c>
      <c r="J168" s="8" t="s">
        <v>27</v>
      </c>
      <c r="K168" s="8" t="s">
        <v>28</v>
      </c>
      <c r="L168" s="8" t="s">
        <v>29</v>
      </c>
      <c r="M168" s="10" t="str">
        <f t="shared" si="14"/>
        <v>LP</v>
      </c>
      <c r="N168" s="8" t="s">
        <v>30</v>
      </c>
      <c r="O168" s="8" t="str">
        <f t="shared" si="16"/>
        <v>Medium</v>
      </c>
      <c r="P168" s="207" t="s">
        <v>1211</v>
      </c>
      <c r="Q168" s="8"/>
      <c r="R168" s="8" t="s">
        <v>1212</v>
      </c>
      <c r="S168" s="11" t="s">
        <v>1213</v>
      </c>
      <c r="T168" s="23" t="s">
        <v>1214</v>
      </c>
      <c r="U168" s="25">
        <v>3</v>
      </c>
      <c r="V168" s="25">
        <v>0</v>
      </c>
      <c r="W168" s="25">
        <v>0</v>
      </c>
      <c r="X168" s="14" t="s">
        <v>37</v>
      </c>
      <c r="Y168" s="67"/>
      <c r="Z168" s="67"/>
    </row>
    <row r="169" spans="1:28" s="73" customFormat="1" ht="112.5" customHeight="1" x14ac:dyDescent="0.25">
      <c r="A169" s="17"/>
      <c r="B169" s="18">
        <v>45133</v>
      </c>
      <c r="C169" s="8" t="str">
        <f t="shared" ca="1" si="11"/>
        <v>Active</v>
      </c>
      <c r="D169" s="8" t="s">
        <v>1215</v>
      </c>
      <c r="E169" s="9">
        <v>45132</v>
      </c>
      <c r="F169" s="9">
        <f>E169</f>
        <v>45132</v>
      </c>
      <c r="G169" s="9">
        <f t="shared" si="15"/>
        <v>45862</v>
      </c>
      <c r="H169" s="8" t="s">
        <v>1216</v>
      </c>
      <c r="I169" s="8" t="s">
        <v>1217</v>
      </c>
      <c r="J169" s="8" t="s">
        <v>161</v>
      </c>
      <c r="K169" s="8" t="s">
        <v>28</v>
      </c>
      <c r="L169" s="8" t="s">
        <v>29</v>
      </c>
      <c r="M169" s="10" t="str">
        <f t="shared" si="14"/>
        <v>LP</v>
      </c>
      <c r="N169" s="8" t="s">
        <v>30</v>
      </c>
      <c r="O169" s="8" t="str">
        <f t="shared" si="16"/>
        <v>Medium</v>
      </c>
      <c r="P169" s="207" t="s">
        <v>1218</v>
      </c>
      <c r="Q169" s="8" t="s">
        <v>1219</v>
      </c>
      <c r="R169" s="8" t="s">
        <v>1220</v>
      </c>
      <c r="S169" s="11" t="s">
        <v>1221</v>
      </c>
      <c r="T169" s="12" t="s">
        <v>1222</v>
      </c>
      <c r="U169" s="8">
        <v>3</v>
      </c>
      <c r="V169" s="8">
        <v>3</v>
      </c>
      <c r="W169" s="8">
        <v>0</v>
      </c>
      <c r="X169" s="14" t="s">
        <v>37</v>
      </c>
      <c r="Y169" s="16"/>
      <c r="Z169" s="16"/>
    </row>
    <row r="170" spans="1:28" s="73" customFormat="1" ht="112.5" customHeight="1" x14ac:dyDescent="0.25">
      <c r="A170" s="19"/>
      <c r="B170" s="20"/>
      <c r="C170" s="8" t="str">
        <f t="shared" ca="1" si="11"/>
        <v>Expired</v>
      </c>
      <c r="D170" s="8" t="s">
        <v>1223</v>
      </c>
      <c r="E170" s="9">
        <v>42235</v>
      </c>
      <c r="F170" s="9">
        <f>E170</f>
        <v>42235</v>
      </c>
      <c r="G170" s="9">
        <f t="shared" si="15"/>
        <v>42965</v>
      </c>
      <c r="H170" s="8" t="s">
        <v>1224</v>
      </c>
      <c r="I170" s="8" t="s">
        <v>1225</v>
      </c>
      <c r="J170" s="8" t="s">
        <v>27</v>
      </c>
      <c r="K170" s="8" t="s">
        <v>28</v>
      </c>
      <c r="L170" s="8" t="s">
        <v>29</v>
      </c>
      <c r="M170" s="10" t="str">
        <f t="shared" si="14"/>
        <v>LP</v>
      </c>
      <c r="N170" s="8" t="s">
        <v>30</v>
      </c>
      <c r="O170" s="8" t="str">
        <f t="shared" si="16"/>
        <v>Medium</v>
      </c>
      <c r="P170" s="207" t="s">
        <v>1226</v>
      </c>
      <c r="Q170" s="8"/>
      <c r="R170" s="8" t="s">
        <v>1227</v>
      </c>
      <c r="S170" s="21" t="s">
        <v>1228</v>
      </c>
      <c r="T170" s="12" t="s">
        <v>1229</v>
      </c>
      <c r="U170" s="8">
        <v>2</v>
      </c>
      <c r="V170" s="8">
        <v>0</v>
      </c>
      <c r="W170" s="8">
        <v>0</v>
      </c>
      <c r="X170" s="14" t="s">
        <v>37</v>
      </c>
      <c r="Y170" s="16"/>
      <c r="Z170" s="16"/>
    </row>
    <row r="171" spans="1:28" s="73" customFormat="1" ht="112.5" customHeight="1" x14ac:dyDescent="0.2">
      <c r="A171" s="19"/>
      <c r="B171" s="20"/>
      <c r="C171" s="8" t="str">
        <f t="shared" ca="1" si="11"/>
        <v>Expired</v>
      </c>
      <c r="D171" s="8" t="s">
        <v>1230</v>
      </c>
      <c r="E171" s="9">
        <v>43333</v>
      </c>
      <c r="F171" s="9">
        <v>45078</v>
      </c>
      <c r="G171" s="9">
        <f>DATE(YEAR(F171)+1,MONTH(F171),DAY(F171)-1)</f>
        <v>45443</v>
      </c>
      <c r="H171" s="8" t="s">
        <v>1231</v>
      </c>
      <c r="I171" s="8" t="s">
        <v>1232</v>
      </c>
      <c r="J171" s="8" t="s">
        <v>131</v>
      </c>
      <c r="K171" s="8" t="s">
        <v>28</v>
      </c>
      <c r="L171" s="8" t="s">
        <v>29</v>
      </c>
      <c r="M171" s="10" t="str">
        <f t="shared" si="14"/>
        <v>LP</v>
      </c>
      <c r="N171" s="8" t="s">
        <v>30</v>
      </c>
      <c r="O171" s="8" t="str">
        <f t="shared" si="16"/>
        <v>Medium</v>
      </c>
      <c r="P171" s="207" t="s">
        <v>1233</v>
      </c>
      <c r="Q171" s="8" t="s">
        <v>1234</v>
      </c>
      <c r="R171" s="8" t="s">
        <v>1235</v>
      </c>
      <c r="S171" s="11" t="s">
        <v>1236</v>
      </c>
      <c r="T171" s="23" t="s">
        <v>1237</v>
      </c>
      <c r="U171" s="8">
        <v>6</v>
      </c>
      <c r="V171" s="8">
        <v>20</v>
      </c>
      <c r="W171" s="8">
        <v>2</v>
      </c>
      <c r="X171" s="14" t="s">
        <v>61</v>
      </c>
      <c r="Y171" s="16"/>
      <c r="Z171" s="67"/>
    </row>
    <row r="172" spans="1:28" s="73" customFormat="1" ht="112.5" customHeight="1" x14ac:dyDescent="0.2">
      <c r="A172" s="19"/>
      <c r="B172" s="20"/>
      <c r="C172" s="8" t="str">
        <f t="shared" ca="1" si="11"/>
        <v>Expired</v>
      </c>
      <c r="D172" s="8" t="s">
        <v>1238</v>
      </c>
      <c r="E172" s="9">
        <v>42429</v>
      </c>
      <c r="F172" s="9">
        <f>E172</f>
        <v>42429</v>
      </c>
      <c r="G172" s="9">
        <f t="shared" ref="G172:G222" si="17">DATE(YEAR(F172)+2,MONTH(F172),DAY(F172)-1)</f>
        <v>43159</v>
      </c>
      <c r="H172" s="8" t="s">
        <v>1239</v>
      </c>
      <c r="I172" s="8" t="s">
        <v>1240</v>
      </c>
      <c r="J172" s="8" t="s">
        <v>65</v>
      </c>
      <c r="K172" s="8" t="s">
        <v>28</v>
      </c>
      <c r="L172" s="8" t="s">
        <v>29</v>
      </c>
      <c r="M172" s="10" t="str">
        <f t="shared" si="14"/>
        <v>LP</v>
      </c>
      <c r="N172" s="8" t="s">
        <v>30</v>
      </c>
      <c r="O172" s="8" t="str">
        <f t="shared" si="16"/>
        <v>Medium</v>
      </c>
      <c r="P172" s="207" t="s">
        <v>1241</v>
      </c>
      <c r="Q172" s="8" t="s">
        <v>1242</v>
      </c>
      <c r="R172" s="8" t="s">
        <v>1243</v>
      </c>
      <c r="S172" s="21" t="s">
        <v>1244</v>
      </c>
      <c r="T172" s="13" t="s">
        <v>1245</v>
      </c>
      <c r="U172" s="8">
        <v>2</v>
      </c>
      <c r="V172" s="8">
        <v>0</v>
      </c>
      <c r="W172" s="8">
        <v>0</v>
      </c>
      <c r="X172" s="14" t="s">
        <v>37</v>
      </c>
      <c r="Y172" s="16"/>
      <c r="Z172" s="67"/>
    </row>
    <row r="173" spans="1:28" s="73" customFormat="1" ht="112.5" customHeight="1" x14ac:dyDescent="0.25">
      <c r="A173" s="19"/>
      <c r="B173" s="20"/>
      <c r="C173" s="8" t="str">
        <f t="shared" ca="1" si="11"/>
        <v>Expired</v>
      </c>
      <c r="D173" s="8" t="s">
        <v>1246</v>
      </c>
      <c r="E173" s="9">
        <v>43216</v>
      </c>
      <c r="F173" s="9">
        <v>43947</v>
      </c>
      <c r="G173" s="9">
        <f t="shared" si="17"/>
        <v>44676</v>
      </c>
      <c r="H173" s="8" t="s">
        <v>1247</v>
      </c>
      <c r="I173" s="8" t="s">
        <v>1248</v>
      </c>
      <c r="J173" s="8" t="s">
        <v>161</v>
      </c>
      <c r="K173" s="8" t="s">
        <v>28</v>
      </c>
      <c r="L173" s="8" t="s">
        <v>29</v>
      </c>
      <c r="M173" s="10" t="str">
        <f t="shared" si="14"/>
        <v>LP</v>
      </c>
      <c r="N173" s="8" t="s">
        <v>193</v>
      </c>
      <c r="O173" s="8" t="str">
        <f t="shared" si="16"/>
        <v>Low</v>
      </c>
      <c r="P173" s="207" t="s">
        <v>1249</v>
      </c>
      <c r="Q173" s="8"/>
      <c r="R173" s="8" t="s">
        <v>1250</v>
      </c>
      <c r="S173" s="21" t="s">
        <v>1251</v>
      </c>
      <c r="T173" s="12" t="s">
        <v>1252</v>
      </c>
      <c r="U173" s="8">
        <v>38</v>
      </c>
      <c r="V173" s="8">
        <v>12</v>
      </c>
      <c r="W173" s="8">
        <v>0</v>
      </c>
      <c r="X173" s="14" t="s">
        <v>37</v>
      </c>
      <c r="Y173" s="16"/>
      <c r="Z173" s="16"/>
    </row>
    <row r="174" spans="1:28" s="73" customFormat="1" ht="112.5" customHeight="1" x14ac:dyDescent="0.25">
      <c r="A174" s="19"/>
      <c r="B174" s="20"/>
      <c r="C174" s="8" t="str">
        <f t="shared" ca="1" si="11"/>
        <v>Expired</v>
      </c>
      <c r="D174" s="8" t="s">
        <v>1253</v>
      </c>
      <c r="E174" s="9">
        <v>42544</v>
      </c>
      <c r="F174" s="9">
        <f>E174</f>
        <v>42544</v>
      </c>
      <c r="G174" s="9">
        <f t="shared" si="17"/>
        <v>43273</v>
      </c>
      <c r="H174" s="8" t="s">
        <v>1254</v>
      </c>
      <c r="I174" s="8" t="s">
        <v>1255</v>
      </c>
      <c r="J174" s="8" t="s">
        <v>27</v>
      </c>
      <c r="K174" s="8" t="s">
        <v>28</v>
      </c>
      <c r="L174" s="8" t="s">
        <v>29</v>
      </c>
      <c r="M174" s="10" t="str">
        <f t="shared" si="14"/>
        <v>LP</v>
      </c>
      <c r="N174" s="8" t="s">
        <v>30</v>
      </c>
      <c r="O174" s="8" t="str">
        <f t="shared" si="16"/>
        <v>Medium</v>
      </c>
      <c r="P174" s="207" t="s">
        <v>1256</v>
      </c>
      <c r="Q174" s="8"/>
      <c r="R174" s="8" t="s">
        <v>1257</v>
      </c>
      <c r="S174" s="21" t="s">
        <v>1258</v>
      </c>
      <c r="T174" s="13" t="s">
        <v>862</v>
      </c>
      <c r="U174" s="8">
        <v>12</v>
      </c>
      <c r="V174" s="8">
        <v>0</v>
      </c>
      <c r="W174" s="8">
        <v>0</v>
      </c>
      <c r="X174" s="14" t="s">
        <v>37</v>
      </c>
      <c r="Y174" s="16"/>
      <c r="Z174" s="16"/>
      <c r="AB174" s="16"/>
    </row>
    <row r="175" spans="1:28" s="73" customFormat="1" ht="112.5" customHeight="1" x14ac:dyDescent="0.25">
      <c r="A175" s="62"/>
      <c r="B175" s="63"/>
      <c r="C175" s="35" t="str">
        <f t="shared" ca="1" si="11"/>
        <v>Expired</v>
      </c>
      <c r="D175" s="44" t="s">
        <v>1259</v>
      </c>
      <c r="E175" s="39">
        <v>42549</v>
      </c>
      <c r="F175" s="64">
        <v>44740</v>
      </c>
      <c r="G175" s="36">
        <f t="shared" si="17"/>
        <v>45470</v>
      </c>
      <c r="H175" s="35" t="s">
        <v>1260</v>
      </c>
      <c r="I175" s="44" t="s">
        <v>1261</v>
      </c>
      <c r="J175" s="44" t="s">
        <v>56</v>
      </c>
      <c r="K175" s="44" t="s">
        <v>124</v>
      </c>
      <c r="L175" s="65" t="s">
        <v>29</v>
      </c>
      <c r="M175" s="37" t="str">
        <f t="shared" si="14"/>
        <v>LP</v>
      </c>
      <c r="N175" s="44" t="s">
        <v>30</v>
      </c>
      <c r="O175" s="35" t="str">
        <f t="shared" si="16"/>
        <v>Medium</v>
      </c>
      <c r="P175" s="209" t="s">
        <v>1262</v>
      </c>
      <c r="Q175" s="44"/>
      <c r="R175" s="44" t="s">
        <v>1263</v>
      </c>
      <c r="S175" s="66" t="s">
        <v>1264</v>
      </c>
      <c r="T175" s="41"/>
      <c r="U175" s="44"/>
      <c r="V175" s="44"/>
      <c r="W175" s="44"/>
      <c r="X175" s="44"/>
      <c r="Y175" s="16"/>
      <c r="Z175" s="16"/>
    </row>
    <row r="176" spans="1:28" s="73" customFormat="1" ht="112.5" customHeight="1" x14ac:dyDescent="0.2">
      <c r="A176" s="19"/>
      <c r="B176" s="20"/>
      <c r="C176" s="8" t="str">
        <f t="shared" ca="1" si="11"/>
        <v>Expired</v>
      </c>
      <c r="D176" s="8" t="s">
        <v>1265</v>
      </c>
      <c r="E176" s="9">
        <v>41785</v>
      </c>
      <c r="F176" s="9">
        <v>42522</v>
      </c>
      <c r="G176" s="9">
        <f t="shared" si="17"/>
        <v>43251</v>
      </c>
      <c r="H176" s="8" t="s">
        <v>1266</v>
      </c>
      <c r="I176" s="8" t="s">
        <v>1267</v>
      </c>
      <c r="J176" s="8" t="s">
        <v>27</v>
      </c>
      <c r="K176" s="8" t="s">
        <v>28</v>
      </c>
      <c r="L176" s="8" t="s">
        <v>29</v>
      </c>
      <c r="M176" s="10" t="str">
        <f t="shared" si="14"/>
        <v>LP</v>
      </c>
      <c r="N176" s="8" t="s">
        <v>30</v>
      </c>
      <c r="O176" s="8" t="str">
        <f t="shared" si="16"/>
        <v>Medium</v>
      </c>
      <c r="P176" s="207" t="s">
        <v>1268</v>
      </c>
      <c r="Q176" s="8"/>
      <c r="R176" s="8" t="s">
        <v>1269</v>
      </c>
      <c r="S176" s="21" t="s">
        <v>1270</v>
      </c>
      <c r="T176" s="12" t="s">
        <v>1271</v>
      </c>
      <c r="U176" s="8">
        <v>8</v>
      </c>
      <c r="V176" s="8">
        <v>0</v>
      </c>
      <c r="W176" s="8">
        <v>0</v>
      </c>
      <c r="X176" s="14" t="s">
        <v>37</v>
      </c>
      <c r="Y176" s="16"/>
      <c r="Z176" s="67"/>
    </row>
    <row r="177" spans="1:26" s="73" customFormat="1" ht="112.5" customHeight="1" x14ac:dyDescent="0.2">
      <c r="A177" s="17"/>
      <c r="B177" s="20"/>
      <c r="C177" s="8" t="str">
        <f t="shared" ca="1" si="11"/>
        <v>Expired</v>
      </c>
      <c r="D177" s="12" t="s">
        <v>1272</v>
      </c>
      <c r="E177" s="23">
        <v>42822</v>
      </c>
      <c r="F177" s="28">
        <v>44283</v>
      </c>
      <c r="G177" s="9">
        <f t="shared" si="17"/>
        <v>45012</v>
      </c>
      <c r="H177" s="8" t="s">
        <v>1273</v>
      </c>
      <c r="I177" s="12" t="s">
        <v>1274</v>
      </c>
      <c r="J177" s="12" t="s">
        <v>202</v>
      </c>
      <c r="K177" s="12" t="s">
        <v>124</v>
      </c>
      <c r="L177" s="54" t="s">
        <v>1275</v>
      </c>
      <c r="M177" s="10" t="str">
        <f t="shared" si="14"/>
        <v>LA</v>
      </c>
      <c r="N177" s="12" t="s">
        <v>1276</v>
      </c>
      <c r="O177" s="8" t="str">
        <f t="shared" si="16"/>
        <v>Medium</v>
      </c>
      <c r="P177" s="201" t="s">
        <v>1277</v>
      </c>
      <c r="Q177" s="12"/>
      <c r="R177" s="12" t="s">
        <v>1278</v>
      </c>
      <c r="S177" s="46"/>
      <c r="T177" s="14"/>
      <c r="U177" s="12"/>
      <c r="V177" s="12"/>
      <c r="W177" s="12"/>
      <c r="X177" s="12" t="s">
        <v>37</v>
      </c>
      <c r="Y177" s="67"/>
      <c r="Z177" s="67"/>
    </row>
    <row r="178" spans="1:26" s="73" customFormat="1" ht="112.5" customHeight="1" x14ac:dyDescent="0.25">
      <c r="A178" s="62"/>
      <c r="B178" s="63"/>
      <c r="C178" s="35" t="str">
        <f t="shared" ca="1" si="11"/>
        <v>Expired</v>
      </c>
      <c r="D178" s="44" t="s">
        <v>1279</v>
      </c>
      <c r="E178" s="39">
        <v>42163</v>
      </c>
      <c r="F178" s="64">
        <v>43694</v>
      </c>
      <c r="G178" s="36">
        <f t="shared" si="17"/>
        <v>44424</v>
      </c>
      <c r="H178" s="35" t="s">
        <v>1280</v>
      </c>
      <c r="I178" s="44" t="s">
        <v>1281</v>
      </c>
      <c r="J178" s="44" t="s">
        <v>56</v>
      </c>
      <c r="K178" s="44" t="s">
        <v>124</v>
      </c>
      <c r="L178" s="65" t="s">
        <v>29</v>
      </c>
      <c r="M178" s="37" t="str">
        <f t="shared" si="14"/>
        <v>LP</v>
      </c>
      <c r="N178" s="44" t="s">
        <v>30</v>
      </c>
      <c r="O178" s="35" t="str">
        <f t="shared" si="16"/>
        <v>Medium</v>
      </c>
      <c r="P178" s="209" t="s">
        <v>1282</v>
      </c>
      <c r="Q178" s="44"/>
      <c r="R178" s="44" t="s">
        <v>1283</v>
      </c>
      <c r="S178" s="66" t="s">
        <v>1284</v>
      </c>
      <c r="T178" s="41" t="s">
        <v>1285</v>
      </c>
      <c r="U178" s="44">
        <v>5</v>
      </c>
      <c r="V178" s="44">
        <v>0</v>
      </c>
      <c r="W178" s="44">
        <v>0</v>
      </c>
      <c r="X178" s="44" t="s">
        <v>243</v>
      </c>
      <c r="Y178" s="16"/>
      <c r="Z178" s="16"/>
    </row>
    <row r="179" spans="1:26" s="73" customFormat="1" ht="112.5" customHeight="1" x14ac:dyDescent="0.25">
      <c r="A179" s="19"/>
      <c r="B179" s="20"/>
      <c r="C179" s="8" t="str">
        <f t="shared" ca="1" si="11"/>
        <v>Expired</v>
      </c>
      <c r="D179" s="8" t="s">
        <v>1286</v>
      </c>
      <c r="E179" s="9">
        <v>44399</v>
      </c>
      <c r="F179" s="9">
        <v>44399</v>
      </c>
      <c r="G179" s="9">
        <f t="shared" si="17"/>
        <v>45128</v>
      </c>
      <c r="H179" s="8" t="s">
        <v>1287</v>
      </c>
      <c r="I179" s="8" t="s">
        <v>1288</v>
      </c>
      <c r="J179" s="8" t="s">
        <v>65</v>
      </c>
      <c r="K179" s="8" t="s">
        <v>28</v>
      </c>
      <c r="L179" s="8" t="s">
        <v>29</v>
      </c>
      <c r="M179" s="10" t="str">
        <f t="shared" si="14"/>
        <v>LP</v>
      </c>
      <c r="N179" s="8" t="s">
        <v>30</v>
      </c>
      <c r="O179" s="8" t="str">
        <f t="shared" si="16"/>
        <v>Medium</v>
      </c>
      <c r="P179" s="207" t="s">
        <v>1289</v>
      </c>
      <c r="Q179" s="8"/>
      <c r="R179" s="8" t="s">
        <v>1290</v>
      </c>
      <c r="S179" s="21" t="s">
        <v>1291</v>
      </c>
      <c r="T179" s="12" t="s">
        <v>1292</v>
      </c>
      <c r="U179" s="8"/>
      <c r="V179" s="8"/>
      <c r="W179" s="8"/>
      <c r="X179" s="27" t="s">
        <v>37</v>
      </c>
      <c r="Y179" s="16"/>
      <c r="Z179" s="16"/>
    </row>
    <row r="180" spans="1:26" s="73" customFormat="1" ht="112.5" customHeight="1" x14ac:dyDescent="0.25">
      <c r="A180" s="19"/>
      <c r="B180" s="20"/>
      <c r="C180" s="8" t="str">
        <f t="shared" ca="1" si="11"/>
        <v>Active</v>
      </c>
      <c r="D180" s="8" t="s">
        <v>1293</v>
      </c>
      <c r="E180" s="9">
        <v>44433</v>
      </c>
      <c r="F180" s="9">
        <v>45163</v>
      </c>
      <c r="G180" s="9">
        <f t="shared" si="17"/>
        <v>45893</v>
      </c>
      <c r="H180" s="8" t="s">
        <v>1294</v>
      </c>
      <c r="I180" s="8" t="s">
        <v>1295</v>
      </c>
      <c r="J180" s="8" t="s">
        <v>254</v>
      </c>
      <c r="K180" s="8" t="s">
        <v>28</v>
      </c>
      <c r="L180" s="8" t="s">
        <v>29</v>
      </c>
      <c r="M180" s="10" t="str">
        <f t="shared" si="14"/>
        <v>LP</v>
      </c>
      <c r="N180" s="8" t="s">
        <v>30</v>
      </c>
      <c r="O180" s="8" t="str">
        <f t="shared" si="16"/>
        <v>Medium</v>
      </c>
      <c r="P180" s="207" t="s">
        <v>1296</v>
      </c>
      <c r="Q180" s="8" t="s">
        <v>1297</v>
      </c>
      <c r="R180" s="8" t="s">
        <v>1298</v>
      </c>
      <c r="S180" s="21" t="s">
        <v>1299</v>
      </c>
      <c r="T180" s="12" t="s">
        <v>1300</v>
      </c>
      <c r="U180" s="8">
        <v>5</v>
      </c>
      <c r="V180" s="8">
        <v>3</v>
      </c>
      <c r="W180" s="8">
        <v>0</v>
      </c>
      <c r="X180" s="27" t="s">
        <v>37</v>
      </c>
      <c r="Y180" s="16"/>
      <c r="Z180" s="16"/>
    </row>
    <row r="181" spans="1:26" s="73" customFormat="1" ht="112.5" customHeight="1" x14ac:dyDescent="0.2">
      <c r="A181" s="19"/>
      <c r="B181" s="20"/>
      <c r="C181" s="8" t="str">
        <f t="shared" ca="1" si="11"/>
        <v>Expired</v>
      </c>
      <c r="D181" s="12" t="s">
        <v>1301</v>
      </c>
      <c r="E181" s="23">
        <v>43266</v>
      </c>
      <c r="F181" s="28">
        <v>44727</v>
      </c>
      <c r="G181" s="9">
        <f t="shared" si="17"/>
        <v>45457</v>
      </c>
      <c r="H181" s="8" t="s">
        <v>1302</v>
      </c>
      <c r="I181" s="12" t="s">
        <v>1303</v>
      </c>
      <c r="J181" s="12" t="s">
        <v>56</v>
      </c>
      <c r="K181" s="12" t="s">
        <v>124</v>
      </c>
      <c r="L181" s="54" t="s">
        <v>29</v>
      </c>
      <c r="M181" s="10" t="str">
        <f t="shared" si="14"/>
        <v>LP</v>
      </c>
      <c r="N181" s="12" t="s">
        <v>132</v>
      </c>
      <c r="O181" s="8" t="str">
        <f t="shared" si="16"/>
        <v>Low</v>
      </c>
      <c r="P181" s="201" t="s">
        <v>1304</v>
      </c>
      <c r="Q181" s="12"/>
      <c r="R181" s="12" t="s">
        <v>1305</v>
      </c>
      <c r="S181" s="11" t="s">
        <v>1306</v>
      </c>
      <c r="T181" s="14" t="s">
        <v>1307</v>
      </c>
      <c r="U181" s="12">
        <v>11</v>
      </c>
      <c r="V181" s="12">
        <v>3</v>
      </c>
      <c r="W181" s="12">
        <v>0</v>
      </c>
      <c r="X181" s="12" t="s">
        <v>37</v>
      </c>
      <c r="Y181" s="16"/>
      <c r="Z181" s="67"/>
    </row>
    <row r="182" spans="1:26" s="73" customFormat="1" ht="112.5" customHeight="1" x14ac:dyDescent="0.2">
      <c r="A182" s="30"/>
      <c r="B182" s="31"/>
      <c r="C182" s="8" t="str">
        <f t="shared" ref="C182:C245" ca="1" si="18">IF(G182&lt;TODAY(),"Expired","Active")</f>
        <v>Expired</v>
      </c>
      <c r="D182" s="8" t="s">
        <v>1308</v>
      </c>
      <c r="E182" s="9">
        <v>42926</v>
      </c>
      <c r="F182" s="9">
        <v>43656</v>
      </c>
      <c r="G182" s="9">
        <f t="shared" si="17"/>
        <v>44386</v>
      </c>
      <c r="H182" s="8" t="s">
        <v>1309</v>
      </c>
      <c r="I182" s="8" t="s">
        <v>1310</v>
      </c>
      <c r="J182" s="8" t="s">
        <v>27</v>
      </c>
      <c r="K182" s="8" t="s">
        <v>28</v>
      </c>
      <c r="L182" s="8" t="s">
        <v>29</v>
      </c>
      <c r="M182" s="10" t="str">
        <f t="shared" si="14"/>
        <v>LP</v>
      </c>
      <c r="N182" s="8" t="s">
        <v>30</v>
      </c>
      <c r="O182" s="8" t="str">
        <f t="shared" si="16"/>
        <v>Medium</v>
      </c>
      <c r="P182" s="207" t="s">
        <v>1311</v>
      </c>
      <c r="Q182" s="8"/>
      <c r="R182" s="8" t="s">
        <v>1312</v>
      </c>
      <c r="S182" s="11" t="s">
        <v>1313</v>
      </c>
      <c r="T182" s="12" t="s">
        <v>1314</v>
      </c>
      <c r="U182" s="8">
        <v>3</v>
      </c>
      <c r="V182" s="8">
        <v>5</v>
      </c>
      <c r="W182" s="8">
        <v>0</v>
      </c>
      <c r="X182" s="14" t="s">
        <v>37</v>
      </c>
      <c r="Y182" s="16"/>
      <c r="Z182" s="67"/>
    </row>
    <row r="183" spans="1:26" s="73" customFormat="1" ht="112.5" customHeight="1" x14ac:dyDescent="0.25">
      <c r="A183" s="30"/>
      <c r="B183" s="31"/>
      <c r="C183" s="8" t="str">
        <f t="shared" ca="1" si="18"/>
        <v>Expired</v>
      </c>
      <c r="D183" s="8" t="s">
        <v>1315</v>
      </c>
      <c r="E183" s="9">
        <v>42740</v>
      </c>
      <c r="F183" s="9">
        <f>E183</f>
        <v>42740</v>
      </c>
      <c r="G183" s="9">
        <f t="shared" si="17"/>
        <v>43469</v>
      </c>
      <c r="H183" s="8" t="s">
        <v>1316</v>
      </c>
      <c r="I183" s="8" t="s">
        <v>1317</v>
      </c>
      <c r="J183" s="8" t="s">
        <v>161</v>
      </c>
      <c r="K183" s="8" t="s">
        <v>28</v>
      </c>
      <c r="L183" s="8" t="s">
        <v>29</v>
      </c>
      <c r="M183" s="10" t="str">
        <f t="shared" si="14"/>
        <v>LP</v>
      </c>
      <c r="N183" s="8" t="s">
        <v>30</v>
      </c>
      <c r="O183" s="8" t="str">
        <f t="shared" si="16"/>
        <v>Medium</v>
      </c>
      <c r="P183" s="207" t="s">
        <v>1318</v>
      </c>
      <c r="Q183" s="8"/>
      <c r="R183" s="8" t="s">
        <v>36</v>
      </c>
      <c r="S183" s="21" t="s">
        <v>36</v>
      </c>
      <c r="T183" s="13"/>
      <c r="U183" s="8"/>
      <c r="V183" s="8"/>
      <c r="W183" s="8"/>
      <c r="X183" s="14" t="s">
        <v>37</v>
      </c>
      <c r="Y183" s="16"/>
      <c r="Z183" s="16"/>
    </row>
    <row r="184" spans="1:26" s="73" customFormat="1" ht="112.5" customHeight="1" x14ac:dyDescent="0.25">
      <c r="A184" s="19"/>
      <c r="B184" s="20"/>
      <c r="C184" s="8" t="str">
        <f t="shared" ca="1" si="18"/>
        <v>Expired</v>
      </c>
      <c r="D184" s="8" t="s">
        <v>1319</v>
      </c>
      <c r="E184" s="9">
        <v>42711</v>
      </c>
      <c r="F184" s="9">
        <v>44172</v>
      </c>
      <c r="G184" s="9">
        <f t="shared" si="17"/>
        <v>44901</v>
      </c>
      <c r="H184" s="8" t="s">
        <v>1320</v>
      </c>
      <c r="I184" s="8" t="s">
        <v>1321</v>
      </c>
      <c r="J184" s="8" t="s">
        <v>27</v>
      </c>
      <c r="K184" s="8" t="s">
        <v>28</v>
      </c>
      <c r="L184" s="8" t="s">
        <v>29</v>
      </c>
      <c r="M184" s="10" t="str">
        <f t="shared" si="14"/>
        <v>LP</v>
      </c>
      <c r="N184" s="8" t="s">
        <v>41</v>
      </c>
      <c r="O184" s="8" t="str">
        <f t="shared" si="16"/>
        <v>Medium</v>
      </c>
      <c r="P184" s="207" t="s">
        <v>1322</v>
      </c>
      <c r="Q184" s="8"/>
      <c r="R184" s="8" t="s">
        <v>1323</v>
      </c>
      <c r="S184" s="21" t="s">
        <v>36</v>
      </c>
      <c r="T184" s="12" t="s">
        <v>60</v>
      </c>
      <c r="U184" s="24"/>
      <c r="V184" s="24"/>
      <c r="W184" s="24"/>
      <c r="X184" s="14" t="str">
        <f>IF(ISNUMBER(#REF!), IF(#REF!&lt;5000001,"SMALL", IF(#REF!&lt;15000001,"MEDIUM","LARGE")),"")</f>
        <v/>
      </c>
      <c r="Y184" s="16"/>
      <c r="Z184" s="16"/>
    </row>
    <row r="185" spans="1:26" s="73" customFormat="1" ht="112.5" customHeight="1" x14ac:dyDescent="0.2">
      <c r="A185" s="19"/>
      <c r="B185" s="18">
        <v>44594</v>
      </c>
      <c r="C185" s="8" t="str">
        <f t="shared" ca="1" si="18"/>
        <v>Expired</v>
      </c>
      <c r="D185" s="8" t="s">
        <v>1324</v>
      </c>
      <c r="E185" s="9">
        <v>44594</v>
      </c>
      <c r="F185" s="9">
        <v>44594</v>
      </c>
      <c r="G185" s="9">
        <f t="shared" si="17"/>
        <v>45323</v>
      </c>
      <c r="H185" s="8" t="s">
        <v>1325</v>
      </c>
      <c r="I185" s="8" t="s">
        <v>1326</v>
      </c>
      <c r="J185" s="8" t="s">
        <v>65</v>
      </c>
      <c r="K185" s="8" t="s">
        <v>28</v>
      </c>
      <c r="L185" s="8" t="s">
        <v>29</v>
      </c>
      <c r="M185" s="10" t="str">
        <f t="shared" si="14"/>
        <v>LP</v>
      </c>
      <c r="N185" s="8" t="s">
        <v>30</v>
      </c>
      <c r="O185" s="8" t="str">
        <f t="shared" si="16"/>
        <v>Medium</v>
      </c>
      <c r="P185" s="207" t="s">
        <v>1327</v>
      </c>
      <c r="Q185" s="8"/>
      <c r="R185" s="8" t="s">
        <v>1328</v>
      </c>
      <c r="S185" s="21" t="s">
        <v>1329</v>
      </c>
      <c r="T185" s="12" t="s">
        <v>1330</v>
      </c>
      <c r="U185" s="8">
        <v>2</v>
      </c>
      <c r="V185" s="8">
        <v>0</v>
      </c>
      <c r="W185" s="8">
        <v>0</v>
      </c>
      <c r="X185" s="27" t="s">
        <v>37</v>
      </c>
      <c r="Y185" s="16"/>
      <c r="Z185" s="67"/>
    </row>
    <row r="186" spans="1:26" s="73" customFormat="1" ht="112.5" customHeight="1" x14ac:dyDescent="0.2">
      <c r="A186" s="17"/>
      <c r="B186" s="18">
        <v>45197</v>
      </c>
      <c r="C186" s="8" t="str">
        <f t="shared" ca="1" si="18"/>
        <v>Active</v>
      </c>
      <c r="D186" s="8" t="s">
        <v>1331</v>
      </c>
      <c r="E186" s="9">
        <v>45197</v>
      </c>
      <c r="F186" s="9">
        <f>E186</f>
        <v>45197</v>
      </c>
      <c r="G186" s="9">
        <f t="shared" si="17"/>
        <v>45927</v>
      </c>
      <c r="H186" s="8" t="s">
        <v>1332</v>
      </c>
      <c r="I186" s="8" t="s">
        <v>1333</v>
      </c>
      <c r="J186" s="8" t="s">
        <v>282</v>
      </c>
      <c r="K186" s="8" t="s">
        <v>28</v>
      </c>
      <c r="L186" s="8" t="s">
        <v>29</v>
      </c>
      <c r="M186" s="10" t="str">
        <f t="shared" si="14"/>
        <v>LP</v>
      </c>
      <c r="N186" s="8" t="s">
        <v>30</v>
      </c>
      <c r="O186" s="8" t="str">
        <f t="shared" si="16"/>
        <v>Medium</v>
      </c>
      <c r="P186" s="207" t="s">
        <v>1334</v>
      </c>
      <c r="Q186" s="8" t="s">
        <v>1335</v>
      </c>
      <c r="R186" s="8" t="s">
        <v>1336</v>
      </c>
      <c r="S186" s="11" t="s">
        <v>1337</v>
      </c>
      <c r="T186" s="12" t="s">
        <v>1338</v>
      </c>
      <c r="U186" s="8">
        <v>5</v>
      </c>
      <c r="V186" s="8">
        <v>0</v>
      </c>
      <c r="W186" s="8">
        <v>0</v>
      </c>
      <c r="X186" s="14" t="s">
        <v>37</v>
      </c>
      <c r="Y186" s="16"/>
      <c r="Z186" s="67"/>
    </row>
    <row r="187" spans="1:26" s="73" customFormat="1" ht="112.5" customHeight="1" x14ac:dyDescent="0.2">
      <c r="A187" s="19"/>
      <c r="B187" s="20"/>
      <c r="C187" s="8" t="str">
        <f t="shared" ca="1" si="18"/>
        <v>Expired</v>
      </c>
      <c r="D187" s="8" t="s">
        <v>1339</v>
      </c>
      <c r="E187" s="9">
        <v>42044</v>
      </c>
      <c r="F187" s="9">
        <v>44236</v>
      </c>
      <c r="G187" s="9">
        <f t="shared" si="17"/>
        <v>44965</v>
      </c>
      <c r="H187" s="8" t="s">
        <v>1340</v>
      </c>
      <c r="I187" s="8" t="s">
        <v>1341</v>
      </c>
      <c r="J187" s="8" t="s">
        <v>161</v>
      </c>
      <c r="K187" s="8" t="s">
        <v>28</v>
      </c>
      <c r="L187" s="8" t="s">
        <v>29</v>
      </c>
      <c r="M187" s="10" t="str">
        <f t="shared" si="14"/>
        <v>LP</v>
      </c>
      <c r="N187" s="8" t="s">
        <v>30</v>
      </c>
      <c r="O187" s="8" t="str">
        <f t="shared" si="16"/>
        <v>Medium</v>
      </c>
      <c r="P187" s="207" t="s">
        <v>1342</v>
      </c>
      <c r="Q187" s="8"/>
      <c r="R187" s="8" t="s">
        <v>1343</v>
      </c>
      <c r="S187" s="21" t="s">
        <v>1344</v>
      </c>
      <c r="T187" s="12" t="s">
        <v>1345</v>
      </c>
      <c r="U187" s="8">
        <v>5</v>
      </c>
      <c r="V187" s="8">
        <v>3</v>
      </c>
      <c r="W187" s="8">
        <v>3</v>
      </c>
      <c r="X187" s="14" t="s">
        <v>243</v>
      </c>
      <c r="Y187" s="16"/>
      <c r="Z187" s="67"/>
    </row>
    <row r="188" spans="1:26" s="73" customFormat="1" ht="112.5" customHeight="1" x14ac:dyDescent="0.2">
      <c r="A188" s="19"/>
      <c r="B188" s="20"/>
      <c r="C188" s="8" t="str">
        <f t="shared" ca="1" si="18"/>
        <v>Expired</v>
      </c>
      <c r="D188" s="8" t="s">
        <v>1346</v>
      </c>
      <c r="E188" s="9">
        <v>41680</v>
      </c>
      <c r="F188" s="9">
        <v>43563</v>
      </c>
      <c r="G188" s="9">
        <f t="shared" si="17"/>
        <v>44293</v>
      </c>
      <c r="H188" s="8" t="s">
        <v>1347</v>
      </c>
      <c r="I188" s="8" t="s">
        <v>1348</v>
      </c>
      <c r="J188" s="8" t="s">
        <v>161</v>
      </c>
      <c r="K188" s="8" t="s">
        <v>28</v>
      </c>
      <c r="L188" s="8" t="s">
        <v>29</v>
      </c>
      <c r="M188" s="10" t="str">
        <f t="shared" si="14"/>
        <v>LP</v>
      </c>
      <c r="N188" s="8" t="s">
        <v>30</v>
      </c>
      <c r="O188" s="8" t="str">
        <f t="shared" si="16"/>
        <v>Medium</v>
      </c>
      <c r="P188" s="207" t="s">
        <v>1349</v>
      </c>
      <c r="Q188" s="8" t="s">
        <v>1350</v>
      </c>
      <c r="R188" s="8" t="s">
        <v>1351</v>
      </c>
      <c r="S188" s="11" t="s">
        <v>1352</v>
      </c>
      <c r="T188" s="13" t="s">
        <v>77</v>
      </c>
      <c r="U188" s="8">
        <v>6</v>
      </c>
      <c r="V188" s="8">
        <v>0</v>
      </c>
      <c r="W188" s="8">
        <v>0</v>
      </c>
      <c r="X188" s="14" t="s">
        <v>37</v>
      </c>
      <c r="Y188" s="16"/>
      <c r="Z188" s="67"/>
    </row>
    <row r="189" spans="1:26" s="73" customFormat="1" ht="112.5" customHeight="1" x14ac:dyDescent="0.2">
      <c r="A189" s="19"/>
      <c r="B189" s="18">
        <v>44910</v>
      </c>
      <c r="C189" s="8" t="str">
        <f t="shared" ca="1" si="18"/>
        <v>Active</v>
      </c>
      <c r="D189" s="8" t="s">
        <v>1353</v>
      </c>
      <c r="E189" s="9">
        <v>44910</v>
      </c>
      <c r="F189" s="9">
        <f>E189</f>
        <v>44910</v>
      </c>
      <c r="G189" s="9">
        <f t="shared" si="17"/>
        <v>45640</v>
      </c>
      <c r="H189" s="8" t="s">
        <v>1354</v>
      </c>
      <c r="I189" s="8" t="s">
        <v>1355</v>
      </c>
      <c r="J189" s="8" t="s">
        <v>254</v>
      </c>
      <c r="K189" s="8" t="s">
        <v>28</v>
      </c>
      <c r="L189" s="8" t="s">
        <v>29</v>
      </c>
      <c r="M189" s="10" t="str">
        <f t="shared" si="14"/>
        <v>LP</v>
      </c>
      <c r="N189" s="8" t="s">
        <v>30</v>
      </c>
      <c r="O189" s="8" t="str">
        <f t="shared" si="16"/>
        <v>Medium</v>
      </c>
      <c r="P189" s="207" t="s">
        <v>1356</v>
      </c>
      <c r="Q189" s="8" t="s">
        <v>1357</v>
      </c>
      <c r="R189" s="8" t="s">
        <v>1358</v>
      </c>
      <c r="S189" s="21" t="s">
        <v>1359</v>
      </c>
      <c r="T189" s="12" t="s">
        <v>1360</v>
      </c>
      <c r="U189" s="8">
        <v>2</v>
      </c>
      <c r="V189" s="8">
        <v>0</v>
      </c>
      <c r="W189" s="8">
        <v>0</v>
      </c>
      <c r="X189" s="14" t="s">
        <v>37</v>
      </c>
      <c r="Y189" s="16"/>
      <c r="Z189" s="67"/>
    </row>
    <row r="190" spans="1:26" s="73" customFormat="1" ht="112.5" customHeight="1" x14ac:dyDescent="0.2">
      <c r="A190" s="19"/>
      <c r="B190" s="20"/>
      <c r="C190" s="8" t="str">
        <f t="shared" ca="1" si="18"/>
        <v>Active</v>
      </c>
      <c r="D190" s="8" t="s">
        <v>1361</v>
      </c>
      <c r="E190" s="9">
        <v>42891</v>
      </c>
      <c r="F190" s="9">
        <v>45082</v>
      </c>
      <c r="G190" s="9">
        <f t="shared" si="17"/>
        <v>45812</v>
      </c>
      <c r="H190" s="8" t="s">
        <v>1362</v>
      </c>
      <c r="I190" s="8" t="s">
        <v>1363</v>
      </c>
      <c r="J190" s="8" t="s">
        <v>27</v>
      </c>
      <c r="K190" s="8" t="s">
        <v>28</v>
      </c>
      <c r="L190" s="8" t="s">
        <v>29</v>
      </c>
      <c r="M190" s="10" t="str">
        <f t="shared" si="14"/>
        <v>LP</v>
      </c>
      <c r="N190" s="8" t="s">
        <v>270</v>
      </c>
      <c r="O190" s="8" t="str">
        <f t="shared" si="16"/>
        <v>Medium</v>
      </c>
      <c r="P190" s="207" t="s">
        <v>1364</v>
      </c>
      <c r="Q190" s="8" t="s">
        <v>1365</v>
      </c>
      <c r="R190" s="8" t="s">
        <v>1366</v>
      </c>
      <c r="S190" s="11" t="s">
        <v>1367</v>
      </c>
      <c r="T190" s="12" t="s">
        <v>1368</v>
      </c>
      <c r="U190" s="8">
        <v>9</v>
      </c>
      <c r="V190" s="8">
        <v>30</v>
      </c>
      <c r="W190" s="8">
        <v>0</v>
      </c>
      <c r="X190" s="14" t="s">
        <v>37</v>
      </c>
      <c r="Y190" s="16"/>
      <c r="Z190" s="67"/>
    </row>
    <row r="191" spans="1:26" ht="112.5" customHeight="1" x14ac:dyDescent="0.2">
      <c r="A191" s="19" t="s">
        <v>1369</v>
      </c>
      <c r="B191" s="20"/>
      <c r="C191" s="8" t="str">
        <f t="shared" ca="1" si="18"/>
        <v>Expired</v>
      </c>
      <c r="D191" s="8" t="s">
        <v>1370</v>
      </c>
      <c r="E191" s="9">
        <v>44637</v>
      </c>
      <c r="F191" s="9">
        <v>44637</v>
      </c>
      <c r="G191" s="9">
        <f t="shared" si="17"/>
        <v>45367</v>
      </c>
      <c r="H191" s="8" t="s">
        <v>1371</v>
      </c>
      <c r="I191" s="8" t="s">
        <v>1372</v>
      </c>
      <c r="J191" s="8" t="s">
        <v>161</v>
      </c>
      <c r="K191" s="8" t="s">
        <v>28</v>
      </c>
      <c r="L191" s="8" t="s">
        <v>1275</v>
      </c>
      <c r="M191" s="10" t="str">
        <f t="shared" si="14"/>
        <v>LA</v>
      </c>
      <c r="N191" s="8" t="s">
        <v>132</v>
      </c>
      <c r="O191" s="8" t="str">
        <f t="shared" si="16"/>
        <v>Low</v>
      </c>
      <c r="P191" s="207" t="s">
        <v>1373</v>
      </c>
      <c r="Q191" s="8"/>
      <c r="R191" s="8" t="s">
        <v>1374</v>
      </c>
      <c r="S191" s="21" t="s">
        <v>1375</v>
      </c>
      <c r="T191" s="12" t="s">
        <v>1376</v>
      </c>
      <c r="U191" s="8">
        <v>20</v>
      </c>
      <c r="V191" s="8">
        <v>25</v>
      </c>
      <c r="W191" s="8">
        <v>1</v>
      </c>
      <c r="X191" s="27" t="s">
        <v>37</v>
      </c>
      <c r="Z191" s="67"/>
    </row>
    <row r="192" spans="1:26" ht="112.5" customHeight="1" x14ac:dyDescent="0.2">
      <c r="A192" s="19"/>
      <c r="B192" s="20"/>
      <c r="C192" s="8" t="str">
        <f t="shared" ca="1" si="18"/>
        <v>Expired</v>
      </c>
      <c r="D192" s="8" t="s">
        <v>1377</v>
      </c>
      <c r="E192" s="9">
        <v>44392</v>
      </c>
      <c r="F192" s="9">
        <v>44392</v>
      </c>
      <c r="G192" s="9">
        <f t="shared" si="17"/>
        <v>45121</v>
      </c>
      <c r="H192" s="8" t="s">
        <v>1378</v>
      </c>
      <c r="I192" s="8" t="s">
        <v>1379</v>
      </c>
      <c r="J192" s="8" t="s">
        <v>161</v>
      </c>
      <c r="K192" s="8" t="s">
        <v>28</v>
      </c>
      <c r="L192" s="8" t="s">
        <v>29</v>
      </c>
      <c r="M192" s="10" t="str">
        <f t="shared" si="14"/>
        <v>LP</v>
      </c>
      <c r="N192" s="8" t="s">
        <v>30</v>
      </c>
      <c r="O192" s="8" t="str">
        <f t="shared" si="16"/>
        <v>Medium</v>
      </c>
      <c r="P192" s="207" t="s">
        <v>1380</v>
      </c>
      <c r="Q192" s="8" t="s">
        <v>1381</v>
      </c>
      <c r="R192" s="8" t="s">
        <v>1382</v>
      </c>
      <c r="S192" s="21" t="s">
        <v>1383</v>
      </c>
      <c r="T192" s="12" t="s">
        <v>1384</v>
      </c>
      <c r="U192" s="8">
        <v>2</v>
      </c>
      <c r="V192" s="8">
        <v>0</v>
      </c>
      <c r="W192" s="8">
        <v>0</v>
      </c>
      <c r="X192" s="27" t="s">
        <v>37</v>
      </c>
      <c r="Z192" s="67"/>
    </row>
    <row r="193" spans="1:26" ht="112.5" customHeight="1" x14ac:dyDescent="0.2">
      <c r="A193" s="19"/>
      <c r="B193" s="20"/>
      <c r="C193" s="8" t="str">
        <f t="shared" ca="1" si="18"/>
        <v>Expired</v>
      </c>
      <c r="D193" s="8" t="s">
        <v>1385</v>
      </c>
      <c r="E193" s="9">
        <v>42237</v>
      </c>
      <c r="F193" s="9">
        <v>44429</v>
      </c>
      <c r="G193" s="9">
        <f t="shared" si="17"/>
        <v>45158</v>
      </c>
      <c r="H193" s="8" t="s">
        <v>1386</v>
      </c>
      <c r="I193" s="8" t="s">
        <v>1387</v>
      </c>
      <c r="J193" s="8" t="s">
        <v>27</v>
      </c>
      <c r="K193" s="8" t="s">
        <v>28</v>
      </c>
      <c r="L193" s="8" t="s">
        <v>29</v>
      </c>
      <c r="M193" s="10" t="str">
        <f t="shared" si="14"/>
        <v>LP</v>
      </c>
      <c r="N193" s="8" t="s">
        <v>132</v>
      </c>
      <c r="O193" s="8" t="str">
        <f t="shared" si="16"/>
        <v>Low</v>
      </c>
      <c r="P193" s="207" t="s">
        <v>215</v>
      </c>
      <c r="Q193" s="8"/>
      <c r="R193" s="8" t="s">
        <v>1388</v>
      </c>
      <c r="S193" s="11" t="s">
        <v>1389</v>
      </c>
      <c r="T193" s="12" t="s">
        <v>1390</v>
      </c>
      <c r="U193" s="8"/>
      <c r="V193" s="8"/>
      <c r="W193" s="8"/>
      <c r="X193" s="14" t="s">
        <v>61</v>
      </c>
      <c r="Z193" s="67"/>
    </row>
    <row r="194" spans="1:26" ht="112.5" customHeight="1" x14ac:dyDescent="0.2">
      <c r="A194" s="19"/>
      <c r="B194" s="20"/>
      <c r="C194" s="8" t="str">
        <f t="shared" ca="1" si="18"/>
        <v>Expired</v>
      </c>
      <c r="D194" s="8" t="s">
        <v>1391</v>
      </c>
      <c r="E194" s="9">
        <v>43174</v>
      </c>
      <c r="F194" s="9">
        <f>E194</f>
        <v>43174</v>
      </c>
      <c r="G194" s="9">
        <f t="shared" si="17"/>
        <v>43904</v>
      </c>
      <c r="H194" s="8" t="s">
        <v>1392</v>
      </c>
      <c r="I194" s="8" t="s">
        <v>1393</v>
      </c>
      <c r="J194" s="8" t="s">
        <v>65</v>
      </c>
      <c r="K194" s="8" t="s">
        <v>28</v>
      </c>
      <c r="L194" s="8" t="s">
        <v>29</v>
      </c>
      <c r="M194" s="10" t="str">
        <f t="shared" ref="M194:M257" si="19">IF(EXACT(L194,"C - COMPANY ACT"),"LP",IF(EXACT(L194,"V- VEST ACT (WITHIN PARLIAMENT) "),"LP",IF(EXACT(L194,"FS - FRIENDLY SOCIETIES ACT"),"LP",IF(EXACT(L194,"UN - UNICORPORATED"),"LA",""))))</f>
        <v>LP</v>
      </c>
      <c r="N194" s="8" t="s">
        <v>132</v>
      </c>
      <c r="O194" s="8" t="str">
        <f t="shared" si="16"/>
        <v>Low</v>
      </c>
      <c r="P194" s="207" t="s">
        <v>1394</v>
      </c>
      <c r="Q194" s="8" t="s">
        <v>1395</v>
      </c>
      <c r="R194" s="8" t="s">
        <v>1396</v>
      </c>
      <c r="S194" s="21" t="s">
        <v>1397</v>
      </c>
      <c r="T194" s="12" t="s">
        <v>1398</v>
      </c>
      <c r="U194" s="25">
        <v>8</v>
      </c>
      <c r="V194" s="25">
        <v>0</v>
      </c>
      <c r="W194" s="25">
        <v>0</v>
      </c>
      <c r="X194" s="58" t="s">
        <v>37</v>
      </c>
      <c r="Y194" s="67"/>
      <c r="Z194" s="67"/>
    </row>
    <row r="195" spans="1:26" ht="112.5" customHeight="1" x14ac:dyDescent="0.25">
      <c r="A195" s="19"/>
      <c r="B195" s="20"/>
      <c r="C195" s="8" t="str">
        <f t="shared" ca="1" si="18"/>
        <v>Expired</v>
      </c>
      <c r="D195" s="8" t="s">
        <v>1399</v>
      </c>
      <c r="E195" s="9">
        <v>43966</v>
      </c>
      <c r="F195" s="9">
        <v>44696</v>
      </c>
      <c r="G195" s="9">
        <f t="shared" si="17"/>
        <v>45426</v>
      </c>
      <c r="H195" s="8" t="s">
        <v>1400</v>
      </c>
      <c r="I195" s="8" t="s">
        <v>1401</v>
      </c>
      <c r="J195" s="8" t="s">
        <v>161</v>
      </c>
      <c r="K195" s="8" t="s">
        <v>28</v>
      </c>
      <c r="L195" s="8" t="s">
        <v>29</v>
      </c>
      <c r="M195" s="10" t="str">
        <f t="shared" si="19"/>
        <v>LP</v>
      </c>
      <c r="N195" s="8" t="s">
        <v>132</v>
      </c>
      <c r="O195" s="8" t="str">
        <f t="shared" si="16"/>
        <v>Low</v>
      </c>
      <c r="P195" s="207" t="s">
        <v>215</v>
      </c>
      <c r="Q195" s="8"/>
      <c r="R195" s="8" t="s">
        <v>1402</v>
      </c>
      <c r="S195" s="11" t="s">
        <v>1403</v>
      </c>
      <c r="T195" s="23" t="s">
        <v>1404</v>
      </c>
      <c r="U195" s="8">
        <v>4</v>
      </c>
      <c r="V195" s="8">
        <v>5</v>
      </c>
      <c r="W195" s="8">
        <v>0</v>
      </c>
      <c r="X195" s="14" t="s">
        <v>37</v>
      </c>
    </row>
    <row r="196" spans="1:26" ht="112.5" customHeight="1" x14ac:dyDescent="0.25">
      <c r="A196" s="19"/>
      <c r="B196" s="20"/>
      <c r="C196" s="8" t="str">
        <f t="shared" ca="1" si="18"/>
        <v>Expired</v>
      </c>
      <c r="D196" s="8" t="s">
        <v>1405</v>
      </c>
      <c r="E196" s="9">
        <v>43074</v>
      </c>
      <c r="F196" s="9">
        <v>44535</v>
      </c>
      <c r="G196" s="9">
        <f t="shared" si="17"/>
        <v>45264</v>
      </c>
      <c r="H196" s="8" t="s">
        <v>1406</v>
      </c>
      <c r="I196" s="8" t="s">
        <v>1407</v>
      </c>
      <c r="J196" s="8" t="s">
        <v>27</v>
      </c>
      <c r="K196" s="8" t="s">
        <v>28</v>
      </c>
      <c r="L196" s="8" t="s">
        <v>29</v>
      </c>
      <c r="M196" s="10" t="str">
        <f t="shared" si="19"/>
        <v>LP</v>
      </c>
      <c r="N196" s="8" t="s">
        <v>30</v>
      </c>
      <c r="O196" s="8" t="str">
        <f t="shared" si="16"/>
        <v>Medium</v>
      </c>
      <c r="P196" s="207" t="s">
        <v>1408</v>
      </c>
      <c r="Q196" s="8"/>
      <c r="R196" s="8" t="s">
        <v>1409</v>
      </c>
      <c r="S196" s="11" t="s">
        <v>1410</v>
      </c>
      <c r="T196" s="23" t="s">
        <v>1411</v>
      </c>
      <c r="U196" s="8"/>
      <c r="V196" s="8"/>
      <c r="W196" s="8"/>
      <c r="X196" s="14" t="s">
        <v>243</v>
      </c>
    </row>
    <row r="197" spans="1:26" ht="112.5" customHeight="1" x14ac:dyDescent="0.25">
      <c r="A197" s="19"/>
      <c r="B197" s="20"/>
      <c r="C197" s="8" t="str">
        <f t="shared" ca="1" si="18"/>
        <v>Expired</v>
      </c>
      <c r="D197" s="8" t="s">
        <v>1412</v>
      </c>
      <c r="E197" s="9">
        <v>42236</v>
      </c>
      <c r="F197" s="9">
        <v>43664</v>
      </c>
      <c r="G197" s="9">
        <f t="shared" si="17"/>
        <v>44394</v>
      </c>
      <c r="H197" s="8" t="s">
        <v>1413</v>
      </c>
      <c r="I197" s="8" t="s">
        <v>1414</v>
      </c>
      <c r="J197" s="8" t="s">
        <v>27</v>
      </c>
      <c r="K197" s="8" t="s">
        <v>28</v>
      </c>
      <c r="L197" s="8" t="s">
        <v>29</v>
      </c>
      <c r="M197" s="10" t="str">
        <f t="shared" si="19"/>
        <v>LP</v>
      </c>
      <c r="N197" s="8" t="s">
        <v>270</v>
      </c>
      <c r="O197" s="8" t="str">
        <f t="shared" si="16"/>
        <v>Medium</v>
      </c>
      <c r="P197" s="207" t="s">
        <v>1415</v>
      </c>
      <c r="Q197" s="8"/>
      <c r="R197" s="8" t="s">
        <v>1416</v>
      </c>
      <c r="S197" s="11" t="s">
        <v>1417</v>
      </c>
      <c r="T197" s="12" t="s">
        <v>1418</v>
      </c>
      <c r="U197" s="8">
        <v>3</v>
      </c>
      <c r="V197" s="8">
        <v>25</v>
      </c>
      <c r="W197" s="8">
        <v>1</v>
      </c>
      <c r="X197" s="14" t="s">
        <v>37</v>
      </c>
    </row>
    <row r="198" spans="1:26" ht="112.5" customHeight="1" x14ac:dyDescent="0.25">
      <c r="A198" s="19"/>
      <c r="B198" s="20"/>
      <c r="C198" s="8" t="str">
        <f t="shared" ca="1" si="18"/>
        <v>Expired</v>
      </c>
      <c r="D198" s="8" t="s">
        <v>1419</v>
      </c>
      <c r="E198" s="9">
        <v>42314</v>
      </c>
      <c r="F198" s="9">
        <f>E198</f>
        <v>42314</v>
      </c>
      <c r="G198" s="9">
        <f t="shared" si="17"/>
        <v>43044</v>
      </c>
      <c r="H198" s="8" t="s">
        <v>1420</v>
      </c>
      <c r="I198" s="8" t="s">
        <v>1421</v>
      </c>
      <c r="J198" s="8" t="s">
        <v>27</v>
      </c>
      <c r="K198" s="8" t="s">
        <v>28</v>
      </c>
      <c r="L198" s="8" t="s">
        <v>29</v>
      </c>
      <c r="M198" s="10" t="str">
        <f t="shared" si="19"/>
        <v>LP</v>
      </c>
      <c r="N198" s="8" t="s">
        <v>132</v>
      </c>
      <c r="O198" s="8" t="str">
        <f t="shared" si="16"/>
        <v>Low</v>
      </c>
      <c r="P198" s="207" t="s">
        <v>1422</v>
      </c>
      <c r="Q198" s="8"/>
      <c r="R198" s="8" t="s">
        <v>1423</v>
      </c>
      <c r="S198" s="11" t="s">
        <v>1424</v>
      </c>
      <c r="T198" s="12" t="s">
        <v>1425</v>
      </c>
      <c r="U198" s="8">
        <v>9</v>
      </c>
      <c r="V198" s="8">
        <v>0</v>
      </c>
      <c r="W198" s="8">
        <v>0</v>
      </c>
      <c r="X198" s="14" t="s">
        <v>37</v>
      </c>
    </row>
    <row r="199" spans="1:26" ht="112.5" customHeight="1" x14ac:dyDescent="0.2">
      <c r="A199" s="19"/>
      <c r="B199" s="20"/>
      <c r="C199" s="8" t="str">
        <f t="shared" ca="1" si="18"/>
        <v>Expired</v>
      </c>
      <c r="D199" s="8" t="s">
        <v>1426</v>
      </c>
      <c r="E199" s="9">
        <v>42314</v>
      </c>
      <c r="F199" s="9">
        <f>E199</f>
        <v>42314</v>
      </c>
      <c r="G199" s="9">
        <f t="shared" si="17"/>
        <v>43044</v>
      </c>
      <c r="H199" s="8" t="s">
        <v>1427</v>
      </c>
      <c r="I199" s="8" t="s">
        <v>1428</v>
      </c>
      <c r="J199" s="8" t="s">
        <v>27</v>
      </c>
      <c r="K199" s="8" t="s">
        <v>28</v>
      </c>
      <c r="L199" s="8" t="s">
        <v>29</v>
      </c>
      <c r="M199" s="10" t="str">
        <f t="shared" si="19"/>
        <v>LP</v>
      </c>
      <c r="N199" s="8" t="s">
        <v>132</v>
      </c>
      <c r="O199" s="8" t="str">
        <f t="shared" si="16"/>
        <v>Low</v>
      </c>
      <c r="P199" s="207" t="s">
        <v>1429</v>
      </c>
      <c r="Q199" s="8"/>
      <c r="R199" s="8" t="s">
        <v>1430</v>
      </c>
      <c r="S199" s="11" t="s">
        <v>1431</v>
      </c>
      <c r="T199" s="12" t="s">
        <v>1432</v>
      </c>
      <c r="U199" s="8">
        <v>2</v>
      </c>
      <c r="V199" s="8">
        <v>2</v>
      </c>
      <c r="W199" s="8">
        <v>0</v>
      </c>
      <c r="X199" s="14" t="s">
        <v>37</v>
      </c>
      <c r="Z199" s="67"/>
    </row>
    <row r="200" spans="1:26" ht="112.5" customHeight="1" x14ac:dyDescent="0.25">
      <c r="A200" s="19"/>
      <c r="B200" s="20"/>
      <c r="C200" s="8" t="str">
        <f t="shared" ca="1" si="18"/>
        <v>Expired</v>
      </c>
      <c r="D200" s="8" t="s">
        <v>1433</v>
      </c>
      <c r="E200" s="9">
        <v>41687</v>
      </c>
      <c r="F200" s="9">
        <v>44610</v>
      </c>
      <c r="G200" s="9">
        <f t="shared" si="17"/>
        <v>45339</v>
      </c>
      <c r="H200" s="8" t="s">
        <v>1434</v>
      </c>
      <c r="I200" s="9" t="s">
        <v>1435</v>
      </c>
      <c r="J200" s="8" t="s">
        <v>161</v>
      </c>
      <c r="K200" s="8" t="s">
        <v>28</v>
      </c>
      <c r="L200" s="8" t="s">
        <v>29</v>
      </c>
      <c r="M200" s="10" t="str">
        <f t="shared" si="19"/>
        <v>LP</v>
      </c>
      <c r="N200" s="8" t="s">
        <v>132</v>
      </c>
      <c r="O200" s="8" t="str">
        <f t="shared" si="16"/>
        <v>Low</v>
      </c>
      <c r="P200" s="207" t="s">
        <v>1436</v>
      </c>
      <c r="Q200" s="8"/>
      <c r="R200" s="8" t="s">
        <v>1437</v>
      </c>
      <c r="S200" s="11" t="s">
        <v>1438</v>
      </c>
      <c r="T200" s="12" t="s">
        <v>1439</v>
      </c>
      <c r="U200" s="8"/>
      <c r="V200" s="8"/>
      <c r="W200" s="8"/>
      <c r="X200" s="14" t="s">
        <v>243</v>
      </c>
    </row>
    <row r="201" spans="1:26" ht="112.5" customHeight="1" x14ac:dyDescent="0.2">
      <c r="A201" s="19"/>
      <c r="B201" s="20"/>
      <c r="C201" s="8" t="str">
        <f t="shared" ca="1" si="18"/>
        <v>Expired</v>
      </c>
      <c r="D201" s="8" t="s">
        <v>1440</v>
      </c>
      <c r="E201" s="9">
        <v>41862</v>
      </c>
      <c r="F201" s="9">
        <v>44054</v>
      </c>
      <c r="G201" s="9">
        <f t="shared" si="17"/>
        <v>44783</v>
      </c>
      <c r="H201" s="8" t="s">
        <v>1441</v>
      </c>
      <c r="I201" s="8" t="s">
        <v>1442</v>
      </c>
      <c r="J201" s="8" t="s">
        <v>27</v>
      </c>
      <c r="K201" s="8" t="s">
        <v>28</v>
      </c>
      <c r="L201" s="8" t="s">
        <v>29</v>
      </c>
      <c r="M201" s="10" t="str">
        <f t="shared" si="19"/>
        <v>LP</v>
      </c>
      <c r="N201" s="8" t="s">
        <v>132</v>
      </c>
      <c r="O201" s="8" t="str">
        <f t="shared" si="16"/>
        <v>Low</v>
      </c>
      <c r="P201" s="207" t="s">
        <v>1443</v>
      </c>
      <c r="Q201" s="8"/>
      <c r="R201" s="8" t="s">
        <v>1444</v>
      </c>
      <c r="S201" s="11" t="s">
        <v>36</v>
      </c>
      <c r="T201" s="12" t="s">
        <v>1445</v>
      </c>
      <c r="U201" s="8"/>
      <c r="V201" s="8"/>
      <c r="W201" s="8"/>
      <c r="X201" s="14" t="s">
        <v>37</v>
      </c>
      <c r="Y201" s="67"/>
      <c r="Z201" s="67"/>
    </row>
    <row r="202" spans="1:26" ht="112.5" customHeight="1" x14ac:dyDescent="0.2">
      <c r="A202" s="30"/>
      <c r="B202" s="31"/>
      <c r="C202" s="8" t="str">
        <f t="shared" ca="1" si="18"/>
        <v>Expired</v>
      </c>
      <c r="D202" s="12" t="s">
        <v>1446</v>
      </c>
      <c r="E202" s="23">
        <v>41848</v>
      </c>
      <c r="F202" s="28">
        <v>44040</v>
      </c>
      <c r="G202" s="9">
        <f t="shared" si="17"/>
        <v>44769</v>
      </c>
      <c r="H202" s="8" t="s">
        <v>1447</v>
      </c>
      <c r="I202" s="12" t="s">
        <v>1448</v>
      </c>
      <c r="J202" s="12" t="s">
        <v>202</v>
      </c>
      <c r="K202" s="12" t="s">
        <v>124</v>
      </c>
      <c r="L202" s="54" t="s">
        <v>29</v>
      </c>
      <c r="M202" s="10" t="str">
        <f t="shared" si="19"/>
        <v>LP</v>
      </c>
      <c r="N202" s="12" t="s">
        <v>132</v>
      </c>
      <c r="O202" s="8" t="str">
        <f t="shared" si="16"/>
        <v>Low</v>
      </c>
      <c r="P202" s="201" t="s">
        <v>1449</v>
      </c>
      <c r="Q202" s="12"/>
      <c r="R202" s="12" t="s">
        <v>1450</v>
      </c>
      <c r="S202" s="11" t="s">
        <v>1451</v>
      </c>
      <c r="T202" s="14" t="s">
        <v>77</v>
      </c>
      <c r="U202" s="12">
        <v>8</v>
      </c>
      <c r="V202" s="12">
        <v>0</v>
      </c>
      <c r="W202" s="12">
        <v>1</v>
      </c>
      <c r="X202" s="12" t="s">
        <v>37</v>
      </c>
      <c r="Z202" s="67"/>
    </row>
    <row r="203" spans="1:26" ht="112.5" customHeight="1" x14ac:dyDescent="0.25">
      <c r="A203" s="19"/>
      <c r="B203" s="20"/>
      <c r="C203" s="8" t="str">
        <f t="shared" ca="1" si="18"/>
        <v>Active</v>
      </c>
      <c r="D203" s="8" t="s">
        <v>1452</v>
      </c>
      <c r="E203" s="9">
        <v>42059</v>
      </c>
      <c r="F203" s="9">
        <v>44981</v>
      </c>
      <c r="G203" s="9">
        <f t="shared" si="17"/>
        <v>45711</v>
      </c>
      <c r="H203" s="8" t="s">
        <v>1453</v>
      </c>
      <c r="I203" s="8" t="s">
        <v>1454</v>
      </c>
      <c r="J203" s="8" t="s">
        <v>131</v>
      </c>
      <c r="K203" s="8" t="s">
        <v>28</v>
      </c>
      <c r="L203" s="8" t="s">
        <v>29</v>
      </c>
      <c r="M203" s="10" t="str">
        <f t="shared" si="19"/>
        <v>LP</v>
      </c>
      <c r="N203" s="8" t="s">
        <v>132</v>
      </c>
      <c r="O203" s="8" t="str">
        <f t="shared" si="16"/>
        <v>Low</v>
      </c>
      <c r="P203" s="207" t="s">
        <v>1455</v>
      </c>
      <c r="Q203" s="8"/>
      <c r="R203" s="8" t="s">
        <v>1456</v>
      </c>
      <c r="S203" s="11" t="s">
        <v>1457</v>
      </c>
      <c r="T203" s="13" t="s">
        <v>1458</v>
      </c>
      <c r="U203" s="8">
        <v>5</v>
      </c>
      <c r="V203" s="8">
        <v>200</v>
      </c>
      <c r="W203" s="8">
        <v>0</v>
      </c>
      <c r="X203" s="14" t="s">
        <v>243</v>
      </c>
    </row>
    <row r="204" spans="1:26" s="85" customFormat="1" ht="112.5" customHeight="1" x14ac:dyDescent="0.25">
      <c r="A204" s="83" t="s">
        <v>1459</v>
      </c>
      <c r="B204" s="84"/>
      <c r="C204" s="8" t="str">
        <f t="shared" ca="1" si="18"/>
        <v>Expired</v>
      </c>
      <c r="D204" s="12" t="s">
        <v>1460</v>
      </c>
      <c r="E204" s="12"/>
      <c r="F204" s="28">
        <v>42971</v>
      </c>
      <c r="G204" s="9">
        <f t="shared" si="17"/>
        <v>43700</v>
      </c>
      <c r="H204" s="8" t="s">
        <v>1461</v>
      </c>
      <c r="I204" s="12" t="s">
        <v>1462</v>
      </c>
      <c r="J204" s="12" t="s">
        <v>329</v>
      </c>
      <c r="K204" s="12" t="s">
        <v>124</v>
      </c>
      <c r="L204" s="8"/>
      <c r="M204" s="10" t="str">
        <f t="shared" si="19"/>
        <v/>
      </c>
      <c r="N204" s="12" t="s">
        <v>132</v>
      </c>
      <c r="O204" s="8" t="str">
        <f t="shared" si="16"/>
        <v>Low</v>
      </c>
      <c r="P204" s="201" t="s">
        <v>1463</v>
      </c>
      <c r="Q204" s="12"/>
      <c r="R204" s="12" t="s">
        <v>1464</v>
      </c>
      <c r="S204" s="29" t="s">
        <v>1465</v>
      </c>
      <c r="T204" s="14"/>
      <c r="U204" s="12"/>
      <c r="V204" s="12"/>
      <c r="W204" s="12"/>
      <c r="X204" s="12" t="s">
        <v>37</v>
      </c>
      <c r="Y204" s="16"/>
      <c r="Z204" s="16"/>
    </row>
    <row r="205" spans="1:26" s="85" customFormat="1" ht="112.5" customHeight="1" x14ac:dyDescent="0.25">
      <c r="A205" s="19"/>
      <c r="B205" s="20"/>
      <c r="C205" s="8" t="str">
        <f t="shared" ca="1" si="18"/>
        <v>Expired</v>
      </c>
      <c r="D205" s="8" t="s">
        <v>1466</v>
      </c>
      <c r="E205" s="9">
        <v>44512</v>
      </c>
      <c r="F205" s="9">
        <v>44512</v>
      </c>
      <c r="G205" s="9">
        <f t="shared" si="17"/>
        <v>45241</v>
      </c>
      <c r="H205" s="8" t="s">
        <v>1467</v>
      </c>
      <c r="I205" s="8" t="s">
        <v>1468</v>
      </c>
      <c r="J205" s="8" t="s">
        <v>27</v>
      </c>
      <c r="K205" s="8" t="s">
        <v>28</v>
      </c>
      <c r="L205" s="8" t="s">
        <v>29</v>
      </c>
      <c r="M205" s="10" t="str">
        <f t="shared" si="19"/>
        <v>LP</v>
      </c>
      <c r="N205" s="8" t="s">
        <v>132</v>
      </c>
      <c r="O205" s="8" t="str">
        <f t="shared" ref="O205:O225" si="20">IF(EXACT(N205,"Overseas Charities Operating in Jamaica"),"Medium",IF(EXACT(N205,"Muslim Groups/Foundations"),"Medium",IF(EXACT(N205,"Churches"),"Low",IF(EXACT(N205,"Benevolent Societies"),"Low",IF(EXACT(N205,"Alumni/Past Students Associations"),"Low",IF(EXACT(N205,"Schools(Government/Private)"),"Low",IF(EXACT(N205,"Govt.Based Trusts/Charities"),"Low",IF(EXACT(N205,"Trust"),"Medium",IF(EXACT(N205,"Company Based Foundations"),"Medium",IF(EXACT(N205,"Other Foundations"),"Medium",IF(EXACT(N205,"Unincorporated Groups"),"Medium","")))))))))))</f>
        <v>Low</v>
      </c>
      <c r="P205" s="207" t="s">
        <v>215</v>
      </c>
      <c r="Q205" s="8"/>
      <c r="R205" s="8" t="s">
        <v>1469</v>
      </c>
      <c r="S205" s="21" t="s">
        <v>1470</v>
      </c>
      <c r="T205" s="12" t="s">
        <v>678</v>
      </c>
      <c r="U205" s="8">
        <v>2</v>
      </c>
      <c r="V205" s="8">
        <v>0</v>
      </c>
      <c r="W205" s="8">
        <v>0</v>
      </c>
      <c r="X205" s="27" t="s">
        <v>37</v>
      </c>
      <c r="Y205" s="16"/>
      <c r="Z205" s="16"/>
    </row>
    <row r="206" spans="1:26" ht="112.5" customHeight="1" x14ac:dyDescent="0.2">
      <c r="A206" s="19"/>
      <c r="B206" s="20"/>
      <c r="C206" s="8" t="str">
        <f t="shared" ca="1" si="18"/>
        <v>Expired</v>
      </c>
      <c r="D206" s="8" t="s">
        <v>1471</v>
      </c>
      <c r="E206" s="9">
        <v>42506</v>
      </c>
      <c r="F206" s="9">
        <v>43967</v>
      </c>
      <c r="G206" s="9">
        <f t="shared" si="17"/>
        <v>44696</v>
      </c>
      <c r="H206" s="8" t="s">
        <v>1472</v>
      </c>
      <c r="I206" s="8" t="s">
        <v>1473</v>
      </c>
      <c r="J206" s="8" t="s">
        <v>191</v>
      </c>
      <c r="K206" s="8" t="s">
        <v>28</v>
      </c>
      <c r="L206" s="8" t="s">
        <v>29</v>
      </c>
      <c r="M206" s="10" t="str">
        <f t="shared" si="19"/>
        <v>LP</v>
      </c>
      <c r="N206" s="8" t="s">
        <v>132</v>
      </c>
      <c r="O206" s="8" t="str">
        <f t="shared" si="20"/>
        <v>Low</v>
      </c>
      <c r="P206" s="207" t="s">
        <v>1474</v>
      </c>
      <c r="Q206" s="8"/>
      <c r="R206" s="8" t="s">
        <v>1475</v>
      </c>
      <c r="S206" s="11" t="s">
        <v>1476</v>
      </c>
      <c r="T206" s="12" t="s">
        <v>1477</v>
      </c>
      <c r="U206" s="8"/>
      <c r="V206" s="8"/>
      <c r="W206" s="8"/>
      <c r="X206" s="14" t="s">
        <v>37</v>
      </c>
      <c r="Z206" s="67"/>
    </row>
    <row r="207" spans="1:26" ht="112.5" customHeight="1" x14ac:dyDescent="0.2">
      <c r="A207" s="19"/>
      <c r="B207" s="20"/>
      <c r="C207" s="8" t="str">
        <f t="shared" ca="1" si="18"/>
        <v>Expired</v>
      </c>
      <c r="D207" s="8" t="s">
        <v>1478</v>
      </c>
      <c r="E207" s="9">
        <v>44729</v>
      </c>
      <c r="F207" s="9">
        <v>44729</v>
      </c>
      <c r="G207" s="9">
        <f t="shared" si="17"/>
        <v>45459</v>
      </c>
      <c r="H207" s="8" t="s">
        <v>1479</v>
      </c>
      <c r="I207" s="8" t="s">
        <v>1480</v>
      </c>
      <c r="J207" s="8" t="s">
        <v>27</v>
      </c>
      <c r="K207" s="8" t="s">
        <v>28</v>
      </c>
      <c r="L207" s="8" t="s">
        <v>29</v>
      </c>
      <c r="M207" s="10" t="str">
        <f t="shared" si="19"/>
        <v>LP</v>
      </c>
      <c r="N207" s="8" t="s">
        <v>132</v>
      </c>
      <c r="O207" s="8" t="str">
        <f t="shared" si="20"/>
        <v>Low</v>
      </c>
      <c r="P207" s="207" t="s">
        <v>1481</v>
      </c>
      <c r="Q207" s="8"/>
      <c r="R207" s="8" t="s">
        <v>1482</v>
      </c>
      <c r="S207" s="11" t="s">
        <v>1483</v>
      </c>
      <c r="T207" s="12" t="s">
        <v>1484</v>
      </c>
      <c r="U207" s="8">
        <v>0</v>
      </c>
      <c r="V207" s="8">
        <v>0</v>
      </c>
      <c r="W207" s="8">
        <v>0</v>
      </c>
      <c r="X207" s="27" t="s">
        <v>37</v>
      </c>
      <c r="Y207" s="67"/>
      <c r="Z207" s="67"/>
    </row>
    <row r="208" spans="1:26" s="85" customFormat="1" ht="112.5" customHeight="1" x14ac:dyDescent="0.25">
      <c r="A208" s="19"/>
      <c r="B208" s="20"/>
      <c r="C208" s="8" t="str">
        <f t="shared" ca="1" si="18"/>
        <v>Expired</v>
      </c>
      <c r="D208" s="12" t="s">
        <v>1485</v>
      </c>
      <c r="E208" s="23">
        <v>41939</v>
      </c>
      <c r="F208" s="28">
        <v>44519</v>
      </c>
      <c r="G208" s="9">
        <f t="shared" si="17"/>
        <v>45248</v>
      </c>
      <c r="H208" s="8" t="s">
        <v>1486</v>
      </c>
      <c r="I208" s="12" t="s">
        <v>1487</v>
      </c>
      <c r="J208" s="12" t="s">
        <v>114</v>
      </c>
      <c r="K208" s="12" t="s">
        <v>124</v>
      </c>
      <c r="L208" s="54" t="s">
        <v>29</v>
      </c>
      <c r="M208" s="10" t="str">
        <f t="shared" si="19"/>
        <v>LP</v>
      </c>
      <c r="N208" s="12" t="s">
        <v>132</v>
      </c>
      <c r="O208" s="8" t="str">
        <f t="shared" si="20"/>
        <v>Low</v>
      </c>
      <c r="P208" s="201" t="s">
        <v>1488</v>
      </c>
      <c r="Q208" s="12"/>
      <c r="R208" s="12" t="s">
        <v>1489</v>
      </c>
      <c r="S208" s="21" t="s">
        <v>1490</v>
      </c>
      <c r="T208" s="14" t="s">
        <v>1491</v>
      </c>
      <c r="U208" s="12">
        <v>650</v>
      </c>
      <c r="V208" s="12">
        <v>21</v>
      </c>
      <c r="W208" s="12">
        <v>8</v>
      </c>
      <c r="X208" s="12" t="s">
        <v>243</v>
      </c>
      <c r="Y208" s="73"/>
      <c r="Z208" s="73"/>
    </row>
    <row r="209" spans="1:28" ht="112.5" customHeight="1" x14ac:dyDescent="0.2">
      <c r="A209" s="19"/>
      <c r="B209" s="20"/>
      <c r="C209" s="8" t="str">
        <f t="shared" ca="1" si="18"/>
        <v>Expired</v>
      </c>
      <c r="D209" s="8" t="s">
        <v>1492</v>
      </c>
      <c r="E209" s="9">
        <v>43690</v>
      </c>
      <c r="F209" s="9">
        <f>E209</f>
        <v>43690</v>
      </c>
      <c r="G209" s="9">
        <f t="shared" si="17"/>
        <v>44420</v>
      </c>
      <c r="H209" s="8" t="s">
        <v>1493</v>
      </c>
      <c r="I209" s="8" t="s">
        <v>1494</v>
      </c>
      <c r="J209" s="8" t="s">
        <v>27</v>
      </c>
      <c r="K209" s="8" t="s">
        <v>28</v>
      </c>
      <c r="L209" s="8" t="s">
        <v>29</v>
      </c>
      <c r="M209" s="10" t="str">
        <f t="shared" si="19"/>
        <v>LP</v>
      </c>
      <c r="N209" s="8" t="s">
        <v>132</v>
      </c>
      <c r="O209" s="8" t="str">
        <f t="shared" si="20"/>
        <v>Low</v>
      </c>
      <c r="P209" s="207" t="s">
        <v>1495</v>
      </c>
      <c r="Q209" s="8"/>
      <c r="R209" s="8" t="s">
        <v>1496</v>
      </c>
      <c r="S209" s="21" t="s">
        <v>1497</v>
      </c>
      <c r="T209" s="22"/>
      <c r="U209" s="24"/>
      <c r="V209" s="24"/>
      <c r="W209" s="24"/>
      <c r="X209" s="14" t="s">
        <v>61</v>
      </c>
      <c r="Z209" s="67"/>
    </row>
    <row r="210" spans="1:28" s="85" customFormat="1" ht="112.5" customHeight="1" x14ac:dyDescent="0.25">
      <c r="A210" s="19"/>
      <c r="B210" s="20"/>
      <c r="C210" s="8" t="str">
        <f t="shared" ca="1" si="18"/>
        <v>Expired</v>
      </c>
      <c r="D210" s="8" t="s">
        <v>1498</v>
      </c>
      <c r="E210" s="9">
        <v>44538</v>
      </c>
      <c r="F210" s="9">
        <v>44538</v>
      </c>
      <c r="G210" s="9">
        <f t="shared" si="17"/>
        <v>45267</v>
      </c>
      <c r="H210" s="8" t="s">
        <v>1499</v>
      </c>
      <c r="I210" s="8" t="s">
        <v>1500</v>
      </c>
      <c r="J210" s="8" t="s">
        <v>27</v>
      </c>
      <c r="K210" s="8" t="s">
        <v>28</v>
      </c>
      <c r="L210" s="8" t="s">
        <v>29</v>
      </c>
      <c r="M210" s="10" t="str">
        <f t="shared" si="19"/>
        <v>LP</v>
      </c>
      <c r="N210" s="8" t="s">
        <v>132</v>
      </c>
      <c r="O210" s="8" t="str">
        <f t="shared" si="20"/>
        <v>Low</v>
      </c>
      <c r="P210" s="207" t="s">
        <v>1501</v>
      </c>
      <c r="Q210" s="8"/>
      <c r="R210" s="8" t="s">
        <v>1502</v>
      </c>
      <c r="S210" s="21" t="s">
        <v>1503</v>
      </c>
      <c r="T210" s="12" t="s">
        <v>1504</v>
      </c>
      <c r="U210" s="8"/>
      <c r="V210" s="8"/>
      <c r="W210" s="8"/>
      <c r="X210" s="27" t="s">
        <v>37</v>
      </c>
      <c r="Y210" s="16"/>
      <c r="Z210" s="16"/>
    </row>
    <row r="211" spans="1:28" s="85" customFormat="1" ht="112.5" customHeight="1" x14ac:dyDescent="0.2">
      <c r="A211" s="19"/>
      <c r="B211" s="20"/>
      <c r="C211" s="8" t="str">
        <f t="shared" ca="1" si="18"/>
        <v>Expired</v>
      </c>
      <c r="D211" s="8" t="s">
        <v>1505</v>
      </c>
      <c r="E211" s="9">
        <v>43195</v>
      </c>
      <c r="F211" s="9">
        <f>E211</f>
        <v>43195</v>
      </c>
      <c r="G211" s="9">
        <f t="shared" si="17"/>
        <v>43925</v>
      </c>
      <c r="H211" s="8" t="s">
        <v>1506</v>
      </c>
      <c r="I211" s="8" t="s">
        <v>113</v>
      </c>
      <c r="J211" s="8" t="s">
        <v>114</v>
      </c>
      <c r="K211" s="8" t="s">
        <v>28</v>
      </c>
      <c r="L211" s="8" t="s">
        <v>29</v>
      </c>
      <c r="M211" s="10" t="str">
        <f t="shared" si="19"/>
        <v>LP</v>
      </c>
      <c r="N211" s="8" t="s">
        <v>132</v>
      </c>
      <c r="O211" s="8" t="str">
        <f t="shared" si="20"/>
        <v>Low</v>
      </c>
      <c r="P211" s="207" t="s">
        <v>1507</v>
      </c>
      <c r="Q211" s="8"/>
      <c r="R211" s="8" t="s">
        <v>1508</v>
      </c>
      <c r="S211" s="21" t="s">
        <v>1509</v>
      </c>
      <c r="T211" s="12" t="s">
        <v>1510</v>
      </c>
      <c r="U211" s="8">
        <v>5</v>
      </c>
      <c r="V211" s="8">
        <v>0</v>
      </c>
      <c r="W211" s="8">
        <v>1</v>
      </c>
      <c r="X211" s="14" t="s">
        <v>37</v>
      </c>
      <c r="Y211" s="16"/>
      <c r="Z211" s="67"/>
    </row>
    <row r="212" spans="1:28" ht="112.5" customHeight="1" x14ac:dyDescent="0.25">
      <c r="A212" s="30"/>
      <c r="B212" s="31"/>
      <c r="C212" s="8" t="str">
        <f t="shared" ca="1" si="18"/>
        <v>Expired</v>
      </c>
      <c r="D212" s="12" t="s">
        <v>1511</v>
      </c>
      <c r="E212" s="23">
        <v>43186</v>
      </c>
      <c r="F212" s="28">
        <v>43917</v>
      </c>
      <c r="G212" s="9">
        <f t="shared" si="17"/>
        <v>44646</v>
      </c>
      <c r="H212" s="8" t="s">
        <v>1512</v>
      </c>
      <c r="I212" s="12" t="s">
        <v>1513</v>
      </c>
      <c r="J212" s="12" t="s">
        <v>56</v>
      </c>
      <c r="K212" s="12" t="s">
        <v>124</v>
      </c>
      <c r="L212" s="8"/>
      <c r="M212" s="10" t="str">
        <f t="shared" si="19"/>
        <v/>
      </c>
      <c r="N212" s="12" t="s">
        <v>132</v>
      </c>
      <c r="O212" s="8" t="str">
        <f t="shared" si="20"/>
        <v>Low</v>
      </c>
      <c r="P212" s="201" t="s">
        <v>1514</v>
      </c>
      <c r="Q212" s="12"/>
      <c r="R212" s="12" t="s">
        <v>1515</v>
      </c>
      <c r="S212" s="46"/>
      <c r="T212" s="14"/>
      <c r="U212" s="12"/>
      <c r="V212" s="12"/>
      <c r="W212" s="12"/>
      <c r="X212" s="12" t="s">
        <v>37</v>
      </c>
    </row>
    <row r="213" spans="1:28" ht="112.5" customHeight="1" x14ac:dyDescent="0.2">
      <c r="A213" s="19"/>
      <c r="B213" s="20"/>
      <c r="C213" s="8" t="str">
        <f t="shared" ca="1" si="18"/>
        <v>Expired</v>
      </c>
      <c r="D213" s="8" t="s">
        <v>1516</v>
      </c>
      <c r="E213" s="9">
        <v>43941</v>
      </c>
      <c r="F213" s="9">
        <f>E213</f>
        <v>43941</v>
      </c>
      <c r="G213" s="9">
        <f t="shared" si="17"/>
        <v>44670</v>
      </c>
      <c r="H213" s="8" t="s">
        <v>1517</v>
      </c>
      <c r="I213" s="8" t="s">
        <v>1518</v>
      </c>
      <c r="J213" s="8" t="s">
        <v>161</v>
      </c>
      <c r="K213" s="8" t="s">
        <v>28</v>
      </c>
      <c r="L213" s="8" t="s">
        <v>29</v>
      </c>
      <c r="M213" s="10" t="str">
        <f t="shared" si="19"/>
        <v>LP</v>
      </c>
      <c r="N213" s="8" t="s">
        <v>132</v>
      </c>
      <c r="O213" s="8" t="str">
        <f t="shared" si="20"/>
        <v>Low</v>
      </c>
      <c r="P213" s="207" t="s">
        <v>215</v>
      </c>
      <c r="Q213" s="8"/>
      <c r="R213" s="8" t="s">
        <v>1519</v>
      </c>
      <c r="S213" s="11" t="s">
        <v>1520</v>
      </c>
      <c r="T213" s="22" t="s">
        <v>1521</v>
      </c>
      <c r="U213" s="8">
        <v>7</v>
      </c>
      <c r="V213" s="8">
        <v>0</v>
      </c>
      <c r="W213" s="8">
        <v>0</v>
      </c>
      <c r="X213" s="14" t="s">
        <v>37</v>
      </c>
      <c r="Y213" s="67"/>
      <c r="Z213" s="67"/>
    </row>
    <row r="214" spans="1:28" ht="112.5" customHeight="1" x14ac:dyDescent="0.25">
      <c r="A214" s="19"/>
      <c r="B214" s="20"/>
      <c r="C214" s="8" t="str">
        <f t="shared" ca="1" si="18"/>
        <v>Active</v>
      </c>
      <c r="D214" s="8" t="s">
        <v>1522</v>
      </c>
      <c r="E214" s="9">
        <v>43594</v>
      </c>
      <c r="F214" s="9">
        <v>45055</v>
      </c>
      <c r="G214" s="9">
        <f t="shared" si="17"/>
        <v>45785</v>
      </c>
      <c r="H214" s="8" t="s">
        <v>1523</v>
      </c>
      <c r="I214" s="8" t="s">
        <v>1524</v>
      </c>
      <c r="J214" s="8" t="s">
        <v>27</v>
      </c>
      <c r="K214" s="8" t="s">
        <v>28</v>
      </c>
      <c r="L214" s="8" t="s">
        <v>29</v>
      </c>
      <c r="M214" s="10" t="str">
        <f t="shared" si="19"/>
        <v>LP</v>
      </c>
      <c r="N214" s="8" t="s">
        <v>132</v>
      </c>
      <c r="O214" s="8" t="str">
        <f t="shared" si="20"/>
        <v>Low</v>
      </c>
      <c r="P214" s="207" t="s">
        <v>1525</v>
      </c>
      <c r="Q214" s="8"/>
      <c r="R214" s="8" t="s">
        <v>1526</v>
      </c>
      <c r="S214" s="11" t="s">
        <v>1527</v>
      </c>
      <c r="T214" s="12" t="s">
        <v>1528</v>
      </c>
      <c r="U214" s="8">
        <v>2500</v>
      </c>
      <c r="V214" s="8">
        <v>25</v>
      </c>
      <c r="W214" s="8">
        <v>40</v>
      </c>
      <c r="X214" s="14" t="s">
        <v>243</v>
      </c>
      <c r="Z214" s="73"/>
    </row>
    <row r="215" spans="1:28" ht="112.5" customHeight="1" x14ac:dyDescent="0.25">
      <c r="A215" s="19"/>
      <c r="B215" s="20"/>
      <c r="C215" s="8" t="str">
        <f t="shared" ca="1" si="18"/>
        <v>Active</v>
      </c>
      <c r="D215" s="8" t="s">
        <v>1529</v>
      </c>
      <c r="E215" s="9">
        <v>42178</v>
      </c>
      <c r="F215" s="9">
        <v>45200</v>
      </c>
      <c r="G215" s="9">
        <f t="shared" si="17"/>
        <v>45930</v>
      </c>
      <c r="H215" s="8" t="s">
        <v>1530</v>
      </c>
      <c r="I215" s="8" t="s">
        <v>1531</v>
      </c>
      <c r="J215" s="8" t="s">
        <v>27</v>
      </c>
      <c r="K215" s="8" t="s">
        <v>28</v>
      </c>
      <c r="L215" s="8" t="s">
        <v>29</v>
      </c>
      <c r="M215" s="10" t="str">
        <f t="shared" si="19"/>
        <v>LP</v>
      </c>
      <c r="N215" s="8" t="s">
        <v>132</v>
      </c>
      <c r="O215" s="8" t="str">
        <f t="shared" si="20"/>
        <v>Low</v>
      </c>
      <c r="P215" s="207" t="s">
        <v>1532</v>
      </c>
      <c r="Q215" s="8" t="s">
        <v>1533</v>
      </c>
      <c r="R215" s="8" t="s">
        <v>1534</v>
      </c>
      <c r="S215" s="11" t="s">
        <v>1535</v>
      </c>
      <c r="T215" s="12" t="s">
        <v>1536</v>
      </c>
      <c r="U215" s="8">
        <v>878</v>
      </c>
      <c r="V215" s="8">
        <v>107</v>
      </c>
      <c r="W215" s="8">
        <v>2</v>
      </c>
      <c r="X215" s="14" t="s">
        <v>243</v>
      </c>
    </row>
    <row r="216" spans="1:28" ht="112.5" customHeight="1" x14ac:dyDescent="0.25">
      <c r="A216" s="19"/>
      <c r="B216" s="20"/>
      <c r="C216" s="8" t="str">
        <f t="shared" ca="1" si="18"/>
        <v>Expired</v>
      </c>
      <c r="D216" s="8" t="s">
        <v>1537</v>
      </c>
      <c r="E216" s="9">
        <v>41745</v>
      </c>
      <c r="F216" s="9">
        <v>44667</v>
      </c>
      <c r="G216" s="9">
        <f t="shared" si="17"/>
        <v>45397</v>
      </c>
      <c r="H216" s="8" t="s">
        <v>1538</v>
      </c>
      <c r="I216" s="8" t="s">
        <v>1539</v>
      </c>
      <c r="J216" s="8" t="s">
        <v>27</v>
      </c>
      <c r="K216" s="8" t="s">
        <v>28</v>
      </c>
      <c r="L216" s="8" t="s">
        <v>29</v>
      </c>
      <c r="M216" s="10" t="str">
        <f t="shared" si="19"/>
        <v>LP</v>
      </c>
      <c r="N216" s="8" t="s">
        <v>132</v>
      </c>
      <c r="O216" s="8" t="str">
        <f t="shared" si="20"/>
        <v>Low</v>
      </c>
      <c r="P216" s="207" t="s">
        <v>1540</v>
      </c>
      <c r="Q216" s="8"/>
      <c r="R216" s="8" t="s">
        <v>1541</v>
      </c>
      <c r="S216" s="11" t="s">
        <v>1542</v>
      </c>
      <c r="T216" s="23" t="s">
        <v>1543</v>
      </c>
      <c r="U216" s="8"/>
      <c r="V216" s="8"/>
      <c r="W216" s="8"/>
      <c r="X216" s="14" t="s">
        <v>243</v>
      </c>
    </row>
    <row r="217" spans="1:28" ht="112.5" customHeight="1" x14ac:dyDescent="0.25">
      <c r="A217" s="19"/>
      <c r="B217" s="20"/>
      <c r="C217" s="8" t="str">
        <f t="shared" ca="1" si="18"/>
        <v>Expired</v>
      </c>
      <c r="D217" s="8" t="s">
        <v>1544</v>
      </c>
      <c r="E217" s="9">
        <v>43257</v>
      </c>
      <c r="F217" s="9">
        <f>E217</f>
        <v>43257</v>
      </c>
      <c r="G217" s="9">
        <f t="shared" si="17"/>
        <v>43987</v>
      </c>
      <c r="H217" s="8" t="s">
        <v>1545</v>
      </c>
      <c r="I217" s="8" t="s">
        <v>1546</v>
      </c>
      <c r="J217" s="8" t="s">
        <v>65</v>
      </c>
      <c r="K217" s="8" t="s">
        <v>28</v>
      </c>
      <c r="L217" s="8" t="s">
        <v>29</v>
      </c>
      <c r="M217" s="10" t="str">
        <f t="shared" si="19"/>
        <v>LP</v>
      </c>
      <c r="N217" s="8" t="s">
        <v>170</v>
      </c>
      <c r="O217" s="8" t="str">
        <f t="shared" si="20"/>
        <v>Low</v>
      </c>
      <c r="P217" s="207" t="s">
        <v>1547</v>
      </c>
      <c r="Q217" s="8" t="s">
        <v>1548</v>
      </c>
      <c r="R217" s="8" t="s">
        <v>1549</v>
      </c>
      <c r="S217" s="21" t="s">
        <v>1550</v>
      </c>
      <c r="T217" s="12" t="s">
        <v>1551</v>
      </c>
      <c r="U217" s="8">
        <v>9</v>
      </c>
      <c r="V217" s="8">
        <v>0</v>
      </c>
      <c r="W217" s="8">
        <v>0</v>
      </c>
      <c r="X217" s="14" t="s">
        <v>1552</v>
      </c>
    </row>
    <row r="218" spans="1:28" ht="112.5" customHeight="1" x14ac:dyDescent="0.2">
      <c r="A218" s="30"/>
      <c r="B218" s="31"/>
      <c r="C218" s="8" t="str">
        <f t="shared" ca="1" si="18"/>
        <v>Expired</v>
      </c>
      <c r="D218" s="8" t="s">
        <v>1553</v>
      </c>
      <c r="E218" s="9">
        <v>43542</v>
      </c>
      <c r="F218" s="9">
        <f>E218</f>
        <v>43542</v>
      </c>
      <c r="G218" s="9">
        <f t="shared" si="17"/>
        <v>44272</v>
      </c>
      <c r="H218" s="8" t="s">
        <v>1554</v>
      </c>
      <c r="I218" s="8" t="s">
        <v>1555</v>
      </c>
      <c r="J218" s="8" t="s">
        <v>27</v>
      </c>
      <c r="K218" s="8" t="s">
        <v>28</v>
      </c>
      <c r="L218" s="8" t="s">
        <v>29</v>
      </c>
      <c r="M218" s="10" t="str">
        <f t="shared" si="19"/>
        <v>LP</v>
      </c>
      <c r="N218" s="8" t="s">
        <v>132</v>
      </c>
      <c r="O218" s="8" t="str">
        <f t="shared" si="20"/>
        <v>Low</v>
      </c>
      <c r="P218" s="207" t="s">
        <v>1556</v>
      </c>
      <c r="Q218" s="8" t="s">
        <v>1557</v>
      </c>
      <c r="R218" s="8" t="s">
        <v>1558</v>
      </c>
      <c r="S218" s="11" t="s">
        <v>1559</v>
      </c>
      <c r="T218" s="12" t="s">
        <v>1560</v>
      </c>
      <c r="U218" s="8">
        <v>2</v>
      </c>
      <c r="V218" s="8">
        <v>0</v>
      </c>
      <c r="W218" s="8">
        <v>0</v>
      </c>
      <c r="X218" s="14" t="s">
        <v>37</v>
      </c>
      <c r="AA218" s="67"/>
      <c r="AB218" s="67"/>
    </row>
    <row r="219" spans="1:28" ht="112.5" customHeight="1" x14ac:dyDescent="0.2">
      <c r="A219" s="32"/>
      <c r="B219" s="20"/>
      <c r="C219" s="8" t="str">
        <f t="shared" ca="1" si="18"/>
        <v>Expired</v>
      </c>
      <c r="D219" s="8" t="s">
        <v>1561</v>
      </c>
      <c r="E219" s="9">
        <v>42498</v>
      </c>
      <c r="F219" s="9">
        <v>44735</v>
      </c>
      <c r="G219" s="9">
        <f t="shared" si="17"/>
        <v>45465</v>
      </c>
      <c r="H219" s="8" t="s">
        <v>1562</v>
      </c>
      <c r="I219" s="8" t="s">
        <v>1563</v>
      </c>
      <c r="J219" s="8" t="s">
        <v>27</v>
      </c>
      <c r="K219" s="8" t="s">
        <v>28</v>
      </c>
      <c r="L219" s="8" t="s">
        <v>29</v>
      </c>
      <c r="M219" s="10" t="str">
        <f t="shared" si="19"/>
        <v>LP</v>
      </c>
      <c r="N219" s="8" t="s">
        <v>132</v>
      </c>
      <c r="O219" s="8" t="str">
        <f t="shared" si="20"/>
        <v>Low</v>
      </c>
      <c r="P219" s="207" t="s">
        <v>1564</v>
      </c>
      <c r="Q219" s="8" t="s">
        <v>1565</v>
      </c>
      <c r="R219" s="8" t="s">
        <v>1566</v>
      </c>
      <c r="S219" s="11" t="s">
        <v>1567</v>
      </c>
      <c r="T219" s="12" t="s">
        <v>1568</v>
      </c>
      <c r="U219" s="8">
        <v>7</v>
      </c>
      <c r="V219" s="8">
        <v>0</v>
      </c>
      <c r="W219" s="8">
        <v>0</v>
      </c>
      <c r="X219" s="14" t="s">
        <v>37</v>
      </c>
      <c r="Y219" s="67"/>
      <c r="Z219" s="67"/>
    </row>
    <row r="220" spans="1:28" ht="112.5" customHeight="1" x14ac:dyDescent="0.2">
      <c r="A220" s="62"/>
      <c r="B220" s="63"/>
      <c r="C220" s="35" t="str">
        <f t="shared" ca="1" si="18"/>
        <v>Expired</v>
      </c>
      <c r="D220" s="35" t="s">
        <v>1569</v>
      </c>
      <c r="E220" s="36">
        <v>43818</v>
      </c>
      <c r="F220" s="36">
        <v>44549</v>
      </c>
      <c r="G220" s="36">
        <f t="shared" si="17"/>
        <v>45278</v>
      </c>
      <c r="H220" s="35" t="s">
        <v>1570</v>
      </c>
      <c r="I220" s="35" t="s">
        <v>1571</v>
      </c>
      <c r="J220" s="35" t="s">
        <v>27</v>
      </c>
      <c r="K220" s="35" t="s">
        <v>28</v>
      </c>
      <c r="L220" s="35" t="s">
        <v>29</v>
      </c>
      <c r="M220" s="37" t="str">
        <f t="shared" si="19"/>
        <v>LP</v>
      </c>
      <c r="N220" s="35" t="s">
        <v>132</v>
      </c>
      <c r="O220" s="35" t="str">
        <f t="shared" si="20"/>
        <v>Low</v>
      </c>
      <c r="P220" s="208" t="s">
        <v>215</v>
      </c>
      <c r="Q220" s="35"/>
      <c r="R220" s="35" t="s">
        <v>1572</v>
      </c>
      <c r="S220" s="86" t="s">
        <v>1573</v>
      </c>
      <c r="T220" s="40" t="s">
        <v>77</v>
      </c>
      <c r="U220" s="35">
        <v>4</v>
      </c>
      <c r="V220" s="35">
        <v>5</v>
      </c>
      <c r="W220" s="35">
        <v>1</v>
      </c>
      <c r="X220" s="41" t="s">
        <v>61</v>
      </c>
      <c r="Y220" s="67"/>
      <c r="Z220" s="67"/>
    </row>
    <row r="221" spans="1:28" ht="112.5" customHeight="1" x14ac:dyDescent="0.25">
      <c r="A221" s="19"/>
      <c r="B221" s="20"/>
      <c r="C221" s="8" t="str">
        <f t="shared" ca="1" si="18"/>
        <v>Active</v>
      </c>
      <c r="D221" s="8" t="s">
        <v>1574</v>
      </c>
      <c r="E221" s="9">
        <v>43657</v>
      </c>
      <c r="F221" s="9">
        <v>45118</v>
      </c>
      <c r="G221" s="9">
        <f t="shared" si="17"/>
        <v>45848</v>
      </c>
      <c r="H221" s="8" t="s">
        <v>1575</v>
      </c>
      <c r="I221" s="8" t="s">
        <v>1576</v>
      </c>
      <c r="J221" s="8" t="s">
        <v>27</v>
      </c>
      <c r="K221" s="8" t="s">
        <v>28</v>
      </c>
      <c r="L221" s="8" t="s">
        <v>29</v>
      </c>
      <c r="M221" s="10" t="str">
        <f t="shared" si="19"/>
        <v>LP</v>
      </c>
      <c r="N221" s="8" t="s">
        <v>132</v>
      </c>
      <c r="O221" s="8" t="str">
        <f t="shared" si="20"/>
        <v>Low</v>
      </c>
      <c r="P221" s="207" t="s">
        <v>1577</v>
      </c>
      <c r="Q221" s="8" t="s">
        <v>1578</v>
      </c>
      <c r="R221" s="8" t="s">
        <v>1579</v>
      </c>
      <c r="S221" s="11" t="s">
        <v>1580</v>
      </c>
      <c r="T221" s="23" t="s">
        <v>620</v>
      </c>
      <c r="U221" s="25">
        <v>0</v>
      </c>
      <c r="V221" s="25">
        <v>6</v>
      </c>
      <c r="W221" s="25">
        <v>1</v>
      </c>
      <c r="X221" s="58" t="s">
        <v>37</v>
      </c>
    </row>
    <row r="222" spans="1:28" ht="112.5" customHeight="1" x14ac:dyDescent="0.2">
      <c r="A222" s="19"/>
      <c r="B222" s="20"/>
      <c r="C222" s="8" t="str">
        <f t="shared" ca="1" si="18"/>
        <v>Expired</v>
      </c>
      <c r="D222" s="8" t="s">
        <v>1581</v>
      </c>
      <c r="E222" s="9">
        <v>43619</v>
      </c>
      <c r="F222" s="9">
        <v>44350</v>
      </c>
      <c r="G222" s="9">
        <f t="shared" si="17"/>
        <v>45079</v>
      </c>
      <c r="H222" s="8" t="s">
        <v>1582</v>
      </c>
      <c r="I222" s="8" t="s">
        <v>1583</v>
      </c>
      <c r="J222" s="8" t="s">
        <v>27</v>
      </c>
      <c r="K222" s="8" t="s">
        <v>28</v>
      </c>
      <c r="L222" s="8" t="s">
        <v>29</v>
      </c>
      <c r="M222" s="10" t="str">
        <f t="shared" si="19"/>
        <v>LP</v>
      </c>
      <c r="N222" s="8" t="s">
        <v>132</v>
      </c>
      <c r="O222" s="8" t="str">
        <f t="shared" si="20"/>
        <v>Low</v>
      </c>
      <c r="P222" s="207" t="s">
        <v>1584</v>
      </c>
      <c r="Q222" s="8"/>
      <c r="R222" s="8" t="s">
        <v>1585</v>
      </c>
      <c r="S222" s="11" t="s">
        <v>1586</v>
      </c>
      <c r="T222" s="12" t="s">
        <v>1587</v>
      </c>
      <c r="U222" s="8"/>
      <c r="V222" s="8"/>
      <c r="W222" s="8"/>
      <c r="X222" s="14" t="s">
        <v>37</v>
      </c>
      <c r="Z222" s="67"/>
    </row>
    <row r="223" spans="1:28" ht="112.5" customHeight="1" x14ac:dyDescent="0.25">
      <c r="A223" s="19"/>
      <c r="B223" s="20"/>
      <c r="C223" s="8" t="str">
        <f t="shared" ca="1" si="18"/>
        <v>Expired</v>
      </c>
      <c r="D223" s="8" t="s">
        <v>1588</v>
      </c>
      <c r="E223" s="9">
        <v>44571</v>
      </c>
      <c r="F223" s="9">
        <v>44571</v>
      </c>
      <c r="G223" s="9">
        <f>DATE(YEAR(F223)+2,MONTH(F223)-6,DAY(F223)-0)</f>
        <v>45117</v>
      </c>
      <c r="H223" s="8" t="s">
        <v>1589</v>
      </c>
      <c r="I223" s="8" t="s">
        <v>1590</v>
      </c>
      <c r="J223" s="12" t="s">
        <v>123</v>
      </c>
      <c r="K223" s="8" t="s">
        <v>28</v>
      </c>
      <c r="L223" s="8" t="s">
        <v>29</v>
      </c>
      <c r="M223" s="10" t="str">
        <f t="shared" si="19"/>
        <v>LP</v>
      </c>
      <c r="N223" s="8" t="s">
        <v>132</v>
      </c>
      <c r="O223" s="8" t="str">
        <f t="shared" si="20"/>
        <v>Low</v>
      </c>
      <c r="P223" s="207" t="s">
        <v>1591</v>
      </c>
      <c r="Q223" s="8"/>
      <c r="R223" s="8" t="s">
        <v>1592</v>
      </c>
      <c r="S223" s="21" t="s">
        <v>1593</v>
      </c>
      <c r="T223" s="12" t="s">
        <v>1594</v>
      </c>
      <c r="U223" s="8"/>
      <c r="V223" s="8"/>
      <c r="W223" s="8"/>
      <c r="X223" s="27" t="s">
        <v>37</v>
      </c>
    </row>
    <row r="224" spans="1:28" ht="112.5" customHeight="1" x14ac:dyDescent="0.2">
      <c r="A224" s="30"/>
      <c r="B224" s="31"/>
      <c r="C224" s="8" t="str">
        <f t="shared" ca="1" si="18"/>
        <v>Expired</v>
      </c>
      <c r="D224" s="8" t="s">
        <v>1595</v>
      </c>
      <c r="E224" s="9">
        <v>44357</v>
      </c>
      <c r="F224" s="9">
        <v>44357</v>
      </c>
      <c r="G224" s="9">
        <f t="shared" ref="G224:G273" si="21">DATE(YEAR(F224)+2,MONTH(F224),DAY(F224)-1)</f>
        <v>45086</v>
      </c>
      <c r="H224" s="8" t="s">
        <v>1596</v>
      </c>
      <c r="I224" s="8" t="s">
        <v>1597</v>
      </c>
      <c r="J224" s="8" t="s">
        <v>161</v>
      </c>
      <c r="K224" s="8" t="s">
        <v>28</v>
      </c>
      <c r="L224" s="8" t="s">
        <v>29</v>
      </c>
      <c r="M224" s="10" t="str">
        <f t="shared" si="19"/>
        <v>LP</v>
      </c>
      <c r="N224" s="8" t="s">
        <v>132</v>
      </c>
      <c r="O224" s="8" t="str">
        <f t="shared" si="20"/>
        <v>Low</v>
      </c>
      <c r="P224" s="207" t="s">
        <v>1598</v>
      </c>
      <c r="Q224" s="8"/>
      <c r="R224" s="8" t="s">
        <v>1599</v>
      </c>
      <c r="S224" s="11" t="s">
        <v>1600</v>
      </c>
      <c r="T224" s="12" t="s">
        <v>1601</v>
      </c>
      <c r="U224" s="8">
        <v>2</v>
      </c>
      <c r="V224" s="8">
        <v>0</v>
      </c>
      <c r="W224" s="8">
        <v>0</v>
      </c>
      <c r="X224" s="14" t="s">
        <v>37</v>
      </c>
      <c r="Y224" s="67"/>
      <c r="Z224" s="67"/>
    </row>
    <row r="225" spans="1:26" ht="112.5" customHeight="1" x14ac:dyDescent="0.25">
      <c r="A225" s="19"/>
      <c r="B225" s="20"/>
      <c r="C225" s="8" t="str">
        <f t="shared" ca="1" si="18"/>
        <v>Expired</v>
      </c>
      <c r="D225" s="8" t="s">
        <v>1602</v>
      </c>
      <c r="E225" s="9">
        <v>42515</v>
      </c>
      <c r="F225" s="9">
        <v>44706</v>
      </c>
      <c r="G225" s="9">
        <f t="shared" si="21"/>
        <v>45436</v>
      </c>
      <c r="H225" s="8" t="s">
        <v>1603</v>
      </c>
      <c r="I225" s="8" t="s">
        <v>1604</v>
      </c>
      <c r="J225" s="8" t="s">
        <v>254</v>
      </c>
      <c r="K225" s="8" t="s">
        <v>28</v>
      </c>
      <c r="L225" s="8" t="s">
        <v>29</v>
      </c>
      <c r="M225" s="10" t="str">
        <f t="shared" si="19"/>
        <v>LP</v>
      </c>
      <c r="N225" s="8" t="s">
        <v>30</v>
      </c>
      <c r="O225" s="8" t="str">
        <f t="shared" si="20"/>
        <v>Medium</v>
      </c>
      <c r="P225" s="207" t="s">
        <v>1605</v>
      </c>
      <c r="Q225" s="8" t="s">
        <v>1606</v>
      </c>
      <c r="R225" s="8" t="s">
        <v>1607</v>
      </c>
      <c r="S225" s="11" t="s">
        <v>1608</v>
      </c>
      <c r="T225" s="12" t="s">
        <v>1609</v>
      </c>
      <c r="U225" s="25">
        <v>2</v>
      </c>
      <c r="V225" s="25">
        <v>2</v>
      </c>
      <c r="W225" s="25">
        <v>0</v>
      </c>
      <c r="X225" s="14" t="s">
        <v>37</v>
      </c>
    </row>
    <row r="226" spans="1:26" ht="112.5" customHeight="1" x14ac:dyDescent="0.2">
      <c r="A226" s="19"/>
      <c r="B226" s="20"/>
      <c r="C226" s="8" t="str">
        <f t="shared" ca="1" si="18"/>
        <v>Expired</v>
      </c>
      <c r="D226" s="8" t="s">
        <v>1610</v>
      </c>
      <c r="E226" s="9">
        <v>42232</v>
      </c>
      <c r="F226" s="9">
        <v>42963</v>
      </c>
      <c r="G226" s="9">
        <f t="shared" si="21"/>
        <v>43692</v>
      </c>
      <c r="H226" s="8" t="s">
        <v>1611</v>
      </c>
      <c r="I226" s="8" t="s">
        <v>1612</v>
      </c>
      <c r="J226" s="8" t="s">
        <v>254</v>
      </c>
      <c r="K226" s="8" t="s">
        <v>28</v>
      </c>
      <c r="L226" s="8" t="s">
        <v>29</v>
      </c>
      <c r="M226" s="10" t="str">
        <f t="shared" si="19"/>
        <v>LP</v>
      </c>
      <c r="N226" s="8" t="s">
        <v>1613</v>
      </c>
      <c r="O226" s="8" t="str">
        <f>IF(EXACT(N226,"Overseas Charities Operating in Jamaica"),"Medium",IF(EXACT(N226,"Muslim Groups/Foundations"),"Medium",IF(EXACT(N226,"Churches"),"Low",IF(EXACT(N226,"Benevolent Societies"),"Low",IF(EXACT(N226,"Alumni/Past Students Associations"),"Low",IF(EXACT(N226,"Schools(Government/Private)"),"Low",IF(EXACT(N226,"Govt.Based Trust/Charities"),"Low",IF(EXACT(N226,"Trust"),"Medium",IF(EXACT(N226,"Company Based Foundations"),"Medium",IF(EXACT(N226,"Other Foundations"),"Medium",IF(EXACT(N226,"Unincorporated Groups"),"Medium","")))))))))))</f>
        <v>Low</v>
      </c>
      <c r="P226" s="207" t="s">
        <v>1614</v>
      </c>
      <c r="Q226" s="8"/>
      <c r="R226" s="8" t="s">
        <v>1615</v>
      </c>
      <c r="S226" s="11" t="s">
        <v>1616</v>
      </c>
      <c r="T226" s="12" t="s">
        <v>1617</v>
      </c>
      <c r="U226" s="8" t="s">
        <v>36</v>
      </c>
      <c r="V226" s="8" t="s">
        <v>36</v>
      </c>
      <c r="W226" s="8" t="s">
        <v>36</v>
      </c>
      <c r="X226" s="14" t="s">
        <v>37</v>
      </c>
      <c r="Z226" s="67"/>
    </row>
    <row r="227" spans="1:26" ht="112.5" customHeight="1" x14ac:dyDescent="0.25">
      <c r="A227" s="19"/>
      <c r="B227" s="20"/>
      <c r="C227" s="8" t="str">
        <f t="shared" ca="1" si="18"/>
        <v>Expired</v>
      </c>
      <c r="D227" s="12" t="s">
        <v>1618</v>
      </c>
      <c r="E227" s="12"/>
      <c r="F227" s="28">
        <v>43744</v>
      </c>
      <c r="G227" s="9">
        <f t="shared" si="21"/>
        <v>44474</v>
      </c>
      <c r="H227" s="8" t="s">
        <v>1619</v>
      </c>
      <c r="I227" s="12" t="s">
        <v>1620</v>
      </c>
      <c r="J227" s="12" t="s">
        <v>56</v>
      </c>
      <c r="K227" s="12" t="s">
        <v>124</v>
      </c>
      <c r="L227" s="54" t="s">
        <v>29</v>
      </c>
      <c r="M227" s="10" t="str">
        <f t="shared" si="19"/>
        <v>LP</v>
      </c>
      <c r="N227" s="12" t="s">
        <v>132</v>
      </c>
      <c r="O227" s="8" t="str">
        <f>IF(EXACT(N227,"Overseas Charities Operating in Jamaica"),"Medium",IF(EXACT(N227,"Muslim Groups/Foundations"),"Medium",IF(EXACT(N227,"Churches"),"Low",IF(EXACT(N227,"Benevolent Societies"),"Low",IF(EXACT(N227,"Alumni/Past Students Associations"),"Low",IF(EXACT(N227,"Schools(Government/Private)"),"Low",IF(EXACT(N227,"Govt.Based Trusts/Charities"),"Low",IF(EXACT(N227,"Trust"),"Medium",IF(EXACT(N227,"Company Based Foundations"),"Medium",IF(EXACT(N227,"Other Foundations"),"Medium",IF(EXACT(N227,"Unincorporated Groups"),"Medium","")))))))))))</f>
        <v>Low</v>
      </c>
      <c r="P227" s="201" t="s">
        <v>1621</v>
      </c>
      <c r="Q227" s="12"/>
      <c r="R227" s="12" t="s">
        <v>1622</v>
      </c>
      <c r="S227" s="29" t="s">
        <v>1623</v>
      </c>
      <c r="T227" s="14"/>
      <c r="U227" s="12"/>
      <c r="V227" s="12"/>
      <c r="W227" s="12"/>
      <c r="X227" s="12" t="s">
        <v>37</v>
      </c>
    </row>
    <row r="228" spans="1:26" ht="112.5" customHeight="1" x14ac:dyDescent="0.25">
      <c r="A228" s="19"/>
      <c r="B228" s="18">
        <v>44924</v>
      </c>
      <c r="C228" s="8" t="str">
        <f t="shared" ca="1" si="18"/>
        <v>Active</v>
      </c>
      <c r="D228" s="8" t="s">
        <v>1624</v>
      </c>
      <c r="E228" s="9">
        <v>44924</v>
      </c>
      <c r="F228" s="9">
        <f>E228</f>
        <v>44924</v>
      </c>
      <c r="G228" s="9">
        <f t="shared" si="21"/>
        <v>45654</v>
      </c>
      <c r="H228" s="8" t="s">
        <v>1625</v>
      </c>
      <c r="I228" s="8" t="s">
        <v>1626</v>
      </c>
      <c r="J228" s="8" t="s">
        <v>27</v>
      </c>
      <c r="K228" s="8" t="s">
        <v>28</v>
      </c>
      <c r="L228" s="8" t="s">
        <v>29</v>
      </c>
      <c r="M228" s="10" t="str">
        <f t="shared" si="19"/>
        <v>LP</v>
      </c>
      <c r="N228" s="8" t="s">
        <v>440</v>
      </c>
      <c r="O228" s="8" t="str">
        <f>IF(EXACT(N228,"Overseas Charities Operating in Jamaica"),"Medium",IF(EXACT(N228,"Muslim Groups/Foundations"),"Medium",IF(EXACT(N228,"Churches"),"Low",IF(EXACT(N228,"Benevolent Societies"),"Low",IF(EXACT(N228,"Alumni/Past Students'associations"),"Low",IF(EXACT(N228,"Schools(Government/Private)"),"Low",IF(EXACT(N228,"Govt.Based Trusts/Charities"),"Low",IF(EXACT(N228,"Trust"),"Medium",IF(EXACT(N228,"Company Based Foundations"),"Medium",IF(EXACT(N228,"Other Foundations"),"Medium",IF(EXACT(N228,"Unincorporated Groups"),"Medium","")))))))))))</f>
        <v>Low</v>
      </c>
      <c r="P228" s="207" t="s">
        <v>1627</v>
      </c>
      <c r="Q228" s="8"/>
      <c r="R228" s="8" t="s">
        <v>1628</v>
      </c>
      <c r="S228" s="21" t="s">
        <v>1629</v>
      </c>
      <c r="T228" s="12" t="s">
        <v>1630</v>
      </c>
      <c r="U228" s="8">
        <v>4</v>
      </c>
      <c r="V228" s="8">
        <v>0</v>
      </c>
      <c r="W228" s="8">
        <v>0</v>
      </c>
      <c r="X228" s="14" t="s">
        <v>37</v>
      </c>
      <c r="Y228" s="73"/>
      <c r="Z228" s="73"/>
    </row>
    <row r="229" spans="1:26" ht="112.5" customHeight="1" x14ac:dyDescent="0.2">
      <c r="A229" s="19"/>
      <c r="B229" s="20"/>
      <c r="C229" s="8" t="str">
        <f t="shared" ca="1" si="18"/>
        <v>Expired</v>
      </c>
      <c r="D229" s="8" t="s">
        <v>1631</v>
      </c>
      <c r="E229" s="9">
        <v>43542</v>
      </c>
      <c r="F229" s="9">
        <f>E229</f>
        <v>43542</v>
      </c>
      <c r="G229" s="9">
        <f t="shared" si="21"/>
        <v>44272</v>
      </c>
      <c r="H229" s="8" t="s">
        <v>1632</v>
      </c>
      <c r="I229" s="8" t="s">
        <v>1633</v>
      </c>
      <c r="J229" s="8" t="s">
        <v>282</v>
      </c>
      <c r="K229" s="8" t="s">
        <v>28</v>
      </c>
      <c r="L229" s="8" t="s">
        <v>29</v>
      </c>
      <c r="M229" s="10" t="str">
        <f t="shared" si="19"/>
        <v>LP</v>
      </c>
      <c r="N229" s="8" t="s">
        <v>440</v>
      </c>
      <c r="O229" s="8" t="str">
        <f>IF(EXACT(N229,"Overseas Charities Operating in Jamaica"),"Medium",IF(EXACT(N229,"Muslim Groups/Foundations"),"Medium",IF(EXACT(N229,"Churches"),"Low",IF(EXACT(N229,"Benevolent Societies"),"Low",IF(EXACT(N229,"Alumni/Past Students'associations"),"Low",IF(EXACT(N229,"Schools(Government/Private)"),"Low",IF(EXACT(N229,"Govt.Based Trusts/Charities"),"Low",IF(EXACT(N229,"Trust"),"Medium",IF(EXACT(N229,"Company Based Foundations"),"Medium",IF(EXACT(N229,"Other Foundations"),"Medium",IF(EXACT(N229,"Unincorporated Groups"),"Medium","")))))))))))</f>
        <v>Low</v>
      </c>
      <c r="P229" s="207" t="s">
        <v>1634</v>
      </c>
      <c r="Q229" s="8"/>
      <c r="R229" s="8" t="s">
        <v>1635</v>
      </c>
      <c r="S229" s="11" t="s">
        <v>1636</v>
      </c>
      <c r="T229" s="12" t="s">
        <v>1637</v>
      </c>
      <c r="U229" s="8">
        <v>3</v>
      </c>
      <c r="V229" s="8">
        <v>0</v>
      </c>
      <c r="W229" s="8">
        <v>0</v>
      </c>
      <c r="X229" s="14" t="s">
        <v>37</v>
      </c>
      <c r="Y229" s="67"/>
      <c r="Z229" s="67"/>
    </row>
    <row r="230" spans="1:26" ht="112.5" customHeight="1" x14ac:dyDescent="0.2">
      <c r="A230" s="19"/>
      <c r="B230" s="20"/>
      <c r="C230" s="8" t="str">
        <f t="shared" ca="1" si="18"/>
        <v>Expired</v>
      </c>
      <c r="D230" s="8" t="s">
        <v>1638</v>
      </c>
      <c r="E230" s="9">
        <v>43507</v>
      </c>
      <c r="F230" s="9">
        <f>E230</f>
        <v>43507</v>
      </c>
      <c r="G230" s="9">
        <f t="shared" si="21"/>
        <v>44237</v>
      </c>
      <c r="H230" s="8" t="s">
        <v>1639</v>
      </c>
      <c r="I230" s="8" t="s">
        <v>1640</v>
      </c>
      <c r="J230" s="8" t="s">
        <v>131</v>
      </c>
      <c r="K230" s="8" t="s">
        <v>28</v>
      </c>
      <c r="L230" s="8" t="s">
        <v>29</v>
      </c>
      <c r="M230" s="10" t="str">
        <f t="shared" si="19"/>
        <v>LP</v>
      </c>
      <c r="N230" s="8" t="s">
        <v>193</v>
      </c>
      <c r="O230" s="8" t="str">
        <f t="shared" ref="O230:O235" si="22">IF(EXACT(N230,"Overseas Charities Operating in Jamaica"),"Medium",IF(EXACT(N230,"Muslim Groups/Foundations"),"Medium",IF(EXACT(N230,"Churches"),"Low",IF(EXACT(N230,"Benevolent Societies"),"Low",IF(EXACT(N230,"Alumni/Past Students Associations"),"Low",IF(EXACT(N230,"Schools(Government/Private)"),"Low",IF(EXACT(N230,"Govt.Based Trusts/Charities"),"Low",IF(EXACT(N230,"Trust"),"Medium",IF(EXACT(N230,"Company Based Foundations"),"Medium",IF(EXACT(N230,"Other Foundations"),"Medium",IF(EXACT(N230,"Unincorporated Groups"),"Medium","")))))))))))</f>
        <v>Low</v>
      </c>
      <c r="P230" s="207" t="s">
        <v>1641</v>
      </c>
      <c r="Q230" s="8"/>
      <c r="R230" s="8" t="s">
        <v>1642</v>
      </c>
      <c r="S230" s="11" t="s">
        <v>1643</v>
      </c>
      <c r="T230" s="12" t="s">
        <v>1644</v>
      </c>
      <c r="U230" s="8">
        <v>4</v>
      </c>
      <c r="V230" s="8">
        <v>0</v>
      </c>
      <c r="W230" s="8">
        <v>0</v>
      </c>
      <c r="X230" s="14" t="s">
        <v>37</v>
      </c>
      <c r="Z230" s="67"/>
    </row>
    <row r="231" spans="1:26" ht="112.5" customHeight="1" x14ac:dyDescent="0.25">
      <c r="A231" s="19"/>
      <c r="B231" s="20"/>
      <c r="C231" s="8" t="str">
        <f t="shared" ca="1" si="18"/>
        <v>Expired</v>
      </c>
      <c r="D231" s="8" t="s">
        <v>1645</v>
      </c>
      <c r="E231" s="9">
        <v>42955</v>
      </c>
      <c r="F231" s="9">
        <v>44416</v>
      </c>
      <c r="G231" s="9">
        <f t="shared" si="21"/>
        <v>45145</v>
      </c>
      <c r="H231" s="8" t="s">
        <v>1646</v>
      </c>
      <c r="I231" s="8" t="s">
        <v>1647</v>
      </c>
      <c r="J231" s="8" t="s">
        <v>282</v>
      </c>
      <c r="K231" s="8" t="s">
        <v>28</v>
      </c>
      <c r="L231" s="8" t="s">
        <v>29</v>
      </c>
      <c r="M231" s="10" t="str">
        <f t="shared" si="19"/>
        <v>LP</v>
      </c>
      <c r="N231" s="8" t="s">
        <v>30</v>
      </c>
      <c r="O231" s="8" t="str">
        <f t="shared" si="22"/>
        <v>Medium</v>
      </c>
      <c r="P231" s="207" t="s">
        <v>1648</v>
      </c>
      <c r="Q231" s="8"/>
      <c r="R231" s="8" t="s">
        <v>1649</v>
      </c>
      <c r="S231" s="21" t="s">
        <v>1650</v>
      </c>
      <c r="T231" s="12" t="s">
        <v>77</v>
      </c>
      <c r="U231" s="8">
        <v>2</v>
      </c>
      <c r="V231" s="8">
        <v>2</v>
      </c>
      <c r="W231" s="8">
        <v>0</v>
      </c>
      <c r="X231" s="14" t="s">
        <v>37</v>
      </c>
    </row>
    <row r="232" spans="1:26" ht="112.5" customHeight="1" x14ac:dyDescent="0.25">
      <c r="A232" s="19"/>
      <c r="B232" s="20"/>
      <c r="C232" s="8" t="str">
        <f t="shared" ca="1" si="18"/>
        <v>Active</v>
      </c>
      <c r="D232" s="12" t="s">
        <v>1651</v>
      </c>
      <c r="E232" s="23">
        <v>42891</v>
      </c>
      <c r="F232" s="28">
        <v>45082</v>
      </c>
      <c r="G232" s="9">
        <f t="shared" si="21"/>
        <v>45812</v>
      </c>
      <c r="H232" s="8" t="s">
        <v>1652</v>
      </c>
      <c r="I232" s="12" t="s">
        <v>1653</v>
      </c>
      <c r="J232" s="12" t="s">
        <v>56</v>
      </c>
      <c r="K232" s="12" t="s">
        <v>124</v>
      </c>
      <c r="L232" s="54" t="s">
        <v>29</v>
      </c>
      <c r="M232" s="10" t="str">
        <f t="shared" si="19"/>
        <v>LP</v>
      </c>
      <c r="N232" s="12" t="s">
        <v>132</v>
      </c>
      <c r="O232" s="8" t="str">
        <f t="shared" si="22"/>
        <v>Low</v>
      </c>
      <c r="P232" s="201" t="s">
        <v>1654</v>
      </c>
      <c r="Q232" s="12" t="s">
        <v>1655</v>
      </c>
      <c r="R232" s="12" t="s">
        <v>1656</v>
      </c>
      <c r="S232" s="11" t="s">
        <v>1657</v>
      </c>
      <c r="T232" s="14" t="s">
        <v>1658</v>
      </c>
      <c r="U232" s="12">
        <v>3</v>
      </c>
      <c r="V232" s="87">
        <v>0</v>
      </c>
      <c r="W232" s="74">
        <v>0</v>
      </c>
      <c r="X232" s="87" t="s">
        <v>37</v>
      </c>
      <c r="Z232" s="88"/>
    </row>
    <row r="233" spans="1:26" ht="112.5" customHeight="1" x14ac:dyDescent="0.2">
      <c r="A233" s="19"/>
      <c r="B233" s="20"/>
      <c r="C233" s="8" t="str">
        <f t="shared" ca="1" si="18"/>
        <v>Expired</v>
      </c>
      <c r="D233" s="8" t="s">
        <v>1659</v>
      </c>
      <c r="E233" s="9">
        <v>44599</v>
      </c>
      <c r="F233" s="9">
        <v>44599</v>
      </c>
      <c r="G233" s="9">
        <f t="shared" si="21"/>
        <v>45328</v>
      </c>
      <c r="H233" s="8" t="s">
        <v>1660</v>
      </c>
      <c r="I233" s="8" t="s">
        <v>1661</v>
      </c>
      <c r="J233" s="8" t="s">
        <v>282</v>
      </c>
      <c r="K233" s="8" t="s">
        <v>28</v>
      </c>
      <c r="L233" s="8" t="s">
        <v>1275</v>
      </c>
      <c r="M233" s="10" t="str">
        <f t="shared" si="19"/>
        <v>LA</v>
      </c>
      <c r="N233" s="8" t="s">
        <v>1276</v>
      </c>
      <c r="O233" s="8" t="str">
        <f t="shared" si="22"/>
        <v>Medium</v>
      </c>
      <c r="P233" s="207" t="s">
        <v>1662</v>
      </c>
      <c r="Q233" s="8"/>
      <c r="R233" s="8" t="s">
        <v>1663</v>
      </c>
      <c r="S233" s="21" t="s">
        <v>1664</v>
      </c>
      <c r="T233" s="12" t="s">
        <v>1665</v>
      </c>
      <c r="U233" s="8"/>
      <c r="V233" s="8"/>
      <c r="W233" s="8"/>
      <c r="X233" s="27" t="s">
        <v>37</v>
      </c>
      <c r="Z233" s="67"/>
    </row>
    <row r="234" spans="1:26" ht="112.5" customHeight="1" x14ac:dyDescent="0.25">
      <c r="A234" s="19"/>
      <c r="B234" s="20"/>
      <c r="C234" s="8" t="str">
        <f t="shared" ca="1" si="18"/>
        <v>Active</v>
      </c>
      <c r="D234" s="8" t="s">
        <v>1666</v>
      </c>
      <c r="E234" s="9">
        <v>41746</v>
      </c>
      <c r="F234" s="9">
        <v>45092</v>
      </c>
      <c r="G234" s="9">
        <f t="shared" si="21"/>
        <v>45822</v>
      </c>
      <c r="H234" s="8" t="s">
        <v>1667</v>
      </c>
      <c r="I234" s="8" t="s">
        <v>1668</v>
      </c>
      <c r="J234" s="8" t="s">
        <v>27</v>
      </c>
      <c r="K234" s="8" t="s">
        <v>28</v>
      </c>
      <c r="L234" s="8" t="s">
        <v>29</v>
      </c>
      <c r="M234" s="10" t="str">
        <f t="shared" si="19"/>
        <v>LP</v>
      </c>
      <c r="N234" s="8" t="s">
        <v>132</v>
      </c>
      <c r="O234" s="8" t="str">
        <f t="shared" si="22"/>
        <v>Low</v>
      </c>
      <c r="P234" s="207" t="s">
        <v>1669</v>
      </c>
      <c r="Q234" s="8" t="s">
        <v>1670</v>
      </c>
      <c r="R234" s="8" t="s">
        <v>1671</v>
      </c>
      <c r="S234" s="11" t="s">
        <v>1672</v>
      </c>
      <c r="T234" s="12" t="s">
        <v>1673</v>
      </c>
      <c r="U234" s="8">
        <v>5</v>
      </c>
      <c r="V234" s="8">
        <v>4</v>
      </c>
      <c r="W234" s="8">
        <v>0</v>
      </c>
      <c r="X234" s="14" t="s">
        <v>243</v>
      </c>
    </row>
    <row r="235" spans="1:26" ht="112.5" customHeight="1" x14ac:dyDescent="0.25">
      <c r="A235" s="19"/>
      <c r="B235" s="20"/>
      <c r="C235" s="8" t="str">
        <f t="shared" ca="1" si="18"/>
        <v>Expired</v>
      </c>
      <c r="D235" s="8" t="s">
        <v>1674</v>
      </c>
      <c r="E235" s="9">
        <v>41670</v>
      </c>
      <c r="F235" s="9">
        <f>E235</f>
        <v>41670</v>
      </c>
      <c r="G235" s="9">
        <f t="shared" si="21"/>
        <v>42399</v>
      </c>
      <c r="H235" s="8" t="s">
        <v>1675</v>
      </c>
      <c r="I235" s="12" t="s">
        <v>1676</v>
      </c>
      <c r="J235" s="12" t="s">
        <v>56</v>
      </c>
      <c r="K235" s="8" t="s">
        <v>28</v>
      </c>
      <c r="L235" s="8" t="s">
        <v>29</v>
      </c>
      <c r="M235" s="10" t="str">
        <f t="shared" si="19"/>
        <v>LP</v>
      </c>
      <c r="N235" s="8" t="s">
        <v>170</v>
      </c>
      <c r="O235" s="8" t="str">
        <f t="shared" si="22"/>
        <v>Low</v>
      </c>
      <c r="P235" s="207" t="s">
        <v>357</v>
      </c>
      <c r="Q235" s="8"/>
      <c r="R235" s="8" t="s">
        <v>1677</v>
      </c>
      <c r="S235" s="11" t="s">
        <v>1678</v>
      </c>
      <c r="T235" s="12" t="s">
        <v>1679</v>
      </c>
      <c r="U235" s="8">
        <v>4</v>
      </c>
      <c r="V235" s="8">
        <v>0</v>
      </c>
      <c r="W235" s="8">
        <v>0</v>
      </c>
      <c r="X235" s="14" t="s">
        <v>37</v>
      </c>
    </row>
    <row r="236" spans="1:26" ht="112.5" customHeight="1" x14ac:dyDescent="0.2">
      <c r="A236" s="19"/>
      <c r="B236" s="20"/>
      <c r="C236" s="8" t="str">
        <f t="shared" ca="1" si="18"/>
        <v>Expired</v>
      </c>
      <c r="D236" s="12" t="s">
        <v>1680</v>
      </c>
      <c r="E236" s="12"/>
      <c r="F236" s="28">
        <v>43686</v>
      </c>
      <c r="G236" s="9">
        <f t="shared" si="21"/>
        <v>44416</v>
      </c>
      <c r="H236" s="8" t="s">
        <v>1681</v>
      </c>
      <c r="I236" s="12" t="s">
        <v>1682</v>
      </c>
      <c r="J236" s="12" t="s">
        <v>56</v>
      </c>
      <c r="K236" s="12" t="s">
        <v>124</v>
      </c>
      <c r="L236" s="54" t="s">
        <v>29</v>
      </c>
      <c r="M236" s="10" t="str">
        <f t="shared" si="19"/>
        <v>LP</v>
      </c>
      <c r="N236" s="8" t="s">
        <v>440</v>
      </c>
      <c r="O236" s="8" t="str">
        <f>IF(EXACT(N236,"Overseas Charities Operating in Jamaica"),"Medium",IF(EXACT(N236,"Muslim Groups/Foundations"),"Medium",IF(EXACT(N236,"Churches"),"Low",IF(EXACT(N236,"Benevolent Societies"),"Low",IF(EXACT(N236,"Alumni/Past Students'associations"),"Low",IF(EXACT(N236,"Schools(Government/Private)"),"Low",IF(EXACT(N236,"Govt.Based Trusts/Charities"),"Low",IF(EXACT(N236,"Trust"),"Medium",IF(EXACT(N236,"Company Based Foundations"),"Medium",IF(EXACT(N236,"Other Foundations"),"Medium",IF(EXACT(N236,"Unincorporated Groups"),"Medium","")))))))))))</f>
        <v>Low</v>
      </c>
      <c r="P236" s="201" t="s">
        <v>1683</v>
      </c>
      <c r="Q236" s="12"/>
      <c r="R236" s="12"/>
      <c r="S236" s="46"/>
      <c r="T236" s="14"/>
      <c r="U236" s="12"/>
      <c r="V236" s="12"/>
      <c r="W236" s="12"/>
      <c r="X236" s="12" t="s">
        <v>37</v>
      </c>
      <c r="Z236" s="67"/>
    </row>
    <row r="237" spans="1:26" ht="112.5" customHeight="1" x14ac:dyDescent="0.2">
      <c r="A237" s="19"/>
      <c r="B237" s="20"/>
      <c r="C237" s="8" t="str">
        <f t="shared" ca="1" si="18"/>
        <v>Expired</v>
      </c>
      <c r="D237" s="12" t="s">
        <v>1684</v>
      </c>
      <c r="E237" s="12" t="s">
        <v>36</v>
      </c>
      <c r="F237" s="28">
        <v>44866</v>
      </c>
      <c r="G237" s="9">
        <f t="shared" si="21"/>
        <v>45596</v>
      </c>
      <c r="H237" s="8" t="s">
        <v>1685</v>
      </c>
      <c r="I237" s="12" t="s">
        <v>1682</v>
      </c>
      <c r="J237" s="12" t="s">
        <v>56</v>
      </c>
      <c r="K237" s="12" t="s">
        <v>124</v>
      </c>
      <c r="L237" s="54" t="s">
        <v>29</v>
      </c>
      <c r="M237" s="10" t="str">
        <f t="shared" si="19"/>
        <v>LP</v>
      </c>
      <c r="N237" s="12" t="s">
        <v>440</v>
      </c>
      <c r="O237" s="8" t="str">
        <f>IF(EXACT(N237,"Overseas Charities Operating in Jamaica"),"Medium",IF(EXACT(N237,"Muslim Groups/Foundations"),"Medium",IF(EXACT(N237,"Churches"),"Low",IF(EXACT(N237,"Benevolent Societies"),"Low",IF(EXACT(N237,"Alumni/Past Students'associations"),"Low",IF(EXACT(N237,"Schools(Government/Private)"),"Low",IF(EXACT(N237,"Govt.Based Trusts/Charities"),"Low",IF(EXACT(N237,"Trust"),"Medium",IF(EXACT(N237,"Company Based Foundations"),"Medium",IF(EXACT(N237,"Other Foundations"),"Medium",IF(EXACT(N237,"Unincorporated Groups"),"Medium","")))))))))))</f>
        <v>Low</v>
      </c>
      <c r="P237" s="201" t="s">
        <v>1686</v>
      </c>
      <c r="Q237" s="12"/>
      <c r="R237" s="12" t="s">
        <v>1687</v>
      </c>
      <c r="S237" s="29" t="s">
        <v>1688</v>
      </c>
      <c r="T237" s="14"/>
      <c r="U237" s="12"/>
      <c r="V237" s="12"/>
      <c r="W237" s="12"/>
      <c r="X237" s="12" t="s">
        <v>37</v>
      </c>
      <c r="Y237" s="67"/>
      <c r="Z237" s="67"/>
    </row>
    <row r="238" spans="1:26" ht="112.5" customHeight="1" x14ac:dyDescent="0.2">
      <c r="A238" s="19"/>
      <c r="B238" s="20"/>
      <c r="C238" s="8" t="str">
        <f t="shared" ca="1" si="18"/>
        <v>Expired</v>
      </c>
      <c r="D238" s="8" t="s">
        <v>1689</v>
      </c>
      <c r="E238" s="9">
        <v>43410</v>
      </c>
      <c r="F238" s="9">
        <f>E238</f>
        <v>43410</v>
      </c>
      <c r="G238" s="9">
        <f t="shared" si="21"/>
        <v>44140</v>
      </c>
      <c r="H238" s="8" t="s">
        <v>1690</v>
      </c>
      <c r="I238" s="8" t="s">
        <v>1691</v>
      </c>
      <c r="J238" s="12" t="s">
        <v>56</v>
      </c>
      <c r="K238" s="8" t="s">
        <v>28</v>
      </c>
      <c r="L238" s="8" t="s">
        <v>29</v>
      </c>
      <c r="M238" s="10" t="str">
        <f t="shared" si="19"/>
        <v>LP</v>
      </c>
      <c r="N238" s="8" t="s">
        <v>193</v>
      </c>
      <c r="O238" s="8" t="str">
        <f t="shared" ref="O238:O250" si="23">IF(EXACT(N238,"Overseas Charities Operating in Jamaica"),"Medium",IF(EXACT(N238,"Muslim Groups/Foundations"),"Medium",IF(EXACT(N238,"Churches"),"Low",IF(EXACT(N238,"Benevolent Societies"),"Low",IF(EXACT(N238,"Alumni/Past Students Associations"),"Low",IF(EXACT(N238,"Schools(Government/Private)"),"Low",IF(EXACT(N238,"Govt.Based Trusts/Charities"),"Low",IF(EXACT(N238,"Trust"),"Medium",IF(EXACT(N238,"Company Based Foundations"),"Medium",IF(EXACT(N238,"Other Foundations"),"Medium",IF(EXACT(N238,"Unincorporated Groups"),"Medium","")))))))))))</f>
        <v>Low</v>
      </c>
      <c r="P238" s="207" t="s">
        <v>1692</v>
      </c>
      <c r="Q238" s="8"/>
      <c r="R238" s="8" t="s">
        <v>36</v>
      </c>
      <c r="S238" s="11" t="s">
        <v>1693</v>
      </c>
      <c r="T238" s="13"/>
      <c r="U238" s="8"/>
      <c r="V238" s="8"/>
      <c r="W238" s="8"/>
      <c r="X238" s="14" t="str">
        <f>IF(ISNUMBER(#REF!), IF(#REF!&lt;5000001,"SMALL", IF(#REF!&lt;15000001,"MEDIUM","LARGE")),"")</f>
        <v/>
      </c>
      <c r="Z238" s="67"/>
    </row>
    <row r="239" spans="1:26" ht="112.5" customHeight="1" x14ac:dyDescent="0.2">
      <c r="A239" s="19"/>
      <c r="B239" s="20"/>
      <c r="C239" s="8" t="str">
        <f t="shared" ca="1" si="18"/>
        <v>Expired</v>
      </c>
      <c r="D239" s="12" t="s">
        <v>1694</v>
      </c>
      <c r="E239" s="23">
        <v>44112</v>
      </c>
      <c r="F239" s="28">
        <v>44083</v>
      </c>
      <c r="G239" s="9">
        <f t="shared" si="21"/>
        <v>44812</v>
      </c>
      <c r="H239" s="8" t="s">
        <v>1695</v>
      </c>
      <c r="I239" s="12" t="s">
        <v>1696</v>
      </c>
      <c r="J239" s="12" t="s">
        <v>56</v>
      </c>
      <c r="K239" s="12" t="s">
        <v>124</v>
      </c>
      <c r="L239" s="54" t="s">
        <v>29</v>
      </c>
      <c r="M239" s="10" t="str">
        <f t="shared" si="19"/>
        <v>LP</v>
      </c>
      <c r="N239" s="12" t="s">
        <v>30</v>
      </c>
      <c r="O239" s="8" t="str">
        <f t="shared" si="23"/>
        <v>Medium</v>
      </c>
      <c r="P239" s="201" t="s">
        <v>1697</v>
      </c>
      <c r="Q239" s="12"/>
      <c r="R239" s="12" t="s">
        <v>1698</v>
      </c>
      <c r="S239" s="29" t="s">
        <v>1699</v>
      </c>
      <c r="T239" s="14"/>
      <c r="U239" s="12"/>
      <c r="V239" s="12"/>
      <c r="W239" s="12"/>
      <c r="X239" s="12" t="s">
        <v>37</v>
      </c>
      <c r="Z239" s="67"/>
    </row>
    <row r="240" spans="1:26" ht="112.5" customHeight="1" x14ac:dyDescent="0.2">
      <c r="A240" s="32"/>
      <c r="B240" s="20"/>
      <c r="C240" s="8" t="str">
        <f t="shared" ca="1" si="18"/>
        <v>Expired</v>
      </c>
      <c r="D240" s="8" t="s">
        <v>1700</v>
      </c>
      <c r="E240" s="9">
        <v>41962</v>
      </c>
      <c r="F240" s="9">
        <v>44884</v>
      </c>
      <c r="G240" s="9">
        <f t="shared" si="21"/>
        <v>45614</v>
      </c>
      <c r="H240" s="8" t="s">
        <v>1701</v>
      </c>
      <c r="I240" s="8" t="s">
        <v>1702</v>
      </c>
      <c r="J240" s="8" t="s">
        <v>27</v>
      </c>
      <c r="K240" s="8" t="s">
        <v>28</v>
      </c>
      <c r="L240" s="8" t="s">
        <v>29</v>
      </c>
      <c r="M240" s="10" t="str">
        <f t="shared" si="19"/>
        <v>LP</v>
      </c>
      <c r="N240" s="8" t="s">
        <v>132</v>
      </c>
      <c r="O240" s="8" t="str">
        <f t="shared" si="23"/>
        <v>Low</v>
      </c>
      <c r="P240" s="207" t="s">
        <v>1703</v>
      </c>
      <c r="Q240" s="8"/>
      <c r="R240" s="8" t="s">
        <v>1704</v>
      </c>
      <c r="S240" s="11" t="s">
        <v>1705</v>
      </c>
      <c r="T240" s="12" t="s">
        <v>1706</v>
      </c>
      <c r="U240" s="89">
        <v>5595</v>
      </c>
      <c r="V240" s="8" t="s">
        <v>1708</v>
      </c>
      <c r="W240" s="8">
        <v>18</v>
      </c>
      <c r="X240" s="14" t="s">
        <v>243</v>
      </c>
      <c r="Z240" s="67"/>
    </row>
    <row r="241" spans="1:28" ht="112.5" customHeight="1" x14ac:dyDescent="0.2">
      <c r="A241" s="17" t="s">
        <v>1709</v>
      </c>
      <c r="B241" s="20"/>
      <c r="C241" s="8" t="str">
        <f t="shared" ca="1" si="18"/>
        <v>Expired</v>
      </c>
      <c r="D241" s="8" t="s">
        <v>1710</v>
      </c>
      <c r="E241" s="9">
        <v>43088</v>
      </c>
      <c r="F241" s="9">
        <v>44549</v>
      </c>
      <c r="G241" s="9">
        <f t="shared" si="21"/>
        <v>45278</v>
      </c>
      <c r="H241" s="8" t="s">
        <v>1711</v>
      </c>
      <c r="I241" s="8" t="s">
        <v>1712</v>
      </c>
      <c r="J241" s="8" t="s">
        <v>161</v>
      </c>
      <c r="K241" s="8" t="s">
        <v>28</v>
      </c>
      <c r="L241" s="8" t="s">
        <v>29</v>
      </c>
      <c r="M241" s="10" t="str">
        <f t="shared" si="19"/>
        <v>LP</v>
      </c>
      <c r="N241" s="8" t="s">
        <v>132</v>
      </c>
      <c r="O241" s="8" t="str">
        <f t="shared" si="23"/>
        <v>Low</v>
      </c>
      <c r="P241" s="207" t="s">
        <v>1713</v>
      </c>
      <c r="Q241" s="8"/>
      <c r="R241" s="8" t="s">
        <v>1714</v>
      </c>
      <c r="S241" s="11" t="s">
        <v>1715</v>
      </c>
      <c r="T241" s="12" t="s">
        <v>1716</v>
      </c>
      <c r="U241" s="8"/>
      <c r="V241" s="8"/>
      <c r="W241" s="8"/>
      <c r="X241" s="14" t="s">
        <v>61</v>
      </c>
      <c r="Z241" s="67"/>
    </row>
    <row r="242" spans="1:28" ht="112.5" customHeight="1" x14ac:dyDescent="0.2">
      <c r="A242" s="19"/>
      <c r="B242" s="20"/>
      <c r="C242" s="8" t="str">
        <f t="shared" ca="1" si="18"/>
        <v>Expired</v>
      </c>
      <c r="D242" s="8" t="s">
        <v>1717</v>
      </c>
      <c r="E242" s="9">
        <v>41815</v>
      </c>
      <c r="F242" s="9">
        <v>44737</v>
      </c>
      <c r="G242" s="9">
        <f t="shared" si="21"/>
        <v>45467</v>
      </c>
      <c r="H242" s="8" t="s">
        <v>1718</v>
      </c>
      <c r="I242" s="8" t="s">
        <v>1719</v>
      </c>
      <c r="J242" s="8" t="s">
        <v>27</v>
      </c>
      <c r="K242" s="8" t="s">
        <v>28</v>
      </c>
      <c r="L242" s="8" t="s">
        <v>29</v>
      </c>
      <c r="M242" s="10" t="str">
        <f t="shared" si="19"/>
        <v>LP</v>
      </c>
      <c r="N242" s="8" t="s">
        <v>132</v>
      </c>
      <c r="O242" s="8" t="str">
        <f t="shared" si="23"/>
        <v>Low</v>
      </c>
      <c r="P242" s="207" t="s">
        <v>1720</v>
      </c>
      <c r="Q242" s="8"/>
      <c r="R242" s="8" t="s">
        <v>1721</v>
      </c>
      <c r="S242" s="11" t="s">
        <v>1722</v>
      </c>
      <c r="T242" s="12" t="s">
        <v>1723</v>
      </c>
      <c r="U242" s="8">
        <v>151</v>
      </c>
      <c r="V242" s="8">
        <v>2</v>
      </c>
      <c r="W242" s="8">
        <v>0</v>
      </c>
      <c r="X242" s="14" t="s">
        <v>243</v>
      </c>
      <c r="Z242" s="67"/>
      <c r="AA242" s="67"/>
      <c r="AB242" s="67"/>
    </row>
    <row r="243" spans="1:28" ht="112.5" customHeight="1" x14ac:dyDescent="0.25">
      <c r="A243" s="19"/>
      <c r="B243" s="20"/>
      <c r="C243" s="8" t="str">
        <f t="shared" ca="1" si="18"/>
        <v>Expired</v>
      </c>
      <c r="D243" s="8" t="s">
        <v>1724</v>
      </c>
      <c r="E243" s="9">
        <v>41838</v>
      </c>
      <c r="F243" s="9">
        <f>E243</f>
        <v>41838</v>
      </c>
      <c r="G243" s="9">
        <f t="shared" si="21"/>
        <v>42568</v>
      </c>
      <c r="H243" s="8" t="s">
        <v>1725</v>
      </c>
      <c r="I243" s="8" t="s">
        <v>1726</v>
      </c>
      <c r="J243" s="8" t="s">
        <v>27</v>
      </c>
      <c r="K243" s="8" t="s">
        <v>28</v>
      </c>
      <c r="L243" s="8" t="s">
        <v>29</v>
      </c>
      <c r="M243" s="10" t="str">
        <f t="shared" si="19"/>
        <v>LP</v>
      </c>
      <c r="N243" s="8" t="s">
        <v>132</v>
      </c>
      <c r="O243" s="8" t="str">
        <f t="shared" si="23"/>
        <v>Low</v>
      </c>
      <c r="P243" s="207" t="s">
        <v>1727</v>
      </c>
      <c r="Q243" s="8"/>
      <c r="R243" s="8" t="s">
        <v>1728</v>
      </c>
      <c r="S243" s="11" t="s">
        <v>1729</v>
      </c>
      <c r="T243" s="12" t="s">
        <v>1730</v>
      </c>
      <c r="U243" s="8">
        <v>2</v>
      </c>
      <c r="V243" s="8">
        <v>0</v>
      </c>
      <c r="W243" s="8">
        <v>0</v>
      </c>
      <c r="X243" s="14" t="s">
        <v>37</v>
      </c>
    </row>
    <row r="244" spans="1:28" ht="112.5" customHeight="1" x14ac:dyDescent="0.25">
      <c r="A244" s="19"/>
      <c r="B244" s="20"/>
      <c r="C244" s="8" t="str">
        <f t="shared" ca="1" si="18"/>
        <v>Expired</v>
      </c>
      <c r="D244" s="8" t="s">
        <v>1731</v>
      </c>
      <c r="E244" s="9">
        <v>42969</v>
      </c>
      <c r="F244" s="9">
        <v>44306</v>
      </c>
      <c r="G244" s="9">
        <f t="shared" si="21"/>
        <v>45035</v>
      </c>
      <c r="H244" s="8" t="s">
        <v>1732</v>
      </c>
      <c r="I244" s="8" t="s">
        <v>1733</v>
      </c>
      <c r="J244" s="8" t="s">
        <v>254</v>
      </c>
      <c r="K244" s="8" t="s">
        <v>28</v>
      </c>
      <c r="L244" s="8" t="s">
        <v>29</v>
      </c>
      <c r="M244" s="10" t="str">
        <f t="shared" si="19"/>
        <v>LP</v>
      </c>
      <c r="N244" s="8" t="s">
        <v>132</v>
      </c>
      <c r="O244" s="8" t="str">
        <f t="shared" si="23"/>
        <v>Low</v>
      </c>
      <c r="P244" s="207" t="s">
        <v>1734</v>
      </c>
      <c r="Q244" s="8"/>
      <c r="R244" s="8" t="s">
        <v>1735</v>
      </c>
      <c r="S244" s="11" t="s">
        <v>1736</v>
      </c>
      <c r="T244" s="22"/>
      <c r="U244" s="24"/>
      <c r="V244" s="24"/>
      <c r="W244" s="24"/>
      <c r="X244" s="14" t="s">
        <v>37</v>
      </c>
    </row>
    <row r="245" spans="1:28" ht="112.5" customHeight="1" x14ac:dyDescent="0.25">
      <c r="A245" s="19"/>
      <c r="B245" s="20"/>
      <c r="C245" s="8" t="str">
        <f t="shared" ca="1" si="18"/>
        <v>Expired</v>
      </c>
      <c r="D245" s="12" t="s">
        <v>1737</v>
      </c>
      <c r="E245" s="23">
        <v>43264</v>
      </c>
      <c r="F245" s="28">
        <v>43995</v>
      </c>
      <c r="G245" s="9">
        <f t="shared" si="21"/>
        <v>44724</v>
      </c>
      <c r="H245" s="8" t="s">
        <v>1738</v>
      </c>
      <c r="I245" s="12" t="s">
        <v>1739</v>
      </c>
      <c r="J245" s="12" t="s">
        <v>56</v>
      </c>
      <c r="K245" s="12" t="s">
        <v>124</v>
      </c>
      <c r="L245" s="54" t="s">
        <v>29</v>
      </c>
      <c r="M245" s="10" t="str">
        <f t="shared" si="19"/>
        <v>LP</v>
      </c>
      <c r="N245" s="12" t="s">
        <v>30</v>
      </c>
      <c r="O245" s="8" t="str">
        <f t="shared" si="23"/>
        <v>Medium</v>
      </c>
      <c r="P245" s="201" t="s">
        <v>1740</v>
      </c>
      <c r="Q245" s="12"/>
      <c r="R245" s="12" t="s">
        <v>1741</v>
      </c>
      <c r="S245" s="46"/>
      <c r="T245" s="14"/>
      <c r="U245" s="12"/>
      <c r="V245" s="12"/>
      <c r="W245" s="12"/>
      <c r="X245" s="12" t="s">
        <v>37</v>
      </c>
    </row>
    <row r="246" spans="1:28" ht="112.5" customHeight="1" x14ac:dyDescent="0.2">
      <c r="A246" s="19"/>
      <c r="B246" s="20"/>
      <c r="C246" s="8" t="str">
        <f t="shared" ref="C246:C309" ca="1" si="24">IF(G246&lt;TODAY(),"Expired","Active")</f>
        <v>Active</v>
      </c>
      <c r="D246" s="8" t="s">
        <v>1742</v>
      </c>
      <c r="E246" s="9">
        <v>43621</v>
      </c>
      <c r="F246" s="9">
        <v>45105</v>
      </c>
      <c r="G246" s="9">
        <f t="shared" si="21"/>
        <v>45835</v>
      </c>
      <c r="H246" s="8" t="s">
        <v>1743</v>
      </c>
      <c r="I246" s="8" t="s">
        <v>1744</v>
      </c>
      <c r="J246" s="8" t="s">
        <v>27</v>
      </c>
      <c r="K246" s="8" t="s">
        <v>28</v>
      </c>
      <c r="L246" s="8" t="s">
        <v>29</v>
      </c>
      <c r="M246" s="10" t="str">
        <f t="shared" si="19"/>
        <v>LP</v>
      </c>
      <c r="N246" s="8" t="s">
        <v>30</v>
      </c>
      <c r="O246" s="8" t="str">
        <f t="shared" si="23"/>
        <v>Medium</v>
      </c>
      <c r="P246" s="207" t="s">
        <v>1745</v>
      </c>
      <c r="Q246" s="8" t="s">
        <v>1746</v>
      </c>
      <c r="R246" s="8" t="s">
        <v>1747</v>
      </c>
      <c r="S246" s="11" t="s">
        <v>1748</v>
      </c>
      <c r="T246" s="12" t="s">
        <v>1749</v>
      </c>
      <c r="U246" s="8">
        <v>6</v>
      </c>
      <c r="V246" s="8">
        <v>13</v>
      </c>
      <c r="W246" s="8">
        <v>0</v>
      </c>
      <c r="X246" s="14" t="s">
        <v>243</v>
      </c>
      <c r="Z246" s="67"/>
    </row>
    <row r="247" spans="1:28" ht="112.5" customHeight="1" x14ac:dyDescent="0.2">
      <c r="A247" s="19"/>
      <c r="B247" s="20"/>
      <c r="C247" s="8" t="str">
        <f t="shared" ca="1" si="24"/>
        <v>Expired</v>
      </c>
      <c r="D247" s="12" t="s">
        <v>1750</v>
      </c>
      <c r="E247" s="23">
        <v>42059</v>
      </c>
      <c r="F247" s="28">
        <v>44552</v>
      </c>
      <c r="G247" s="9">
        <f t="shared" si="21"/>
        <v>45281</v>
      </c>
      <c r="H247" s="8" t="s">
        <v>1751</v>
      </c>
      <c r="I247" s="12" t="s">
        <v>1752</v>
      </c>
      <c r="J247" s="12" t="s">
        <v>56</v>
      </c>
      <c r="K247" s="12" t="s">
        <v>124</v>
      </c>
      <c r="L247" s="54" t="s">
        <v>29</v>
      </c>
      <c r="M247" s="10" t="str">
        <f t="shared" si="19"/>
        <v>LP</v>
      </c>
      <c r="N247" s="12" t="s">
        <v>132</v>
      </c>
      <c r="O247" s="8" t="str">
        <f t="shared" si="23"/>
        <v>Low</v>
      </c>
      <c r="P247" s="201" t="s">
        <v>1753</v>
      </c>
      <c r="Q247" s="12"/>
      <c r="R247" s="12" t="s">
        <v>1754</v>
      </c>
      <c r="S247" s="29" t="s">
        <v>1755</v>
      </c>
      <c r="T247" s="14" t="s">
        <v>1756</v>
      </c>
      <c r="U247" s="12">
        <v>2</v>
      </c>
      <c r="V247" s="12">
        <v>0</v>
      </c>
      <c r="W247" s="12">
        <v>1</v>
      </c>
      <c r="X247" s="12" t="s">
        <v>37</v>
      </c>
      <c r="Z247" s="67"/>
    </row>
    <row r="248" spans="1:28" ht="112.5" customHeight="1" x14ac:dyDescent="0.2">
      <c r="A248" s="19"/>
      <c r="B248" s="20"/>
      <c r="C248" s="8" t="str">
        <f t="shared" ca="1" si="24"/>
        <v>Expired</v>
      </c>
      <c r="D248" s="8" t="s">
        <v>1757</v>
      </c>
      <c r="E248" s="9">
        <v>41792</v>
      </c>
      <c r="F248" s="9">
        <v>44714</v>
      </c>
      <c r="G248" s="9">
        <f t="shared" si="21"/>
        <v>45444</v>
      </c>
      <c r="H248" s="8" t="s">
        <v>1758</v>
      </c>
      <c r="I248" s="8" t="s">
        <v>1759</v>
      </c>
      <c r="J248" s="8" t="s">
        <v>27</v>
      </c>
      <c r="K248" s="8" t="s">
        <v>28</v>
      </c>
      <c r="L248" s="8" t="s">
        <v>29</v>
      </c>
      <c r="M248" s="10" t="str">
        <f t="shared" si="19"/>
        <v>LP</v>
      </c>
      <c r="N248" s="8" t="s">
        <v>41</v>
      </c>
      <c r="O248" s="8" t="str">
        <f t="shared" si="23"/>
        <v>Medium</v>
      </c>
      <c r="P248" s="207" t="s">
        <v>1760</v>
      </c>
      <c r="Q248" s="8"/>
      <c r="R248" s="8" t="s">
        <v>1761</v>
      </c>
      <c r="S248" s="11" t="s">
        <v>1762</v>
      </c>
      <c r="T248" s="12" t="s">
        <v>1763</v>
      </c>
      <c r="U248" s="13">
        <v>3</v>
      </c>
      <c r="V248" s="13">
        <v>0</v>
      </c>
      <c r="W248" s="13">
        <v>1</v>
      </c>
      <c r="X248" s="14" t="s">
        <v>37</v>
      </c>
      <c r="Z248" s="67"/>
      <c r="AA248" s="67"/>
      <c r="AB248" s="67"/>
    </row>
    <row r="249" spans="1:28" ht="112.5" customHeight="1" x14ac:dyDescent="0.25">
      <c r="A249" s="19"/>
      <c r="B249" s="20"/>
      <c r="C249" s="8" t="str">
        <f t="shared" ca="1" si="24"/>
        <v>Expired</v>
      </c>
      <c r="D249" s="8" t="s">
        <v>1764</v>
      </c>
      <c r="E249" s="9">
        <v>44594</v>
      </c>
      <c r="F249" s="9">
        <v>44594</v>
      </c>
      <c r="G249" s="9">
        <f t="shared" si="21"/>
        <v>45323</v>
      </c>
      <c r="H249" s="8" t="s">
        <v>1765</v>
      </c>
      <c r="I249" s="8" t="s">
        <v>1766</v>
      </c>
      <c r="J249" s="8" t="s">
        <v>114</v>
      </c>
      <c r="K249" s="8" t="s">
        <v>28</v>
      </c>
      <c r="L249" s="8" t="s">
        <v>29</v>
      </c>
      <c r="M249" s="10" t="str">
        <f t="shared" si="19"/>
        <v>LP</v>
      </c>
      <c r="N249" s="8" t="s">
        <v>132</v>
      </c>
      <c r="O249" s="8" t="str">
        <f t="shared" si="23"/>
        <v>Low</v>
      </c>
      <c r="P249" s="207" t="s">
        <v>1767</v>
      </c>
      <c r="Q249" s="8"/>
      <c r="R249" s="8" t="s">
        <v>1768</v>
      </c>
      <c r="S249" s="21" t="s">
        <v>1769</v>
      </c>
      <c r="T249" s="12" t="s">
        <v>1770</v>
      </c>
      <c r="U249" s="8">
        <v>3</v>
      </c>
      <c r="V249" s="8">
        <v>0</v>
      </c>
      <c r="W249" s="8">
        <v>0</v>
      </c>
      <c r="X249" s="27" t="s">
        <v>37</v>
      </c>
    </row>
    <row r="250" spans="1:28" ht="112.5" customHeight="1" x14ac:dyDescent="0.2">
      <c r="A250" s="19"/>
      <c r="B250" s="20"/>
      <c r="C250" s="8" t="str">
        <f t="shared" ca="1" si="24"/>
        <v>Expired</v>
      </c>
      <c r="D250" s="8" t="s">
        <v>1771</v>
      </c>
      <c r="E250" s="9">
        <v>44495</v>
      </c>
      <c r="F250" s="9">
        <v>44495</v>
      </c>
      <c r="G250" s="9">
        <f t="shared" si="21"/>
        <v>45224</v>
      </c>
      <c r="H250" s="8" t="s">
        <v>1772</v>
      </c>
      <c r="I250" s="8" t="s">
        <v>1773</v>
      </c>
      <c r="J250" s="8" t="s">
        <v>161</v>
      </c>
      <c r="K250" s="8" t="s">
        <v>28</v>
      </c>
      <c r="L250" s="8" t="s">
        <v>29</v>
      </c>
      <c r="M250" s="10" t="str">
        <f t="shared" si="19"/>
        <v>LP</v>
      </c>
      <c r="N250" s="8" t="s">
        <v>30</v>
      </c>
      <c r="O250" s="8" t="str">
        <f t="shared" si="23"/>
        <v>Medium</v>
      </c>
      <c r="P250" s="207" t="s">
        <v>1774</v>
      </c>
      <c r="Q250" s="8"/>
      <c r="R250" s="8" t="s">
        <v>1775</v>
      </c>
      <c r="S250" s="21" t="s">
        <v>1776</v>
      </c>
      <c r="T250" s="13" t="s">
        <v>1777</v>
      </c>
      <c r="U250" s="8"/>
      <c r="V250" s="8"/>
      <c r="W250" s="8"/>
      <c r="X250" s="27" t="s">
        <v>37</v>
      </c>
      <c r="Z250" s="67"/>
    </row>
    <row r="251" spans="1:28" ht="112.5" customHeight="1" x14ac:dyDescent="0.2">
      <c r="A251" s="19"/>
      <c r="B251" s="20"/>
      <c r="C251" s="8" t="str">
        <f t="shared" ca="1" si="24"/>
        <v>Active</v>
      </c>
      <c r="D251" s="8" t="s">
        <v>1778</v>
      </c>
      <c r="E251" s="9">
        <v>42180</v>
      </c>
      <c r="F251" s="9">
        <v>45102</v>
      </c>
      <c r="G251" s="9">
        <f t="shared" si="21"/>
        <v>45832</v>
      </c>
      <c r="H251" s="8" t="s">
        <v>1779</v>
      </c>
      <c r="I251" s="8" t="s">
        <v>1780</v>
      </c>
      <c r="J251" s="8" t="s">
        <v>27</v>
      </c>
      <c r="K251" s="8" t="s">
        <v>28</v>
      </c>
      <c r="L251" s="8" t="s">
        <v>29</v>
      </c>
      <c r="M251" s="10" t="str">
        <f t="shared" si="19"/>
        <v>LP</v>
      </c>
      <c r="N251" s="8" t="s">
        <v>1613</v>
      </c>
      <c r="O251" s="8" t="str">
        <f>IF(EXACT(N251,"Overseas Charities Operating in Jamaica"),"Medium",IF(EXACT(N251,"Muslim Groups/Foundations"),"Medium",IF(EXACT(N251,"Churches"),"Low",IF(EXACT(N251,"Benevolent Societies"),"Low",IF(EXACT(N251,"Alumni/Past Students Associations"),"Low",IF(EXACT(N251,"Schools(Government/Private)"),"Low",IF(EXACT(N251,"Govt.Based Trust/Charities"),"Low",IF(EXACT(N251,"Trust"),"Medium",IF(EXACT(N251,"Company Based Foundations"),"Medium",IF(EXACT(N251,"Other Foundations"),"Medium",IF(EXACT(N251,"Unincorporated Groups"),"Medium","")))))))))))</f>
        <v>Low</v>
      </c>
      <c r="P251" s="207" t="s">
        <v>1781</v>
      </c>
      <c r="Q251" s="8" t="s">
        <v>1782</v>
      </c>
      <c r="R251" s="8" t="s">
        <v>1783</v>
      </c>
      <c r="S251" s="11" t="s">
        <v>1784</v>
      </c>
      <c r="T251" s="12" t="s">
        <v>1785</v>
      </c>
      <c r="U251" s="8">
        <v>18</v>
      </c>
      <c r="V251" s="8">
        <v>0</v>
      </c>
      <c r="W251" s="8">
        <v>1</v>
      </c>
      <c r="X251" s="14" t="s">
        <v>243</v>
      </c>
      <c r="Y251" s="67"/>
      <c r="Z251" s="67"/>
    </row>
    <row r="252" spans="1:28" ht="112.5" customHeight="1" x14ac:dyDescent="0.25">
      <c r="A252" s="19"/>
      <c r="B252" s="20"/>
      <c r="C252" s="8" t="str">
        <f t="shared" ca="1" si="24"/>
        <v>Expired</v>
      </c>
      <c r="D252" s="8" t="s">
        <v>1786</v>
      </c>
      <c r="E252" s="9">
        <v>41744</v>
      </c>
      <c r="F252" s="9">
        <v>44727</v>
      </c>
      <c r="G252" s="9">
        <f t="shared" si="21"/>
        <v>45457</v>
      </c>
      <c r="H252" s="8" t="s">
        <v>1787</v>
      </c>
      <c r="I252" s="8" t="s">
        <v>1788</v>
      </c>
      <c r="J252" s="8" t="s">
        <v>27</v>
      </c>
      <c r="K252" s="8" t="s">
        <v>28</v>
      </c>
      <c r="L252" s="8" t="s">
        <v>29</v>
      </c>
      <c r="M252" s="10" t="str">
        <f t="shared" si="19"/>
        <v>LP</v>
      </c>
      <c r="N252" s="8" t="s">
        <v>30</v>
      </c>
      <c r="O252" s="8" t="str">
        <f t="shared" ref="O252:O273" si="25">IF(EXACT(N252,"Overseas Charities Operating in Jamaica"),"Medium",IF(EXACT(N252,"Muslim Groups/Foundations"),"Medium",IF(EXACT(N252,"Churches"),"Low",IF(EXACT(N252,"Benevolent Societies"),"Low",IF(EXACT(N252,"Alumni/Past Students Associations"),"Low",IF(EXACT(N252,"Schools(Government/Private)"),"Low",IF(EXACT(N252,"Govt.Based Trusts/Charities"),"Low",IF(EXACT(N252,"Trust"),"Medium",IF(EXACT(N252,"Company Based Foundations"),"Medium",IF(EXACT(N252,"Other Foundations"),"Medium",IF(EXACT(N252,"Unincorporated Groups"),"Medium","")))))))))))</f>
        <v>Medium</v>
      </c>
      <c r="P252" s="207" t="s">
        <v>1789</v>
      </c>
      <c r="Q252" s="8"/>
      <c r="R252" s="8" t="s">
        <v>1790</v>
      </c>
      <c r="S252" s="11" t="s">
        <v>1791</v>
      </c>
      <c r="T252" s="23" t="s">
        <v>77</v>
      </c>
      <c r="U252" s="8">
        <v>30</v>
      </c>
      <c r="V252" s="8">
        <v>350</v>
      </c>
      <c r="W252" s="8">
        <v>0</v>
      </c>
      <c r="X252" s="14" t="s">
        <v>243</v>
      </c>
    </row>
    <row r="253" spans="1:28" ht="112.5" customHeight="1" x14ac:dyDescent="0.25">
      <c r="A253" s="19"/>
      <c r="B253" s="20"/>
      <c r="C253" s="8" t="str">
        <f t="shared" ca="1" si="24"/>
        <v>Expired</v>
      </c>
      <c r="D253" s="8" t="s">
        <v>1792</v>
      </c>
      <c r="E253" s="9">
        <v>44266</v>
      </c>
      <c r="F253" s="9">
        <f>E253</f>
        <v>44266</v>
      </c>
      <c r="G253" s="9">
        <f t="shared" si="21"/>
        <v>44995</v>
      </c>
      <c r="H253" s="8" t="s">
        <v>1793</v>
      </c>
      <c r="I253" s="8" t="s">
        <v>1794</v>
      </c>
      <c r="J253" s="8" t="s">
        <v>65</v>
      </c>
      <c r="K253" s="8" t="s">
        <v>28</v>
      </c>
      <c r="L253" s="8" t="s">
        <v>29</v>
      </c>
      <c r="M253" s="10" t="str">
        <f t="shared" si="19"/>
        <v>LP</v>
      </c>
      <c r="N253" s="8" t="s">
        <v>30</v>
      </c>
      <c r="O253" s="8" t="str">
        <f t="shared" si="25"/>
        <v>Medium</v>
      </c>
      <c r="P253" s="207" t="s">
        <v>1795</v>
      </c>
      <c r="Q253" s="8"/>
      <c r="R253" s="8" t="s">
        <v>1796</v>
      </c>
      <c r="S253" s="11" t="s">
        <v>1797</v>
      </c>
      <c r="T253" s="12" t="s">
        <v>1798</v>
      </c>
      <c r="U253" s="8">
        <v>3</v>
      </c>
      <c r="V253" s="8">
        <v>0</v>
      </c>
      <c r="W253" s="8">
        <v>0</v>
      </c>
      <c r="X253" s="14" t="s">
        <v>37</v>
      </c>
    </row>
    <row r="254" spans="1:28" ht="112.5" customHeight="1" x14ac:dyDescent="0.2">
      <c r="A254" s="19"/>
      <c r="B254" s="20"/>
      <c r="C254" s="8" t="str">
        <f t="shared" ca="1" si="24"/>
        <v>Expired</v>
      </c>
      <c r="D254" s="8" t="s">
        <v>1799</v>
      </c>
      <c r="E254" s="9">
        <v>44421</v>
      </c>
      <c r="F254" s="9">
        <v>44421</v>
      </c>
      <c r="G254" s="9">
        <f t="shared" si="21"/>
        <v>45150</v>
      </c>
      <c r="H254" s="8" t="s">
        <v>1800</v>
      </c>
      <c r="I254" s="8" t="s">
        <v>1801</v>
      </c>
      <c r="J254" s="8" t="s">
        <v>161</v>
      </c>
      <c r="K254" s="8" t="s">
        <v>28</v>
      </c>
      <c r="L254" s="8" t="s">
        <v>29</v>
      </c>
      <c r="M254" s="10" t="str">
        <f t="shared" si="19"/>
        <v>LP</v>
      </c>
      <c r="N254" s="8" t="s">
        <v>270</v>
      </c>
      <c r="O254" s="8" t="str">
        <f t="shared" si="25"/>
        <v>Medium</v>
      </c>
      <c r="P254" s="207" t="s">
        <v>1802</v>
      </c>
      <c r="Q254" s="8" t="s">
        <v>1803</v>
      </c>
      <c r="R254" s="8" t="s">
        <v>1804</v>
      </c>
      <c r="S254" s="21" t="s">
        <v>1805</v>
      </c>
      <c r="T254" s="12" t="s">
        <v>60</v>
      </c>
      <c r="U254" s="8">
        <v>3</v>
      </c>
      <c r="V254" s="8">
        <v>4</v>
      </c>
      <c r="W254" s="8">
        <v>1</v>
      </c>
      <c r="X254" s="27" t="s">
        <v>37</v>
      </c>
      <c r="Z254" s="67"/>
    </row>
    <row r="255" spans="1:28" ht="112.5" customHeight="1" x14ac:dyDescent="0.2">
      <c r="A255" s="19"/>
      <c r="B255" s="18">
        <v>44942</v>
      </c>
      <c r="C255" s="8" t="str">
        <f t="shared" ca="1" si="24"/>
        <v>Active</v>
      </c>
      <c r="D255" s="8" t="s">
        <v>1806</v>
      </c>
      <c r="E255" s="9">
        <v>44942</v>
      </c>
      <c r="F255" s="9">
        <v>44942</v>
      </c>
      <c r="G255" s="9">
        <f t="shared" si="21"/>
        <v>45672</v>
      </c>
      <c r="H255" s="8" t="s">
        <v>1807</v>
      </c>
      <c r="I255" s="8" t="s">
        <v>1808</v>
      </c>
      <c r="J255" s="8" t="s">
        <v>27</v>
      </c>
      <c r="K255" s="8" t="s">
        <v>28</v>
      </c>
      <c r="L255" s="8" t="s">
        <v>29</v>
      </c>
      <c r="M255" s="10" t="str">
        <f t="shared" si="19"/>
        <v>LP</v>
      </c>
      <c r="N255" s="8" t="s">
        <v>30</v>
      </c>
      <c r="O255" s="8" t="str">
        <f t="shared" si="25"/>
        <v>Medium</v>
      </c>
      <c r="P255" s="207" t="s">
        <v>1809</v>
      </c>
      <c r="Q255" s="8"/>
      <c r="R255" s="8" t="s">
        <v>1810</v>
      </c>
      <c r="S255" s="21" t="s">
        <v>1811</v>
      </c>
      <c r="T255" s="12" t="s">
        <v>1812</v>
      </c>
      <c r="U255" s="8">
        <v>3</v>
      </c>
      <c r="V255" s="8">
        <v>0</v>
      </c>
      <c r="W255" s="8">
        <v>0</v>
      </c>
      <c r="X255" s="27" t="s">
        <v>37</v>
      </c>
      <c r="Y255" s="67"/>
      <c r="Z255" s="67"/>
    </row>
    <row r="256" spans="1:28" ht="112.5" customHeight="1" x14ac:dyDescent="0.25">
      <c r="A256" s="19"/>
      <c r="B256" s="18"/>
      <c r="C256" s="8" t="str">
        <f t="shared" ca="1" si="24"/>
        <v>Expired</v>
      </c>
      <c r="D256" s="57" t="s">
        <v>1813</v>
      </c>
      <c r="E256" s="9">
        <v>43280</v>
      </c>
      <c r="F256" s="28">
        <v>44011</v>
      </c>
      <c r="G256" s="9">
        <f t="shared" si="21"/>
        <v>44740</v>
      </c>
      <c r="H256" s="8" t="s">
        <v>1814</v>
      </c>
      <c r="I256" s="12" t="s">
        <v>1815</v>
      </c>
      <c r="J256" s="12" t="s">
        <v>114</v>
      </c>
      <c r="K256" s="12" t="s">
        <v>124</v>
      </c>
      <c r="L256" s="54" t="s">
        <v>29</v>
      </c>
      <c r="M256" s="10" t="str">
        <f t="shared" si="19"/>
        <v>LP</v>
      </c>
      <c r="N256" s="12" t="s">
        <v>132</v>
      </c>
      <c r="O256" s="8" t="str">
        <f t="shared" si="25"/>
        <v>Low</v>
      </c>
      <c r="P256" s="201" t="s">
        <v>1816</v>
      </c>
      <c r="Q256" s="12"/>
      <c r="R256" s="12" t="s">
        <v>1817</v>
      </c>
      <c r="S256" s="29" t="s">
        <v>1818</v>
      </c>
      <c r="T256" s="14"/>
      <c r="U256" s="12"/>
      <c r="V256" s="12"/>
      <c r="W256" s="12"/>
      <c r="X256" s="12" t="s">
        <v>37</v>
      </c>
    </row>
    <row r="257" spans="1:28" ht="112.5" customHeight="1" x14ac:dyDescent="0.25">
      <c r="A257" s="19"/>
      <c r="B257" s="20"/>
      <c r="C257" s="8" t="str">
        <f t="shared" ca="1" si="24"/>
        <v>Expired</v>
      </c>
      <c r="D257" s="8" t="s">
        <v>1819</v>
      </c>
      <c r="E257" s="9">
        <v>42802</v>
      </c>
      <c r="F257" s="9">
        <f>E257</f>
        <v>42802</v>
      </c>
      <c r="G257" s="9">
        <f t="shared" si="21"/>
        <v>43531</v>
      </c>
      <c r="H257" s="8" t="s">
        <v>1820</v>
      </c>
      <c r="I257" s="8" t="s">
        <v>1821</v>
      </c>
      <c r="J257" s="8" t="s">
        <v>131</v>
      </c>
      <c r="K257" s="8" t="s">
        <v>28</v>
      </c>
      <c r="L257" s="8" t="s">
        <v>29</v>
      </c>
      <c r="M257" s="10" t="str">
        <f t="shared" si="19"/>
        <v>LP</v>
      </c>
      <c r="N257" s="8" t="s">
        <v>30</v>
      </c>
      <c r="O257" s="8" t="str">
        <f t="shared" si="25"/>
        <v>Medium</v>
      </c>
      <c r="P257" s="207" t="s">
        <v>1822</v>
      </c>
      <c r="Q257" s="8"/>
      <c r="R257" s="8" t="s">
        <v>1823</v>
      </c>
      <c r="S257" s="21" t="s">
        <v>1824</v>
      </c>
      <c r="T257" s="12" t="s">
        <v>1825</v>
      </c>
      <c r="U257" s="8">
        <v>4</v>
      </c>
      <c r="V257" s="8">
        <v>0</v>
      </c>
      <c r="W257" s="8">
        <v>0</v>
      </c>
      <c r="X257" s="14" t="s">
        <v>37</v>
      </c>
    </row>
    <row r="258" spans="1:28" ht="112.5" customHeight="1" x14ac:dyDescent="0.25">
      <c r="A258" s="17"/>
      <c r="B258" s="18">
        <v>44796</v>
      </c>
      <c r="C258" s="8" t="str">
        <f t="shared" ca="1" si="24"/>
        <v>Expired</v>
      </c>
      <c r="D258" s="57" t="s">
        <v>1826</v>
      </c>
      <c r="E258" s="9">
        <v>44792</v>
      </c>
      <c r="F258" s="28">
        <v>44792</v>
      </c>
      <c r="G258" s="9">
        <f t="shared" si="21"/>
        <v>45522</v>
      </c>
      <c r="H258" s="8" t="s">
        <v>1827</v>
      </c>
      <c r="I258" s="12" t="s">
        <v>1828</v>
      </c>
      <c r="J258" s="12" t="s">
        <v>56</v>
      </c>
      <c r="K258" s="12" t="s">
        <v>124</v>
      </c>
      <c r="L258" s="54" t="s">
        <v>29</v>
      </c>
      <c r="M258" s="10" t="str">
        <f t="shared" ref="M258:M321" si="26">IF(EXACT(L258,"C - COMPANY ACT"),"LP",IF(EXACT(L258,"V- VEST ACT (WITHIN PARLIAMENT) "),"LP",IF(EXACT(L258,"FS - FRIENDLY SOCIETIES ACT"),"LP",IF(EXACT(L258,"UN - UNICORPORATED"),"LA",""))))</f>
        <v>LP</v>
      </c>
      <c r="N258" s="8" t="s">
        <v>30</v>
      </c>
      <c r="O258" s="8" t="str">
        <f t="shared" si="25"/>
        <v>Medium</v>
      </c>
      <c r="P258" s="201" t="s">
        <v>36</v>
      </c>
      <c r="Q258" s="12"/>
      <c r="R258" s="12" t="s">
        <v>36</v>
      </c>
      <c r="S258" s="29" t="s">
        <v>36</v>
      </c>
      <c r="T258" s="14" t="s">
        <v>36</v>
      </c>
      <c r="U258" s="12" t="s">
        <v>36</v>
      </c>
      <c r="V258" s="12" t="s">
        <v>36</v>
      </c>
      <c r="W258" s="12" t="s">
        <v>36</v>
      </c>
      <c r="X258" s="12" t="s">
        <v>36</v>
      </c>
      <c r="Y258" s="73"/>
      <c r="Z258" s="73"/>
      <c r="AA258" s="73"/>
      <c r="AB258" s="73"/>
    </row>
    <row r="259" spans="1:28" ht="112.5" customHeight="1" x14ac:dyDescent="0.25">
      <c r="A259" s="19"/>
      <c r="B259" s="20"/>
      <c r="C259" s="8" t="str">
        <f t="shared" ca="1" si="24"/>
        <v>Expired</v>
      </c>
      <c r="D259" s="8" t="s">
        <v>1829</v>
      </c>
      <c r="E259" s="9">
        <v>41787</v>
      </c>
      <c r="F259" s="9">
        <f>E259</f>
        <v>41787</v>
      </c>
      <c r="G259" s="9">
        <f t="shared" si="21"/>
        <v>42517</v>
      </c>
      <c r="H259" s="8" t="s">
        <v>1830</v>
      </c>
      <c r="I259" s="8" t="s">
        <v>1831</v>
      </c>
      <c r="J259" s="12" t="s">
        <v>123</v>
      </c>
      <c r="K259" s="8" t="s">
        <v>28</v>
      </c>
      <c r="L259" s="8" t="s">
        <v>29</v>
      </c>
      <c r="M259" s="10" t="str">
        <f t="shared" si="26"/>
        <v>LP</v>
      </c>
      <c r="N259" s="8" t="s">
        <v>30</v>
      </c>
      <c r="O259" s="8" t="str">
        <f t="shared" si="25"/>
        <v>Medium</v>
      </c>
      <c r="P259" s="207" t="s">
        <v>1832</v>
      </c>
      <c r="Q259" s="8"/>
      <c r="R259" s="8" t="s">
        <v>1833</v>
      </c>
      <c r="S259" s="11" t="s">
        <v>1834</v>
      </c>
      <c r="T259" s="13" t="s">
        <v>1835</v>
      </c>
      <c r="U259" s="25" t="s">
        <v>1836</v>
      </c>
      <c r="V259" s="25" t="s">
        <v>1837</v>
      </c>
      <c r="W259" s="25">
        <v>1</v>
      </c>
      <c r="X259" s="14" t="s">
        <v>37</v>
      </c>
    </row>
    <row r="260" spans="1:28" ht="112.5" customHeight="1" x14ac:dyDescent="0.25">
      <c r="A260" s="19"/>
      <c r="B260" s="20"/>
      <c r="C260" s="8" t="str">
        <f t="shared" ca="1" si="24"/>
        <v>Expired</v>
      </c>
      <c r="D260" s="8" t="s">
        <v>1838</v>
      </c>
      <c r="E260" s="9">
        <v>43315</v>
      </c>
      <c r="F260" s="9">
        <v>44776</v>
      </c>
      <c r="G260" s="9">
        <f t="shared" si="21"/>
        <v>45506</v>
      </c>
      <c r="H260" s="8" t="s">
        <v>1839</v>
      </c>
      <c r="I260" s="8" t="s">
        <v>1840</v>
      </c>
      <c r="J260" s="8" t="s">
        <v>27</v>
      </c>
      <c r="K260" s="8" t="s">
        <v>28</v>
      </c>
      <c r="L260" s="8" t="s">
        <v>29</v>
      </c>
      <c r="M260" s="10" t="str">
        <f t="shared" si="26"/>
        <v>LP</v>
      </c>
      <c r="N260" s="8" t="s">
        <v>132</v>
      </c>
      <c r="O260" s="8" t="str">
        <f t="shared" si="25"/>
        <v>Low</v>
      </c>
      <c r="P260" s="207" t="s">
        <v>1841</v>
      </c>
      <c r="Q260" s="8"/>
      <c r="R260" s="8" t="s">
        <v>1842</v>
      </c>
      <c r="S260" s="11" t="s">
        <v>1843</v>
      </c>
      <c r="T260" s="23" t="s">
        <v>1844</v>
      </c>
      <c r="U260" s="8">
        <v>4</v>
      </c>
      <c r="V260" s="8">
        <v>5</v>
      </c>
      <c r="W260" s="8">
        <v>1</v>
      </c>
      <c r="X260" s="14" t="s">
        <v>37</v>
      </c>
    </row>
    <row r="261" spans="1:28" ht="112.5" customHeight="1" x14ac:dyDescent="0.2">
      <c r="A261" s="19"/>
      <c r="B261" s="20"/>
      <c r="C261" s="8" t="str">
        <f t="shared" ca="1" si="24"/>
        <v>Expired</v>
      </c>
      <c r="D261" s="8" t="s">
        <v>1845</v>
      </c>
      <c r="E261" s="9">
        <v>43354</v>
      </c>
      <c r="F261" s="9">
        <f>E261</f>
        <v>43354</v>
      </c>
      <c r="G261" s="9">
        <f t="shared" si="21"/>
        <v>44084</v>
      </c>
      <c r="H261" s="8" t="s">
        <v>1846</v>
      </c>
      <c r="I261" s="8" t="s">
        <v>1847</v>
      </c>
      <c r="J261" s="8" t="s">
        <v>161</v>
      </c>
      <c r="K261" s="8" t="s">
        <v>28</v>
      </c>
      <c r="L261" s="8" t="s">
        <v>192</v>
      </c>
      <c r="M261" s="10" t="str">
        <f t="shared" si="26"/>
        <v>LP</v>
      </c>
      <c r="N261" s="8" t="s">
        <v>193</v>
      </c>
      <c r="O261" s="8" t="str">
        <f t="shared" si="25"/>
        <v>Low</v>
      </c>
      <c r="P261" s="207" t="s">
        <v>1848</v>
      </c>
      <c r="Q261" s="8"/>
      <c r="R261" s="8" t="s">
        <v>1849</v>
      </c>
      <c r="S261" s="11" t="s">
        <v>1850</v>
      </c>
      <c r="T261" s="13" t="s">
        <v>1851</v>
      </c>
      <c r="U261" s="8">
        <v>21</v>
      </c>
      <c r="V261" s="8">
        <v>0</v>
      </c>
      <c r="W261" s="8">
        <v>0</v>
      </c>
      <c r="X261" s="14" t="s">
        <v>61</v>
      </c>
      <c r="Z261" s="67"/>
    </row>
    <row r="262" spans="1:28" ht="112.5" customHeight="1" x14ac:dyDescent="0.25">
      <c r="A262" s="30"/>
      <c r="B262" s="31"/>
      <c r="C262" s="8" t="str">
        <f t="shared" ca="1" si="24"/>
        <v>Active</v>
      </c>
      <c r="D262" s="8" t="s">
        <v>1852</v>
      </c>
      <c r="E262" s="9">
        <v>44449</v>
      </c>
      <c r="F262" s="9">
        <v>45179</v>
      </c>
      <c r="G262" s="9">
        <f t="shared" si="21"/>
        <v>45909</v>
      </c>
      <c r="H262" s="8" t="s">
        <v>1853</v>
      </c>
      <c r="I262" s="8" t="s">
        <v>1854</v>
      </c>
      <c r="J262" s="8" t="s">
        <v>254</v>
      </c>
      <c r="K262" s="8" t="s">
        <v>28</v>
      </c>
      <c r="L262" s="8" t="s">
        <v>29</v>
      </c>
      <c r="M262" s="10" t="str">
        <f t="shared" si="26"/>
        <v>LP</v>
      </c>
      <c r="N262" s="8" t="s">
        <v>132</v>
      </c>
      <c r="O262" s="8" t="str">
        <f t="shared" si="25"/>
        <v>Low</v>
      </c>
      <c r="P262" s="207" t="s">
        <v>728</v>
      </c>
      <c r="Q262" s="8" t="s">
        <v>1855</v>
      </c>
      <c r="R262" s="8" t="s">
        <v>1856</v>
      </c>
      <c r="S262" s="21" t="s">
        <v>1857</v>
      </c>
      <c r="T262" s="12" t="s">
        <v>1858</v>
      </c>
      <c r="U262" s="8">
        <v>2</v>
      </c>
      <c r="V262" s="8">
        <v>0</v>
      </c>
      <c r="W262" s="8">
        <v>0</v>
      </c>
      <c r="X262" s="27" t="s">
        <v>37</v>
      </c>
    </row>
    <row r="263" spans="1:28" ht="112.5" customHeight="1" x14ac:dyDescent="0.25">
      <c r="A263" s="19"/>
      <c r="B263" s="20"/>
      <c r="C263" s="8" t="str">
        <f t="shared" ca="1" si="24"/>
        <v>Expired</v>
      </c>
      <c r="D263" s="8" t="s">
        <v>1859</v>
      </c>
      <c r="E263" s="9">
        <v>43594</v>
      </c>
      <c r="F263" s="9">
        <v>44324</v>
      </c>
      <c r="G263" s="9">
        <f t="shared" si="21"/>
        <v>45053</v>
      </c>
      <c r="H263" s="8" t="s">
        <v>1860</v>
      </c>
      <c r="I263" s="8" t="s">
        <v>1861</v>
      </c>
      <c r="J263" s="8" t="s">
        <v>27</v>
      </c>
      <c r="K263" s="8" t="s">
        <v>28</v>
      </c>
      <c r="L263" s="8" t="s">
        <v>29</v>
      </c>
      <c r="M263" s="10" t="str">
        <f t="shared" si="26"/>
        <v>LP</v>
      </c>
      <c r="N263" s="8" t="s">
        <v>41</v>
      </c>
      <c r="O263" s="8" t="str">
        <f t="shared" si="25"/>
        <v>Medium</v>
      </c>
      <c r="P263" s="207" t="s">
        <v>1862</v>
      </c>
      <c r="Q263" s="8"/>
      <c r="R263" s="8" t="s">
        <v>1863</v>
      </c>
      <c r="S263" s="11" t="s">
        <v>1864</v>
      </c>
      <c r="T263" s="12" t="s">
        <v>1865</v>
      </c>
      <c r="U263" s="8">
        <v>3</v>
      </c>
      <c r="V263" s="8">
        <v>3</v>
      </c>
      <c r="W263" s="8">
        <v>1</v>
      </c>
      <c r="X263" s="14" t="s">
        <v>37</v>
      </c>
    </row>
    <row r="264" spans="1:28" ht="112.5" customHeight="1" x14ac:dyDescent="0.25">
      <c r="A264" s="19"/>
      <c r="B264" s="20"/>
      <c r="C264" s="8" t="str">
        <f t="shared" ca="1" si="24"/>
        <v>Expired</v>
      </c>
      <c r="D264" s="8" t="s">
        <v>1866</v>
      </c>
      <c r="E264" s="9">
        <v>41876</v>
      </c>
      <c r="F264" s="9">
        <f>E264</f>
        <v>41876</v>
      </c>
      <c r="G264" s="9">
        <f t="shared" si="21"/>
        <v>42606</v>
      </c>
      <c r="H264" s="8" t="s">
        <v>1867</v>
      </c>
      <c r="I264" s="8" t="s">
        <v>1868</v>
      </c>
      <c r="J264" s="12" t="s">
        <v>123</v>
      </c>
      <c r="K264" s="8" t="s">
        <v>28</v>
      </c>
      <c r="L264" s="8" t="s">
        <v>29</v>
      </c>
      <c r="M264" s="10" t="str">
        <f t="shared" si="26"/>
        <v>LP</v>
      </c>
      <c r="N264" s="8" t="s">
        <v>30</v>
      </c>
      <c r="O264" s="8" t="str">
        <f t="shared" si="25"/>
        <v>Medium</v>
      </c>
      <c r="P264" s="207" t="s">
        <v>1869</v>
      </c>
      <c r="Q264" s="8"/>
      <c r="R264" s="8" t="s">
        <v>1870</v>
      </c>
      <c r="S264" s="21" t="s">
        <v>36</v>
      </c>
      <c r="T264" s="13" t="s">
        <v>60</v>
      </c>
      <c r="U264" s="8">
        <v>2</v>
      </c>
      <c r="V264" s="8">
        <v>0</v>
      </c>
      <c r="W264" s="8">
        <v>0</v>
      </c>
      <c r="X264" s="14" t="s">
        <v>37</v>
      </c>
    </row>
    <row r="265" spans="1:28" ht="112.5" customHeight="1" x14ac:dyDescent="0.25">
      <c r="A265" s="30"/>
      <c r="B265" s="31"/>
      <c r="C265" s="8" t="str">
        <f t="shared" ca="1" si="24"/>
        <v>Expired</v>
      </c>
      <c r="D265" s="8" t="s">
        <v>1871</v>
      </c>
      <c r="E265" s="9">
        <v>41961</v>
      </c>
      <c r="F265" s="9">
        <v>44153</v>
      </c>
      <c r="G265" s="9">
        <f t="shared" si="21"/>
        <v>44882</v>
      </c>
      <c r="H265" s="8" t="s">
        <v>1872</v>
      </c>
      <c r="I265" s="8" t="s">
        <v>1873</v>
      </c>
      <c r="J265" s="8" t="s">
        <v>27</v>
      </c>
      <c r="K265" s="8" t="s">
        <v>28</v>
      </c>
      <c r="L265" s="8" t="s">
        <v>29</v>
      </c>
      <c r="M265" s="10" t="str">
        <f t="shared" si="26"/>
        <v>LP</v>
      </c>
      <c r="N265" s="8" t="s">
        <v>486</v>
      </c>
      <c r="O265" s="8" t="str">
        <f t="shared" si="25"/>
        <v>Medium</v>
      </c>
      <c r="P265" s="207" t="s">
        <v>1874</v>
      </c>
      <c r="Q265" s="8"/>
      <c r="R265" s="8" t="s">
        <v>1875</v>
      </c>
      <c r="S265" s="11" t="s">
        <v>1876</v>
      </c>
      <c r="T265" s="23" t="s">
        <v>1877</v>
      </c>
      <c r="U265" s="8"/>
      <c r="V265" s="8"/>
      <c r="W265" s="8"/>
      <c r="X265" s="14" t="str">
        <f>IF(ISNUMBER(#REF!), IF(#REF!&lt;5000001,"SMALL", IF(#REF!&lt;15000001,"MEDIUM","LARGE")),"")</f>
        <v/>
      </c>
    </row>
    <row r="266" spans="1:28" ht="112.5" customHeight="1" x14ac:dyDescent="0.25">
      <c r="A266" s="19"/>
      <c r="B266" s="20"/>
      <c r="C266" s="8" t="str">
        <f t="shared" ca="1" si="24"/>
        <v>Expired</v>
      </c>
      <c r="D266" s="8" t="s">
        <v>1878</v>
      </c>
      <c r="E266" s="9">
        <v>43684</v>
      </c>
      <c r="F266" s="9">
        <v>44415</v>
      </c>
      <c r="G266" s="9">
        <f t="shared" si="21"/>
        <v>45144</v>
      </c>
      <c r="H266" s="8" t="s">
        <v>1879</v>
      </c>
      <c r="I266" s="8" t="s">
        <v>1880</v>
      </c>
      <c r="J266" s="8" t="s">
        <v>27</v>
      </c>
      <c r="K266" s="8" t="s">
        <v>28</v>
      </c>
      <c r="L266" s="8" t="s">
        <v>29</v>
      </c>
      <c r="M266" s="10" t="str">
        <f t="shared" si="26"/>
        <v>LP</v>
      </c>
      <c r="N266" s="8" t="s">
        <v>30</v>
      </c>
      <c r="O266" s="8" t="str">
        <f t="shared" si="25"/>
        <v>Medium</v>
      </c>
      <c r="P266" s="207" t="s">
        <v>1881</v>
      </c>
      <c r="Q266" s="8"/>
      <c r="R266" s="8" t="s">
        <v>1882</v>
      </c>
      <c r="S266" s="11" t="s">
        <v>36</v>
      </c>
      <c r="T266" s="23" t="s">
        <v>1883</v>
      </c>
      <c r="U266" s="24"/>
      <c r="V266" s="24"/>
      <c r="W266" s="24"/>
      <c r="X266" s="14" t="s">
        <v>37</v>
      </c>
    </row>
    <row r="267" spans="1:28" ht="112.5" customHeight="1" x14ac:dyDescent="0.25">
      <c r="A267" s="19"/>
      <c r="B267" s="20"/>
      <c r="C267" s="8" t="str">
        <f t="shared" ca="1" si="24"/>
        <v>Expired</v>
      </c>
      <c r="D267" s="8" t="s">
        <v>1884</v>
      </c>
      <c r="E267" s="9">
        <v>44607</v>
      </c>
      <c r="F267" s="9">
        <v>44607</v>
      </c>
      <c r="G267" s="9">
        <f t="shared" si="21"/>
        <v>45336</v>
      </c>
      <c r="H267" s="8" t="s">
        <v>1885</v>
      </c>
      <c r="I267" s="8" t="s">
        <v>1886</v>
      </c>
      <c r="J267" s="8" t="s">
        <v>269</v>
      </c>
      <c r="K267" s="8" t="s">
        <v>28</v>
      </c>
      <c r="L267" s="8" t="s">
        <v>29</v>
      </c>
      <c r="M267" s="10" t="str">
        <f t="shared" si="26"/>
        <v>LP</v>
      </c>
      <c r="N267" s="8" t="s">
        <v>132</v>
      </c>
      <c r="O267" s="8" t="str">
        <f t="shared" si="25"/>
        <v>Low</v>
      </c>
      <c r="P267" s="207" t="s">
        <v>1887</v>
      </c>
      <c r="Q267" s="8" t="s">
        <v>1888</v>
      </c>
      <c r="R267" s="8" t="s">
        <v>1889</v>
      </c>
      <c r="S267" s="21" t="s">
        <v>1890</v>
      </c>
      <c r="T267" s="12" t="s">
        <v>1891</v>
      </c>
      <c r="U267" s="8">
        <v>3</v>
      </c>
      <c r="V267" s="8">
        <v>23</v>
      </c>
      <c r="W267" s="8">
        <v>1</v>
      </c>
      <c r="X267" s="27" t="s">
        <v>37</v>
      </c>
    </row>
    <row r="268" spans="1:28" ht="112.5" customHeight="1" x14ac:dyDescent="0.25">
      <c r="A268" s="19"/>
      <c r="B268" s="20"/>
      <c r="C268" s="8" t="str">
        <f t="shared" ca="1" si="24"/>
        <v>Expired</v>
      </c>
      <c r="D268" s="8" t="s">
        <v>1892</v>
      </c>
      <c r="E268" s="9">
        <v>43742</v>
      </c>
      <c r="F268" s="9">
        <f>E268</f>
        <v>43742</v>
      </c>
      <c r="G268" s="9">
        <f t="shared" si="21"/>
        <v>44472</v>
      </c>
      <c r="H268" s="8" t="s">
        <v>1893</v>
      </c>
      <c r="I268" s="8" t="s">
        <v>1894</v>
      </c>
      <c r="J268" s="8" t="s">
        <v>27</v>
      </c>
      <c r="K268" s="8" t="s">
        <v>28</v>
      </c>
      <c r="L268" s="8" t="s">
        <v>29</v>
      </c>
      <c r="M268" s="10" t="str">
        <f t="shared" si="26"/>
        <v>LP</v>
      </c>
      <c r="N268" s="8" t="s">
        <v>41</v>
      </c>
      <c r="O268" s="8" t="str">
        <f t="shared" si="25"/>
        <v>Medium</v>
      </c>
      <c r="P268" s="207" t="s">
        <v>1895</v>
      </c>
      <c r="Q268" s="8"/>
      <c r="R268" s="8" t="s">
        <v>1896</v>
      </c>
      <c r="S268" s="11" t="s">
        <v>1897</v>
      </c>
      <c r="T268" s="22" t="s">
        <v>60</v>
      </c>
      <c r="U268" s="8">
        <v>8</v>
      </c>
      <c r="V268" s="8">
        <v>8</v>
      </c>
      <c r="W268" s="8">
        <v>0</v>
      </c>
      <c r="X268" s="14" t="s">
        <v>37</v>
      </c>
    </row>
    <row r="269" spans="1:28" ht="112.5" customHeight="1" x14ac:dyDescent="0.25">
      <c r="A269" s="19"/>
      <c r="B269" s="20"/>
      <c r="C269" s="8" t="str">
        <f t="shared" ca="1" si="24"/>
        <v>Expired</v>
      </c>
      <c r="D269" s="8" t="s">
        <v>1898</v>
      </c>
      <c r="E269" s="9">
        <v>41723</v>
      </c>
      <c r="F269" s="9">
        <v>42492</v>
      </c>
      <c r="G269" s="9">
        <f t="shared" si="21"/>
        <v>43221</v>
      </c>
      <c r="H269" s="8" t="s">
        <v>1899</v>
      </c>
      <c r="I269" s="8" t="s">
        <v>1900</v>
      </c>
      <c r="J269" s="8" t="s">
        <v>27</v>
      </c>
      <c r="K269" s="8" t="s">
        <v>28</v>
      </c>
      <c r="L269" s="8" t="s">
        <v>29</v>
      </c>
      <c r="M269" s="10" t="str">
        <f t="shared" si="26"/>
        <v>LP</v>
      </c>
      <c r="N269" s="8" t="s">
        <v>41</v>
      </c>
      <c r="O269" s="8" t="str">
        <f t="shared" si="25"/>
        <v>Medium</v>
      </c>
      <c r="P269" s="207" t="s">
        <v>1901</v>
      </c>
      <c r="Q269" s="8"/>
      <c r="R269" s="8" t="s">
        <v>1902</v>
      </c>
      <c r="S269" s="11" t="s">
        <v>1903</v>
      </c>
      <c r="T269" s="13"/>
      <c r="U269" s="8"/>
      <c r="V269" s="8"/>
      <c r="W269" s="8"/>
      <c r="X269" s="14" t="s">
        <v>243</v>
      </c>
    </row>
    <row r="270" spans="1:28" ht="112.5" customHeight="1" x14ac:dyDescent="0.25">
      <c r="A270" s="19"/>
      <c r="B270" s="20"/>
      <c r="C270" s="8" t="str">
        <f t="shared" ca="1" si="24"/>
        <v>Expired</v>
      </c>
      <c r="D270" s="8" t="s">
        <v>1904</v>
      </c>
      <c r="E270" s="9">
        <v>43179</v>
      </c>
      <c r="F270" s="9">
        <f>E270</f>
        <v>43179</v>
      </c>
      <c r="G270" s="9">
        <f t="shared" si="21"/>
        <v>43909</v>
      </c>
      <c r="H270" s="8" t="s">
        <v>1905</v>
      </c>
      <c r="I270" s="8" t="s">
        <v>1906</v>
      </c>
      <c r="J270" s="8" t="s">
        <v>161</v>
      </c>
      <c r="K270" s="8" t="s">
        <v>28</v>
      </c>
      <c r="L270" s="8" t="s">
        <v>29</v>
      </c>
      <c r="M270" s="10" t="str">
        <f t="shared" si="26"/>
        <v>LP</v>
      </c>
      <c r="N270" s="8" t="s">
        <v>30</v>
      </c>
      <c r="O270" s="8" t="str">
        <f t="shared" si="25"/>
        <v>Medium</v>
      </c>
      <c r="P270" s="207" t="s">
        <v>1907</v>
      </c>
      <c r="Q270" s="8"/>
      <c r="R270" s="8" t="s">
        <v>1908</v>
      </c>
      <c r="S270" s="11" t="s">
        <v>1909</v>
      </c>
      <c r="T270" s="12" t="s">
        <v>1910</v>
      </c>
      <c r="U270" s="25">
        <v>2</v>
      </c>
      <c r="V270" s="25">
        <v>0</v>
      </c>
      <c r="W270" s="25">
        <v>0</v>
      </c>
      <c r="X270" s="14" t="s">
        <v>37</v>
      </c>
    </row>
    <row r="271" spans="1:28" ht="112.5" customHeight="1" x14ac:dyDescent="0.25">
      <c r="A271" s="19"/>
      <c r="B271" s="20"/>
      <c r="C271" s="8" t="str">
        <f t="shared" ca="1" si="24"/>
        <v>Active</v>
      </c>
      <c r="D271" s="8" t="s">
        <v>1911</v>
      </c>
      <c r="E271" s="9">
        <v>42059</v>
      </c>
      <c r="F271" s="9">
        <v>44981</v>
      </c>
      <c r="G271" s="9">
        <f t="shared" si="21"/>
        <v>45711</v>
      </c>
      <c r="H271" s="8" t="s">
        <v>1912</v>
      </c>
      <c r="I271" s="8" t="s">
        <v>1913</v>
      </c>
      <c r="J271" s="8" t="s">
        <v>27</v>
      </c>
      <c r="K271" s="8" t="s">
        <v>28</v>
      </c>
      <c r="L271" s="8" t="s">
        <v>29</v>
      </c>
      <c r="M271" s="10" t="str">
        <f t="shared" si="26"/>
        <v>LP</v>
      </c>
      <c r="N271" s="8" t="s">
        <v>486</v>
      </c>
      <c r="O271" s="8" t="str">
        <f t="shared" si="25"/>
        <v>Medium</v>
      </c>
      <c r="P271" s="207" t="s">
        <v>1914</v>
      </c>
      <c r="Q271" s="8"/>
      <c r="R271" s="8" t="s">
        <v>1915</v>
      </c>
      <c r="S271" s="11" t="s">
        <v>1916</v>
      </c>
      <c r="T271" s="22" t="s">
        <v>60</v>
      </c>
      <c r="U271" s="8">
        <v>14</v>
      </c>
      <c r="V271" s="8">
        <v>900</v>
      </c>
      <c r="W271" s="8">
        <v>0</v>
      </c>
      <c r="X271" s="14" t="s">
        <v>37</v>
      </c>
    </row>
    <row r="272" spans="1:28" ht="112.5" customHeight="1" x14ac:dyDescent="0.25">
      <c r="A272" s="19"/>
      <c r="B272" s="20"/>
      <c r="C272" s="8" t="str">
        <f t="shared" ca="1" si="24"/>
        <v>Expired</v>
      </c>
      <c r="D272" s="8" t="s">
        <v>1917</v>
      </c>
      <c r="E272" s="9">
        <v>43013</v>
      </c>
      <c r="F272" s="9">
        <v>43743</v>
      </c>
      <c r="G272" s="9">
        <f t="shared" si="21"/>
        <v>44473</v>
      </c>
      <c r="H272" s="8" t="s">
        <v>1918</v>
      </c>
      <c r="I272" s="8" t="s">
        <v>1919</v>
      </c>
      <c r="J272" s="8" t="s">
        <v>161</v>
      </c>
      <c r="K272" s="8" t="s">
        <v>28</v>
      </c>
      <c r="L272" s="8" t="s">
        <v>29</v>
      </c>
      <c r="M272" s="10" t="str">
        <f t="shared" si="26"/>
        <v>LP</v>
      </c>
      <c r="N272" s="8" t="s">
        <v>132</v>
      </c>
      <c r="O272" s="8" t="str">
        <f t="shared" si="25"/>
        <v>Low</v>
      </c>
      <c r="P272" s="207" t="s">
        <v>1920</v>
      </c>
      <c r="Q272" s="8"/>
      <c r="R272" s="8" t="s">
        <v>1921</v>
      </c>
      <c r="S272" s="11" t="s">
        <v>1922</v>
      </c>
      <c r="T272" s="22"/>
      <c r="U272" s="8"/>
      <c r="V272" s="8"/>
      <c r="W272" s="8"/>
      <c r="X272" s="14" t="s">
        <v>37</v>
      </c>
    </row>
    <row r="273" spans="1:24" ht="112.5" customHeight="1" x14ac:dyDescent="0.25">
      <c r="A273" s="19"/>
      <c r="B273" s="20"/>
      <c r="C273" s="8" t="str">
        <f t="shared" ca="1" si="24"/>
        <v>Expired</v>
      </c>
      <c r="D273" s="8" t="s">
        <v>1923</v>
      </c>
      <c r="E273" s="9">
        <v>43626</v>
      </c>
      <c r="F273" s="9">
        <f>E273</f>
        <v>43626</v>
      </c>
      <c r="G273" s="9">
        <f t="shared" si="21"/>
        <v>44356</v>
      </c>
      <c r="H273" s="8" t="s">
        <v>1924</v>
      </c>
      <c r="I273" s="8" t="s">
        <v>1925</v>
      </c>
      <c r="J273" s="8" t="s">
        <v>27</v>
      </c>
      <c r="K273" s="8" t="s">
        <v>28</v>
      </c>
      <c r="L273" s="8" t="s">
        <v>29</v>
      </c>
      <c r="M273" s="10" t="str">
        <f t="shared" si="26"/>
        <v>LP</v>
      </c>
      <c r="N273" s="8" t="s">
        <v>41</v>
      </c>
      <c r="O273" s="8" t="str">
        <f t="shared" si="25"/>
        <v>Medium</v>
      </c>
      <c r="P273" s="207" t="s">
        <v>1926</v>
      </c>
      <c r="Q273" s="8"/>
      <c r="R273" s="8" t="s">
        <v>1927</v>
      </c>
      <c r="S273" s="11" t="s">
        <v>1928</v>
      </c>
      <c r="T273" s="12" t="s">
        <v>1929</v>
      </c>
      <c r="U273" s="8">
        <v>2</v>
      </c>
      <c r="V273" s="8">
        <v>0</v>
      </c>
      <c r="W273" s="8">
        <v>0</v>
      </c>
      <c r="X273" s="14" t="s">
        <v>37</v>
      </c>
    </row>
    <row r="274" spans="1:24" ht="112.5" customHeight="1" x14ac:dyDescent="0.25">
      <c r="A274" s="19"/>
      <c r="B274" s="20"/>
      <c r="C274" s="8" t="str">
        <f t="shared" ca="1" si="24"/>
        <v>Expired</v>
      </c>
      <c r="D274" s="8" t="s">
        <v>1930</v>
      </c>
      <c r="E274" s="9">
        <v>43619</v>
      </c>
      <c r="F274" s="9">
        <v>45154</v>
      </c>
      <c r="G274" s="9">
        <f>DATE(YEAR(F274)+1,MONTH(F274),DAY(F274)-2)</f>
        <v>45518</v>
      </c>
      <c r="H274" s="8" t="s">
        <v>1931</v>
      </c>
      <c r="I274" s="8" t="s">
        <v>1932</v>
      </c>
      <c r="J274" s="8" t="s">
        <v>27</v>
      </c>
      <c r="K274" s="8" t="s">
        <v>28</v>
      </c>
      <c r="L274" s="8" t="s">
        <v>29</v>
      </c>
      <c r="M274" s="10" t="str">
        <f t="shared" si="26"/>
        <v>LP</v>
      </c>
      <c r="N274" s="8" t="s">
        <v>440</v>
      </c>
      <c r="O274" s="8" t="str">
        <f>IF(EXACT(N274,"Overseas Charities Operating in Jamaica"),"Medium",IF(EXACT(N274,"Muslim Groups/Foundations"),"Medium",IF(EXACT(N274,"Churches"),"Low",IF(EXACT(N274,"Benevolent Societies"),"Low",IF(EXACT(N274,"Alumni/Past Students'associations"),"Low",IF(EXACT(N274,"Schools(Government/Private)"),"Low",IF(EXACT(N274,"Govt.Based Trusts/Charities"),"Low",IF(EXACT(N274,"Trust"),"Medium",IF(EXACT(N274,"Company Based Foundations"),"Medium",IF(EXACT(N274,"Other Foundations"),"Medium",IF(EXACT(N274,"Unincorporated Groups"),"Medium","")))))))))))</f>
        <v>Low</v>
      </c>
      <c r="P274" s="207" t="s">
        <v>1933</v>
      </c>
      <c r="Q274" s="8" t="s">
        <v>1934</v>
      </c>
      <c r="R274" s="8" t="s">
        <v>1935</v>
      </c>
      <c r="S274" s="21" t="s">
        <v>1936</v>
      </c>
      <c r="T274" s="13" t="s">
        <v>60</v>
      </c>
      <c r="U274" s="8">
        <v>5</v>
      </c>
      <c r="V274" s="8">
        <v>13</v>
      </c>
      <c r="W274" s="8">
        <v>0</v>
      </c>
      <c r="X274" s="14" t="s">
        <v>37</v>
      </c>
    </row>
    <row r="275" spans="1:24" ht="112.5" customHeight="1" x14ac:dyDescent="0.25">
      <c r="A275" s="19"/>
      <c r="B275" s="20"/>
      <c r="C275" s="8" t="str">
        <f t="shared" ca="1" si="24"/>
        <v>Expired</v>
      </c>
      <c r="D275" s="8" t="s">
        <v>1937</v>
      </c>
      <c r="E275" s="9">
        <v>42478</v>
      </c>
      <c r="F275" s="9">
        <f>E275</f>
        <v>42478</v>
      </c>
      <c r="G275" s="9">
        <f>DATE(YEAR(F275)+2,MONTH(F275),DAY(F275)-1)</f>
        <v>43207</v>
      </c>
      <c r="H275" s="8" t="s">
        <v>1938</v>
      </c>
      <c r="I275" s="8" t="s">
        <v>1939</v>
      </c>
      <c r="J275" s="8" t="s">
        <v>27</v>
      </c>
      <c r="K275" s="8" t="s">
        <v>28</v>
      </c>
      <c r="L275" s="8" t="s">
        <v>29</v>
      </c>
      <c r="M275" s="10" t="str">
        <f t="shared" si="26"/>
        <v>LP</v>
      </c>
      <c r="N275" s="8" t="s">
        <v>41</v>
      </c>
      <c r="O275" s="8" t="str">
        <f t="shared" ref="O275:O284" si="27">IF(EXACT(N275,"Overseas Charities Operating in Jamaica"),"Medium",IF(EXACT(N275,"Muslim Groups/Foundations"),"Medium",IF(EXACT(N275,"Churches"),"Low",IF(EXACT(N275,"Benevolent Societies"),"Low",IF(EXACT(N275,"Alumni/Past Students Associations"),"Low",IF(EXACT(N275,"Schools(Government/Private)"),"Low",IF(EXACT(N275,"Govt.Based Trusts/Charities"),"Low",IF(EXACT(N275,"Trust"),"Medium",IF(EXACT(N275,"Company Based Foundations"),"Medium",IF(EXACT(N275,"Other Foundations"),"Medium",IF(EXACT(N275,"Unincorporated Groups"),"Medium","")))))))))))</f>
        <v>Medium</v>
      </c>
      <c r="P275" s="207" t="s">
        <v>1940</v>
      </c>
      <c r="Q275" s="8"/>
      <c r="R275" s="8" t="s">
        <v>1941</v>
      </c>
      <c r="S275" s="11" t="s">
        <v>1942</v>
      </c>
      <c r="T275" s="13" t="s">
        <v>60</v>
      </c>
      <c r="U275" s="8">
        <v>3</v>
      </c>
      <c r="V275" s="8">
        <v>9</v>
      </c>
      <c r="W275" s="8">
        <v>0</v>
      </c>
      <c r="X275" s="14" t="s">
        <v>37</v>
      </c>
    </row>
    <row r="276" spans="1:24" ht="112.5" customHeight="1" x14ac:dyDescent="0.25">
      <c r="A276" s="19"/>
      <c r="B276" s="20"/>
      <c r="C276" s="8" t="str">
        <f t="shared" ca="1" si="24"/>
        <v>Expired</v>
      </c>
      <c r="D276" s="8" t="s">
        <v>1943</v>
      </c>
      <c r="E276" s="9">
        <v>43819</v>
      </c>
      <c r="F276" s="9">
        <v>44915</v>
      </c>
      <c r="G276" s="9">
        <f>DATE(YEAR(F276)+1,MONTH(F276),DAY(F276)-1)</f>
        <v>45279</v>
      </c>
      <c r="H276" s="8" t="s">
        <v>1944</v>
      </c>
      <c r="I276" s="8" t="s">
        <v>1945</v>
      </c>
      <c r="J276" s="8" t="s">
        <v>27</v>
      </c>
      <c r="K276" s="8" t="s">
        <v>28</v>
      </c>
      <c r="L276" s="8" t="s">
        <v>29</v>
      </c>
      <c r="M276" s="10" t="str">
        <f t="shared" si="26"/>
        <v>LP</v>
      </c>
      <c r="N276" s="8" t="s">
        <v>132</v>
      </c>
      <c r="O276" s="8" t="str">
        <f t="shared" si="27"/>
        <v>Low</v>
      </c>
      <c r="P276" s="207" t="s">
        <v>1946</v>
      </c>
      <c r="Q276" s="8"/>
      <c r="R276" s="8" t="s">
        <v>1947</v>
      </c>
      <c r="S276" s="11" t="s">
        <v>1948</v>
      </c>
      <c r="T276" s="23" t="s">
        <v>1949</v>
      </c>
      <c r="U276" s="8">
        <v>2</v>
      </c>
      <c r="V276" s="8">
        <v>2</v>
      </c>
      <c r="W276" s="8">
        <v>1</v>
      </c>
      <c r="X276" s="14" t="s">
        <v>37</v>
      </c>
    </row>
    <row r="277" spans="1:24" ht="112.5" customHeight="1" x14ac:dyDescent="0.25">
      <c r="A277" s="19"/>
      <c r="B277" s="20"/>
      <c r="C277" s="8" t="str">
        <f t="shared" ca="1" si="24"/>
        <v>Expired</v>
      </c>
      <c r="D277" s="12" t="s">
        <v>1950</v>
      </c>
      <c r="E277" s="23">
        <v>44165</v>
      </c>
      <c r="F277" s="28">
        <v>44696</v>
      </c>
      <c r="G277" s="9">
        <f>DATE(YEAR(F277)+2,MONTH(F277),DAY(F277)-1)</f>
        <v>45426</v>
      </c>
      <c r="H277" s="8" t="s">
        <v>1951</v>
      </c>
      <c r="I277" s="12" t="s">
        <v>1952</v>
      </c>
      <c r="J277" s="12" t="s">
        <v>123</v>
      </c>
      <c r="K277" s="12" t="s">
        <v>124</v>
      </c>
      <c r="L277" s="54" t="s">
        <v>29</v>
      </c>
      <c r="M277" s="10" t="str">
        <f t="shared" si="26"/>
        <v>LP</v>
      </c>
      <c r="N277" s="12" t="s">
        <v>132</v>
      </c>
      <c r="O277" s="8" t="str">
        <f t="shared" si="27"/>
        <v>Low</v>
      </c>
      <c r="P277" s="201" t="s">
        <v>1953</v>
      </c>
      <c r="Q277" s="12"/>
      <c r="R277" s="12" t="s">
        <v>1954</v>
      </c>
      <c r="S277" s="46" t="s">
        <v>1955</v>
      </c>
      <c r="T277" s="14"/>
      <c r="U277" s="12"/>
      <c r="V277" s="12"/>
      <c r="W277" s="12"/>
      <c r="X277" s="12" t="s">
        <v>37</v>
      </c>
    </row>
    <row r="278" spans="1:24" ht="112.5" customHeight="1" x14ac:dyDescent="0.25">
      <c r="A278" s="19"/>
      <c r="B278" s="20"/>
      <c r="C278" s="8" t="str">
        <f t="shared" ca="1" si="24"/>
        <v>Expired</v>
      </c>
      <c r="D278" s="8" t="s">
        <v>1956</v>
      </c>
      <c r="E278" s="9">
        <v>42563</v>
      </c>
      <c r="F278" s="9">
        <v>44754</v>
      </c>
      <c r="G278" s="9">
        <f>DATE(YEAR(F278)+1,MONTH(F278),DAY(F278)-1)</f>
        <v>45118</v>
      </c>
      <c r="H278" s="8" t="s">
        <v>1957</v>
      </c>
      <c r="I278" s="8" t="s">
        <v>1958</v>
      </c>
      <c r="J278" s="8" t="s">
        <v>254</v>
      </c>
      <c r="K278" s="8" t="s">
        <v>28</v>
      </c>
      <c r="L278" s="8" t="s">
        <v>29</v>
      </c>
      <c r="M278" s="10" t="str">
        <f t="shared" si="26"/>
        <v>LP</v>
      </c>
      <c r="N278" s="8" t="s">
        <v>132</v>
      </c>
      <c r="O278" s="8" t="str">
        <f t="shared" si="27"/>
        <v>Low</v>
      </c>
      <c r="P278" s="207" t="s">
        <v>1959</v>
      </c>
      <c r="Q278" s="8" t="s">
        <v>1960</v>
      </c>
      <c r="R278" s="8" t="s">
        <v>1961</v>
      </c>
      <c r="S278" s="11" t="s">
        <v>1962</v>
      </c>
      <c r="T278" s="12" t="s">
        <v>1963</v>
      </c>
      <c r="U278" s="25">
        <v>2</v>
      </c>
      <c r="V278" s="25">
        <v>0</v>
      </c>
      <c r="W278" s="25">
        <v>0</v>
      </c>
      <c r="X278" s="14" t="s">
        <v>37</v>
      </c>
    </row>
    <row r="279" spans="1:24" ht="112.5" customHeight="1" x14ac:dyDescent="0.25">
      <c r="A279" s="17"/>
      <c r="B279" s="18">
        <v>45153</v>
      </c>
      <c r="C279" s="8" t="str">
        <f t="shared" ca="1" si="24"/>
        <v>Active</v>
      </c>
      <c r="D279" s="8" t="s">
        <v>1964</v>
      </c>
      <c r="E279" s="9">
        <v>45153</v>
      </c>
      <c r="F279" s="9">
        <f>E279</f>
        <v>45153</v>
      </c>
      <c r="G279" s="9">
        <f t="shared" ref="G279:G342" si="28">DATE(YEAR(F279)+2,MONTH(F279),DAY(F279)-1)</f>
        <v>45883</v>
      </c>
      <c r="H279" s="8" t="s">
        <v>1965</v>
      </c>
      <c r="I279" s="8" t="s">
        <v>1966</v>
      </c>
      <c r="J279" s="12" t="s">
        <v>27</v>
      </c>
      <c r="K279" s="8" t="s">
        <v>28</v>
      </c>
      <c r="L279" s="8" t="s">
        <v>29</v>
      </c>
      <c r="M279" s="10" t="str">
        <f t="shared" si="26"/>
        <v>LP</v>
      </c>
      <c r="N279" s="8" t="s">
        <v>30</v>
      </c>
      <c r="O279" s="8" t="str">
        <f t="shared" si="27"/>
        <v>Medium</v>
      </c>
      <c r="P279" s="207" t="s">
        <v>1967</v>
      </c>
      <c r="Q279" s="8" t="s">
        <v>1968</v>
      </c>
      <c r="R279" s="8" t="s">
        <v>1969</v>
      </c>
      <c r="S279" s="21" t="s">
        <v>1970</v>
      </c>
      <c r="T279" s="22" t="s">
        <v>85</v>
      </c>
      <c r="U279" s="8">
        <v>5</v>
      </c>
      <c r="V279" s="8">
        <v>0</v>
      </c>
      <c r="W279" s="8">
        <v>0</v>
      </c>
      <c r="X279" s="14" t="s">
        <v>37</v>
      </c>
    </row>
    <row r="280" spans="1:24" ht="112.5" customHeight="1" x14ac:dyDescent="0.25">
      <c r="A280" s="19"/>
      <c r="B280" s="20"/>
      <c r="C280" s="8" t="str">
        <f t="shared" ca="1" si="24"/>
        <v>Expired</v>
      </c>
      <c r="D280" s="8" t="s">
        <v>1971</v>
      </c>
      <c r="E280" s="9">
        <v>43020</v>
      </c>
      <c r="F280" s="9">
        <v>44481</v>
      </c>
      <c r="G280" s="9">
        <f t="shared" si="28"/>
        <v>45210</v>
      </c>
      <c r="H280" s="8" t="s">
        <v>1972</v>
      </c>
      <c r="I280" s="8" t="s">
        <v>1973</v>
      </c>
      <c r="J280" s="8" t="s">
        <v>27</v>
      </c>
      <c r="K280" s="8" t="s">
        <v>28</v>
      </c>
      <c r="L280" s="8" t="s">
        <v>29</v>
      </c>
      <c r="M280" s="10" t="str">
        <f t="shared" si="26"/>
        <v>LP</v>
      </c>
      <c r="N280" s="8" t="s">
        <v>30</v>
      </c>
      <c r="O280" s="8" t="str">
        <f t="shared" si="27"/>
        <v>Medium</v>
      </c>
      <c r="P280" s="207" t="s">
        <v>1974</v>
      </c>
      <c r="Q280" s="8"/>
      <c r="R280" s="8" t="s">
        <v>1975</v>
      </c>
      <c r="S280" s="11" t="s">
        <v>1976</v>
      </c>
      <c r="T280" s="23" t="s">
        <v>1977</v>
      </c>
      <c r="U280" s="8">
        <v>0</v>
      </c>
      <c r="V280" s="8">
        <v>0</v>
      </c>
      <c r="W280" s="8">
        <v>0</v>
      </c>
      <c r="X280" s="14" t="s">
        <v>61</v>
      </c>
    </row>
    <row r="281" spans="1:24" ht="112.5" customHeight="1" x14ac:dyDescent="0.25">
      <c r="A281" s="90"/>
      <c r="B281" s="91"/>
      <c r="C281" s="8" t="str">
        <f t="shared" ca="1" si="24"/>
        <v>Expired</v>
      </c>
      <c r="D281" s="8" t="s">
        <v>1978</v>
      </c>
      <c r="E281" s="9">
        <v>44152</v>
      </c>
      <c r="F281" s="9">
        <f>E281</f>
        <v>44152</v>
      </c>
      <c r="G281" s="9">
        <f t="shared" si="28"/>
        <v>44881</v>
      </c>
      <c r="H281" s="8" t="s">
        <v>1979</v>
      </c>
      <c r="I281" s="8" t="s">
        <v>1980</v>
      </c>
      <c r="J281" s="8" t="s">
        <v>27</v>
      </c>
      <c r="K281" s="8" t="s">
        <v>28</v>
      </c>
      <c r="L281" s="8" t="s">
        <v>29</v>
      </c>
      <c r="M281" s="10" t="str">
        <f t="shared" si="26"/>
        <v>LP</v>
      </c>
      <c r="N281" s="8" t="s">
        <v>30</v>
      </c>
      <c r="O281" s="8" t="str">
        <f t="shared" si="27"/>
        <v>Medium</v>
      </c>
      <c r="P281" s="207" t="s">
        <v>1981</v>
      </c>
      <c r="Q281" s="8"/>
      <c r="R281" s="8" t="s">
        <v>1982</v>
      </c>
      <c r="S281" s="11" t="s">
        <v>1983</v>
      </c>
      <c r="T281" s="22" t="s">
        <v>60</v>
      </c>
      <c r="U281" s="8">
        <v>3</v>
      </c>
      <c r="V281" s="8">
        <v>0</v>
      </c>
      <c r="W281" s="8">
        <v>0</v>
      </c>
      <c r="X281" s="14" t="s">
        <v>37</v>
      </c>
    </row>
    <row r="282" spans="1:24" ht="112.5" customHeight="1" x14ac:dyDescent="0.25">
      <c r="A282" s="17"/>
      <c r="B282" s="18">
        <v>45120</v>
      </c>
      <c r="C282" s="8" t="str">
        <f t="shared" ca="1" si="24"/>
        <v>Active</v>
      </c>
      <c r="D282" s="8" t="s">
        <v>1984</v>
      </c>
      <c r="E282" s="9">
        <v>45119</v>
      </c>
      <c r="F282" s="9">
        <f>E282</f>
        <v>45119</v>
      </c>
      <c r="G282" s="9">
        <f t="shared" si="28"/>
        <v>45849</v>
      </c>
      <c r="H282" s="8" t="s">
        <v>1985</v>
      </c>
      <c r="I282" s="8" t="s">
        <v>1986</v>
      </c>
      <c r="J282" s="8" t="s">
        <v>123</v>
      </c>
      <c r="K282" s="8" t="s">
        <v>28</v>
      </c>
      <c r="L282" s="8" t="s">
        <v>29</v>
      </c>
      <c r="M282" s="10" t="str">
        <f t="shared" si="26"/>
        <v>LP</v>
      </c>
      <c r="N282" s="8" t="s">
        <v>270</v>
      </c>
      <c r="O282" s="8" t="str">
        <f t="shared" si="27"/>
        <v>Medium</v>
      </c>
      <c r="P282" s="207" t="s">
        <v>1987</v>
      </c>
      <c r="Q282" s="8" t="s">
        <v>1988</v>
      </c>
      <c r="R282" s="8" t="s">
        <v>1989</v>
      </c>
      <c r="S282" s="11" t="s">
        <v>1990</v>
      </c>
      <c r="T282" s="12" t="s">
        <v>1991</v>
      </c>
      <c r="U282" s="8">
        <v>4</v>
      </c>
      <c r="V282" s="8">
        <v>0</v>
      </c>
      <c r="W282" s="8">
        <v>0</v>
      </c>
      <c r="X282" s="14" t="s">
        <v>37</v>
      </c>
    </row>
    <row r="283" spans="1:24" ht="112.5" customHeight="1" x14ac:dyDescent="0.25">
      <c r="A283" s="19"/>
      <c r="B283" s="20"/>
      <c r="C283" s="8" t="str">
        <f t="shared" ca="1" si="24"/>
        <v>Expired</v>
      </c>
      <c r="D283" s="8" t="s">
        <v>1992</v>
      </c>
      <c r="E283" s="9">
        <v>44449</v>
      </c>
      <c r="F283" s="9">
        <v>44512</v>
      </c>
      <c r="G283" s="9">
        <f t="shared" si="28"/>
        <v>45241</v>
      </c>
      <c r="H283" s="8" t="s">
        <v>1993</v>
      </c>
      <c r="I283" s="8" t="s">
        <v>1994</v>
      </c>
      <c r="J283" s="8" t="s">
        <v>27</v>
      </c>
      <c r="K283" s="8" t="s">
        <v>28</v>
      </c>
      <c r="L283" s="8" t="s">
        <v>29</v>
      </c>
      <c r="M283" s="10" t="str">
        <f t="shared" si="26"/>
        <v>LP</v>
      </c>
      <c r="N283" s="8" t="s">
        <v>30</v>
      </c>
      <c r="O283" s="8" t="str">
        <f t="shared" si="27"/>
        <v>Medium</v>
      </c>
      <c r="P283" s="207" t="s">
        <v>1995</v>
      </c>
      <c r="Q283" s="8"/>
      <c r="R283" s="8" t="s">
        <v>1996</v>
      </c>
      <c r="S283" s="21" t="s">
        <v>1997</v>
      </c>
      <c r="T283" s="12" t="s">
        <v>1998</v>
      </c>
      <c r="U283" s="8"/>
      <c r="V283" s="8"/>
      <c r="W283" s="8"/>
      <c r="X283" s="27" t="s">
        <v>37</v>
      </c>
    </row>
    <row r="284" spans="1:24" ht="112.5" customHeight="1" x14ac:dyDescent="0.25">
      <c r="A284" s="19"/>
      <c r="B284" s="18">
        <v>45033</v>
      </c>
      <c r="C284" s="8" t="str">
        <f t="shared" ca="1" si="24"/>
        <v>Active</v>
      </c>
      <c r="D284" s="8" t="s">
        <v>1999</v>
      </c>
      <c r="E284" s="9">
        <v>45033</v>
      </c>
      <c r="F284" s="9">
        <f>E284</f>
        <v>45033</v>
      </c>
      <c r="G284" s="9">
        <f t="shared" si="28"/>
        <v>45763</v>
      </c>
      <c r="H284" s="8" t="s">
        <v>2000</v>
      </c>
      <c r="I284" s="8" t="s">
        <v>2001</v>
      </c>
      <c r="J284" s="8" t="s">
        <v>161</v>
      </c>
      <c r="K284" s="8" t="s">
        <v>28</v>
      </c>
      <c r="L284" s="8" t="s">
        <v>29</v>
      </c>
      <c r="M284" s="10" t="str">
        <f t="shared" si="26"/>
        <v>LP</v>
      </c>
      <c r="N284" s="8" t="s">
        <v>30</v>
      </c>
      <c r="O284" s="8" t="str">
        <f t="shared" si="27"/>
        <v>Medium</v>
      </c>
      <c r="P284" s="207" t="s">
        <v>2002</v>
      </c>
      <c r="Q284" s="8"/>
      <c r="R284" s="8" t="s">
        <v>2003</v>
      </c>
      <c r="S284" s="11" t="s">
        <v>2004</v>
      </c>
      <c r="T284" s="12" t="s">
        <v>2005</v>
      </c>
      <c r="U284" s="8">
        <v>2</v>
      </c>
      <c r="V284" s="8">
        <v>0</v>
      </c>
      <c r="W284" s="8">
        <v>0</v>
      </c>
      <c r="X284" s="14" t="s">
        <v>37</v>
      </c>
    </row>
    <row r="285" spans="1:24" ht="112.5" customHeight="1" x14ac:dyDescent="0.25">
      <c r="A285" s="19"/>
      <c r="B285" s="20"/>
      <c r="C285" s="8" t="str">
        <f t="shared" ca="1" si="24"/>
        <v>Expired</v>
      </c>
      <c r="D285" s="8" t="s">
        <v>2006</v>
      </c>
      <c r="E285" s="9">
        <v>44648</v>
      </c>
      <c r="F285" s="9">
        <v>44648</v>
      </c>
      <c r="G285" s="9">
        <f t="shared" si="28"/>
        <v>45378</v>
      </c>
      <c r="H285" s="8" t="s">
        <v>2007</v>
      </c>
      <c r="I285" s="8" t="s">
        <v>2008</v>
      </c>
      <c r="J285" s="12" t="s">
        <v>123</v>
      </c>
      <c r="K285" s="8" t="s">
        <v>28</v>
      </c>
      <c r="L285" s="8" t="s">
        <v>29</v>
      </c>
      <c r="M285" s="10" t="str">
        <f t="shared" si="26"/>
        <v>LP</v>
      </c>
      <c r="N285" s="8" t="s">
        <v>440</v>
      </c>
      <c r="O285" s="8" t="str">
        <f>IF(EXACT(N285,"Overseas Charities Operating in Jamaica"),"Medium",IF(EXACT(N285,"Muslim Groups/Foundations"),"Medium",IF(EXACT(N285,"Churches"),"Low",IF(EXACT(N285,"Benevolent Societies"),"Low",IF(EXACT(N285,"Alumni/Past Students'associations"),"Low",IF(EXACT(N285,"Schools(Government/Private)"),"Low",IF(EXACT(N285,"Govt.Based Trusts/Charities"),"Low",IF(EXACT(N285,"Trust"),"Medium",IF(EXACT(N285,"Company Based Foundations"),"Medium",IF(EXACT(N285,"Other Foundations"),"Medium",IF(EXACT(N285,"Unincorporated Groups"),"Medium","")))))))))))</f>
        <v>Low</v>
      </c>
      <c r="P285" s="207" t="s">
        <v>2009</v>
      </c>
      <c r="Q285" s="8"/>
      <c r="R285" s="8" t="s">
        <v>2010</v>
      </c>
      <c r="S285" s="11" t="s">
        <v>2011</v>
      </c>
      <c r="T285" s="12" t="s">
        <v>2012</v>
      </c>
      <c r="U285" s="8"/>
      <c r="V285" s="8"/>
      <c r="W285" s="8"/>
      <c r="X285" s="27" t="s">
        <v>61</v>
      </c>
    </row>
    <row r="286" spans="1:24" ht="112.5" customHeight="1" x14ac:dyDescent="0.25">
      <c r="A286" s="19"/>
      <c r="B286" s="20"/>
      <c r="C286" s="8" t="str">
        <f t="shared" ca="1" si="24"/>
        <v>Expired</v>
      </c>
      <c r="D286" s="8" t="s">
        <v>2013</v>
      </c>
      <c r="E286" s="9">
        <v>43018</v>
      </c>
      <c r="F286" s="9">
        <f>E286</f>
        <v>43018</v>
      </c>
      <c r="G286" s="9">
        <f t="shared" si="28"/>
        <v>43747</v>
      </c>
      <c r="H286" s="8" t="s">
        <v>2014</v>
      </c>
      <c r="I286" s="8" t="s">
        <v>2015</v>
      </c>
      <c r="J286" s="8" t="s">
        <v>27</v>
      </c>
      <c r="K286" s="8" t="s">
        <v>28</v>
      </c>
      <c r="L286" s="8" t="s">
        <v>29</v>
      </c>
      <c r="M286" s="10" t="str">
        <f t="shared" si="26"/>
        <v>LP</v>
      </c>
      <c r="N286" s="8" t="s">
        <v>132</v>
      </c>
      <c r="O286" s="8" t="str">
        <f t="shared" ref="O286:O349" si="29">IF(EXACT(N286,"Overseas Charities Operating in Jamaica"),"Medium",IF(EXACT(N286,"Muslim Groups/Foundations"),"Medium",IF(EXACT(N286,"Churches"),"Low",IF(EXACT(N286,"Benevolent Societies"),"Low",IF(EXACT(N286,"Alumni/Past Students Associations"),"Low",IF(EXACT(N286,"Schools(Government/Private)"),"Low",IF(EXACT(N286,"Govt.Based Trusts/Charities"),"Low",IF(EXACT(N286,"Trust"),"Medium",IF(EXACT(N286,"Company Based Foundations"),"Medium",IF(EXACT(N286,"Other Foundations"),"Medium",IF(EXACT(N286,"Unincorporated Groups"),"Medium","")))))))))))</f>
        <v>Low</v>
      </c>
      <c r="P286" s="207" t="s">
        <v>2016</v>
      </c>
      <c r="Q286" s="8"/>
      <c r="R286" s="8" t="s">
        <v>2017</v>
      </c>
      <c r="S286" s="21" t="s">
        <v>2018</v>
      </c>
      <c r="T286" s="12" t="s">
        <v>2019</v>
      </c>
      <c r="U286" s="8">
        <v>26</v>
      </c>
      <c r="V286" s="8">
        <v>0</v>
      </c>
      <c r="W286" s="8">
        <v>0</v>
      </c>
      <c r="X286" s="14" t="s">
        <v>37</v>
      </c>
    </row>
    <row r="287" spans="1:24" ht="112.5" customHeight="1" x14ac:dyDescent="0.25">
      <c r="A287" s="19"/>
      <c r="B287" s="20"/>
      <c r="C287" s="8" t="str">
        <f t="shared" ca="1" si="24"/>
        <v>Expired</v>
      </c>
      <c r="D287" s="8" t="s">
        <v>2020</v>
      </c>
      <c r="E287" s="9">
        <v>43909</v>
      </c>
      <c r="F287" s="9">
        <f>E287</f>
        <v>43909</v>
      </c>
      <c r="G287" s="9">
        <f t="shared" si="28"/>
        <v>44638</v>
      </c>
      <c r="H287" s="8" t="s">
        <v>2021</v>
      </c>
      <c r="I287" s="8" t="s">
        <v>2022</v>
      </c>
      <c r="J287" s="8" t="s">
        <v>161</v>
      </c>
      <c r="K287" s="8" t="s">
        <v>28</v>
      </c>
      <c r="L287" s="8" t="s">
        <v>29</v>
      </c>
      <c r="M287" s="10" t="str">
        <f t="shared" si="26"/>
        <v>LP</v>
      </c>
      <c r="N287" s="8" t="s">
        <v>132</v>
      </c>
      <c r="O287" s="8" t="str">
        <f t="shared" si="29"/>
        <v>Low</v>
      </c>
      <c r="P287" s="207" t="s">
        <v>215</v>
      </c>
      <c r="Q287" s="8"/>
      <c r="R287" s="8" t="s">
        <v>2023</v>
      </c>
      <c r="S287" s="11" t="s">
        <v>2024</v>
      </c>
      <c r="T287" s="23" t="s">
        <v>2025</v>
      </c>
      <c r="U287" s="8">
        <v>12</v>
      </c>
      <c r="V287" s="8">
        <v>0</v>
      </c>
      <c r="W287" s="8">
        <v>0</v>
      </c>
      <c r="X287" s="14" t="s">
        <v>37</v>
      </c>
    </row>
    <row r="288" spans="1:24" ht="112.5" customHeight="1" x14ac:dyDescent="0.25">
      <c r="A288" s="19"/>
      <c r="B288" s="20"/>
      <c r="C288" s="8" t="str">
        <f t="shared" ca="1" si="24"/>
        <v>Expired</v>
      </c>
      <c r="D288" s="8" t="s">
        <v>2026</v>
      </c>
      <c r="E288" s="9">
        <v>43563</v>
      </c>
      <c r="F288" s="9">
        <v>44294</v>
      </c>
      <c r="G288" s="9">
        <f t="shared" si="28"/>
        <v>45023</v>
      </c>
      <c r="H288" s="8" t="s">
        <v>2027</v>
      </c>
      <c r="I288" s="8" t="s">
        <v>2028</v>
      </c>
      <c r="J288" s="12" t="s">
        <v>123</v>
      </c>
      <c r="K288" s="8" t="s">
        <v>28</v>
      </c>
      <c r="L288" s="8" t="s">
        <v>29</v>
      </c>
      <c r="M288" s="10" t="str">
        <f t="shared" si="26"/>
        <v>LP</v>
      </c>
      <c r="N288" s="8" t="s">
        <v>193</v>
      </c>
      <c r="O288" s="8" t="str">
        <f t="shared" si="29"/>
        <v>Low</v>
      </c>
      <c r="P288" s="207" t="s">
        <v>2029</v>
      </c>
      <c r="Q288" s="8"/>
      <c r="R288" s="8" t="s">
        <v>2030</v>
      </c>
      <c r="S288" s="11" t="s">
        <v>2031</v>
      </c>
      <c r="T288" s="12" t="s">
        <v>2032</v>
      </c>
      <c r="U288" s="8"/>
      <c r="V288" s="8"/>
      <c r="W288" s="8"/>
      <c r="X288" s="14" t="s">
        <v>37</v>
      </c>
    </row>
    <row r="289" spans="1:24" ht="112.5" customHeight="1" x14ac:dyDescent="0.25">
      <c r="A289" s="62"/>
      <c r="B289" s="63"/>
      <c r="C289" s="35" t="str">
        <f t="shared" ca="1" si="24"/>
        <v>Expired</v>
      </c>
      <c r="D289" s="35" t="s">
        <v>2033</v>
      </c>
      <c r="E289" s="36">
        <v>43454</v>
      </c>
      <c r="F289" s="36">
        <f>E289</f>
        <v>43454</v>
      </c>
      <c r="G289" s="36">
        <f t="shared" si="28"/>
        <v>44184</v>
      </c>
      <c r="H289" s="35" t="s">
        <v>2034</v>
      </c>
      <c r="I289" s="35" t="s">
        <v>2035</v>
      </c>
      <c r="J289" s="35" t="s">
        <v>191</v>
      </c>
      <c r="K289" s="35" t="s">
        <v>28</v>
      </c>
      <c r="L289" s="35" t="s">
        <v>29</v>
      </c>
      <c r="M289" s="37" t="str">
        <f t="shared" si="26"/>
        <v>LP</v>
      </c>
      <c r="N289" s="35" t="s">
        <v>30</v>
      </c>
      <c r="O289" s="35" t="str">
        <f t="shared" si="29"/>
        <v>Medium</v>
      </c>
      <c r="P289" s="208" t="s">
        <v>2036</v>
      </c>
      <c r="Q289" s="35"/>
      <c r="R289" s="35" t="s">
        <v>2037</v>
      </c>
      <c r="S289" s="43" t="s">
        <v>2038</v>
      </c>
      <c r="T289" s="42"/>
      <c r="U289" s="92"/>
      <c r="V289" s="92"/>
      <c r="W289" s="92"/>
      <c r="X289" s="41" t="s">
        <v>37</v>
      </c>
    </row>
    <row r="290" spans="1:24" ht="112.5" customHeight="1" x14ac:dyDescent="0.25">
      <c r="A290" s="19"/>
      <c r="B290" s="20"/>
      <c r="C290" s="8" t="str">
        <f t="shared" ca="1" si="24"/>
        <v>Expired</v>
      </c>
      <c r="D290" s="8" t="s">
        <v>2039</v>
      </c>
      <c r="E290" s="9">
        <v>43703</v>
      </c>
      <c r="F290" s="9">
        <v>44434</v>
      </c>
      <c r="G290" s="9">
        <f t="shared" si="28"/>
        <v>45163</v>
      </c>
      <c r="H290" s="8" t="s">
        <v>2040</v>
      </c>
      <c r="I290" s="8" t="s">
        <v>2041</v>
      </c>
      <c r="J290" s="8" t="s">
        <v>27</v>
      </c>
      <c r="K290" s="8" t="s">
        <v>28</v>
      </c>
      <c r="L290" s="8" t="s">
        <v>29</v>
      </c>
      <c r="M290" s="10" t="str">
        <f t="shared" si="26"/>
        <v>LP</v>
      </c>
      <c r="N290" s="8" t="s">
        <v>30</v>
      </c>
      <c r="O290" s="8" t="str">
        <f t="shared" si="29"/>
        <v>Medium</v>
      </c>
      <c r="P290" s="207" t="s">
        <v>2042</v>
      </c>
      <c r="Q290" s="8"/>
      <c r="R290" s="8" t="s">
        <v>2043</v>
      </c>
      <c r="S290" s="11" t="s">
        <v>2044</v>
      </c>
      <c r="T290" s="23" t="s">
        <v>2045</v>
      </c>
      <c r="U290" s="8">
        <v>3</v>
      </c>
      <c r="V290" s="8">
        <v>3</v>
      </c>
      <c r="W290" s="8">
        <v>0</v>
      </c>
      <c r="X290" s="14" t="s">
        <v>37</v>
      </c>
    </row>
    <row r="291" spans="1:24" ht="112.5" customHeight="1" x14ac:dyDescent="0.25">
      <c r="A291" s="30"/>
      <c r="B291" s="31"/>
      <c r="C291" s="8" t="str">
        <f t="shared" ca="1" si="24"/>
        <v>Expired</v>
      </c>
      <c r="D291" s="8" t="s">
        <v>2046</v>
      </c>
      <c r="E291" s="9">
        <v>42324</v>
      </c>
      <c r="F291" s="9">
        <v>44516</v>
      </c>
      <c r="G291" s="9">
        <f t="shared" si="28"/>
        <v>45245</v>
      </c>
      <c r="H291" s="8" t="s">
        <v>2047</v>
      </c>
      <c r="I291" s="8" t="s">
        <v>2048</v>
      </c>
      <c r="J291" s="8" t="s">
        <v>27</v>
      </c>
      <c r="K291" s="8" t="s">
        <v>28</v>
      </c>
      <c r="L291" s="8" t="s">
        <v>29</v>
      </c>
      <c r="M291" s="10" t="str">
        <f t="shared" si="26"/>
        <v>LP</v>
      </c>
      <c r="N291" s="8" t="s">
        <v>30</v>
      </c>
      <c r="O291" s="8" t="str">
        <f t="shared" si="29"/>
        <v>Medium</v>
      </c>
      <c r="P291" s="207" t="s">
        <v>2049</v>
      </c>
      <c r="Q291" s="8"/>
      <c r="R291" s="8" t="s">
        <v>2050</v>
      </c>
      <c r="S291" s="11" t="s">
        <v>2051</v>
      </c>
      <c r="T291" s="12" t="s">
        <v>2052</v>
      </c>
      <c r="U291" s="8"/>
      <c r="V291" s="8"/>
      <c r="W291" s="8"/>
      <c r="X291" s="14" t="s">
        <v>37</v>
      </c>
    </row>
    <row r="292" spans="1:24" ht="112.5" customHeight="1" x14ac:dyDescent="0.25">
      <c r="A292" s="19"/>
      <c r="B292" s="20"/>
      <c r="C292" s="8" t="str">
        <f t="shared" ca="1" si="24"/>
        <v>Active</v>
      </c>
      <c r="D292" s="8" t="s">
        <v>2053</v>
      </c>
      <c r="E292" s="9">
        <v>43633</v>
      </c>
      <c r="F292" s="9">
        <v>45094</v>
      </c>
      <c r="G292" s="9">
        <f t="shared" si="28"/>
        <v>45824</v>
      </c>
      <c r="H292" s="8" t="s">
        <v>2054</v>
      </c>
      <c r="I292" s="8" t="s">
        <v>2055</v>
      </c>
      <c r="J292" s="8" t="s">
        <v>269</v>
      </c>
      <c r="K292" s="8" t="s">
        <v>28</v>
      </c>
      <c r="L292" s="8" t="s">
        <v>29</v>
      </c>
      <c r="M292" s="10" t="str">
        <f t="shared" si="26"/>
        <v>LP</v>
      </c>
      <c r="N292" s="8" t="s">
        <v>132</v>
      </c>
      <c r="O292" s="8" t="str">
        <f t="shared" si="29"/>
        <v>Low</v>
      </c>
      <c r="P292" s="207" t="s">
        <v>2056</v>
      </c>
      <c r="Q292" s="8" t="s">
        <v>2057</v>
      </c>
      <c r="R292" s="8" t="s">
        <v>2058</v>
      </c>
      <c r="S292" s="11" t="s">
        <v>2059</v>
      </c>
      <c r="T292" s="22" t="s">
        <v>2060</v>
      </c>
      <c r="U292" s="25">
        <v>8</v>
      </c>
      <c r="V292" s="25">
        <v>8</v>
      </c>
      <c r="W292" s="25">
        <v>1</v>
      </c>
      <c r="X292" s="58" t="s">
        <v>37</v>
      </c>
    </row>
    <row r="293" spans="1:24" ht="112.5" customHeight="1" x14ac:dyDescent="0.25">
      <c r="A293" s="17"/>
      <c r="B293" s="18">
        <v>45056</v>
      </c>
      <c r="C293" s="8" t="str">
        <f t="shared" ca="1" si="24"/>
        <v>Active</v>
      </c>
      <c r="D293" s="8" t="s">
        <v>2061</v>
      </c>
      <c r="E293" s="9">
        <v>45051</v>
      </c>
      <c r="F293" s="9">
        <f>E293</f>
        <v>45051</v>
      </c>
      <c r="G293" s="9">
        <f t="shared" si="28"/>
        <v>45781</v>
      </c>
      <c r="H293" s="8" t="s">
        <v>2062</v>
      </c>
      <c r="I293" s="8" t="s">
        <v>2063</v>
      </c>
      <c r="J293" s="8" t="s">
        <v>27</v>
      </c>
      <c r="K293" s="8" t="s">
        <v>28</v>
      </c>
      <c r="L293" s="8" t="s">
        <v>29</v>
      </c>
      <c r="M293" s="10" t="str">
        <f t="shared" si="26"/>
        <v>LP</v>
      </c>
      <c r="N293" s="8" t="s">
        <v>30</v>
      </c>
      <c r="O293" s="8" t="str">
        <f t="shared" si="29"/>
        <v>Medium</v>
      </c>
      <c r="P293" s="207" t="s">
        <v>2064</v>
      </c>
      <c r="Q293" s="8"/>
      <c r="R293" s="8" t="s">
        <v>2065</v>
      </c>
      <c r="S293" s="11" t="s">
        <v>2066</v>
      </c>
      <c r="T293" s="12" t="s">
        <v>1222</v>
      </c>
      <c r="U293" s="8">
        <v>3</v>
      </c>
      <c r="V293" s="8">
        <v>0</v>
      </c>
      <c r="W293" s="8">
        <v>0</v>
      </c>
      <c r="X293" s="14" t="s">
        <v>37</v>
      </c>
    </row>
    <row r="294" spans="1:24" ht="112.5" customHeight="1" x14ac:dyDescent="0.25">
      <c r="A294" s="19"/>
      <c r="B294" s="20"/>
      <c r="C294" s="8" t="str">
        <f t="shared" ca="1" si="24"/>
        <v>Expired</v>
      </c>
      <c r="D294" s="8" t="s">
        <v>2067</v>
      </c>
      <c r="E294" s="9">
        <v>42475</v>
      </c>
      <c r="F294" s="9">
        <f>E294</f>
        <v>42475</v>
      </c>
      <c r="G294" s="9">
        <f t="shared" si="28"/>
        <v>43204</v>
      </c>
      <c r="H294" s="8" t="s">
        <v>2068</v>
      </c>
      <c r="I294" s="8" t="s">
        <v>2069</v>
      </c>
      <c r="J294" s="8" t="s">
        <v>254</v>
      </c>
      <c r="K294" s="8" t="s">
        <v>28</v>
      </c>
      <c r="L294" s="8" t="s">
        <v>29</v>
      </c>
      <c r="M294" s="10" t="str">
        <f t="shared" si="26"/>
        <v>LP</v>
      </c>
      <c r="N294" s="8" t="s">
        <v>132</v>
      </c>
      <c r="O294" s="8" t="str">
        <f t="shared" si="29"/>
        <v>Low</v>
      </c>
      <c r="P294" s="207" t="s">
        <v>2070</v>
      </c>
      <c r="Q294" s="8"/>
      <c r="R294" s="8" t="s">
        <v>2071</v>
      </c>
      <c r="S294" s="11" t="s">
        <v>2072</v>
      </c>
      <c r="T294" s="13"/>
      <c r="U294" s="8"/>
      <c r="V294" s="8"/>
      <c r="W294" s="8"/>
      <c r="X294" s="14" t="s">
        <v>37</v>
      </c>
    </row>
    <row r="295" spans="1:24" ht="112.5" customHeight="1" x14ac:dyDescent="0.25">
      <c r="A295" s="19"/>
      <c r="B295" s="20"/>
      <c r="C295" s="8" t="str">
        <f t="shared" ca="1" si="24"/>
        <v>Expired</v>
      </c>
      <c r="D295" s="12" t="s">
        <v>2073</v>
      </c>
      <c r="E295" s="23">
        <v>42860</v>
      </c>
      <c r="F295" s="28">
        <v>42860</v>
      </c>
      <c r="G295" s="9">
        <f t="shared" si="28"/>
        <v>43589</v>
      </c>
      <c r="H295" s="8" t="s">
        <v>2074</v>
      </c>
      <c r="I295" s="12" t="s">
        <v>2075</v>
      </c>
      <c r="J295" s="12" t="s">
        <v>329</v>
      </c>
      <c r="K295" s="12" t="s">
        <v>124</v>
      </c>
      <c r="L295" s="8" t="s">
        <v>192</v>
      </c>
      <c r="M295" s="10" t="str">
        <f t="shared" si="26"/>
        <v>LP</v>
      </c>
      <c r="N295" s="12" t="s">
        <v>193</v>
      </c>
      <c r="O295" s="8" t="str">
        <f t="shared" si="29"/>
        <v>Low</v>
      </c>
      <c r="P295" s="201"/>
      <c r="Q295" s="12"/>
      <c r="R295" s="12"/>
      <c r="S295" s="46"/>
      <c r="T295" s="14"/>
      <c r="U295" s="12"/>
      <c r="V295" s="12"/>
      <c r="W295" s="12"/>
      <c r="X295" s="12" t="s">
        <v>37</v>
      </c>
    </row>
    <row r="296" spans="1:24" ht="112.5" customHeight="1" x14ac:dyDescent="0.25">
      <c r="A296" s="19"/>
      <c r="B296" s="20"/>
      <c r="C296" s="8" t="str">
        <f t="shared" ca="1" si="24"/>
        <v>Expired</v>
      </c>
      <c r="D296" s="8" t="s">
        <v>2076</v>
      </c>
      <c r="E296" s="9">
        <v>41869</v>
      </c>
      <c r="F296" s="9">
        <v>43330</v>
      </c>
      <c r="G296" s="9">
        <f t="shared" si="28"/>
        <v>44060</v>
      </c>
      <c r="H296" s="8" t="s">
        <v>2077</v>
      </c>
      <c r="I296" s="8" t="s">
        <v>2078</v>
      </c>
      <c r="J296" s="8" t="s">
        <v>27</v>
      </c>
      <c r="K296" s="8" t="s">
        <v>28</v>
      </c>
      <c r="L296" s="8" t="s">
        <v>29</v>
      </c>
      <c r="M296" s="10" t="str">
        <f t="shared" si="26"/>
        <v>LP</v>
      </c>
      <c r="N296" s="8" t="s">
        <v>30</v>
      </c>
      <c r="O296" s="8" t="str">
        <f t="shared" si="29"/>
        <v>Medium</v>
      </c>
      <c r="P296" s="207" t="s">
        <v>2079</v>
      </c>
      <c r="Q296" s="8"/>
      <c r="R296" s="8" t="s">
        <v>2080</v>
      </c>
      <c r="S296" s="11" t="s">
        <v>2081</v>
      </c>
      <c r="T296" s="12" t="s">
        <v>2082</v>
      </c>
      <c r="U296" s="8">
        <v>5</v>
      </c>
      <c r="V296" s="8">
        <v>2</v>
      </c>
      <c r="W296" s="8">
        <v>1</v>
      </c>
      <c r="X296" s="14" t="s">
        <v>37</v>
      </c>
    </row>
    <row r="297" spans="1:24" ht="112.5" customHeight="1" x14ac:dyDescent="0.25">
      <c r="A297" s="17"/>
      <c r="B297" s="18">
        <v>45037</v>
      </c>
      <c r="C297" s="8" t="str">
        <f t="shared" ca="1" si="24"/>
        <v>Active</v>
      </c>
      <c r="D297" s="8" t="s">
        <v>2083</v>
      </c>
      <c r="E297" s="9">
        <v>45036</v>
      </c>
      <c r="F297" s="9">
        <f>E297</f>
        <v>45036</v>
      </c>
      <c r="G297" s="9">
        <f t="shared" si="28"/>
        <v>45766</v>
      </c>
      <c r="H297" s="8" t="s">
        <v>2084</v>
      </c>
      <c r="I297" s="8" t="s">
        <v>2085</v>
      </c>
      <c r="J297" s="8" t="s">
        <v>254</v>
      </c>
      <c r="K297" s="8" t="s">
        <v>28</v>
      </c>
      <c r="L297" s="8" t="s">
        <v>29</v>
      </c>
      <c r="M297" s="10" t="str">
        <f t="shared" si="26"/>
        <v>LP</v>
      </c>
      <c r="N297" s="8" t="s">
        <v>30</v>
      </c>
      <c r="O297" s="8" t="str">
        <f t="shared" si="29"/>
        <v>Medium</v>
      </c>
      <c r="P297" s="207" t="s">
        <v>2086</v>
      </c>
      <c r="Q297" s="8"/>
      <c r="R297" s="8" t="s">
        <v>2087</v>
      </c>
      <c r="S297" s="11" t="s">
        <v>2088</v>
      </c>
      <c r="T297" s="12" t="s">
        <v>2089</v>
      </c>
      <c r="U297" s="8">
        <v>2</v>
      </c>
      <c r="V297" s="8">
        <v>0</v>
      </c>
      <c r="W297" s="8">
        <v>0</v>
      </c>
      <c r="X297" s="14" t="s">
        <v>37</v>
      </c>
    </row>
    <row r="298" spans="1:24" ht="112.5" customHeight="1" x14ac:dyDescent="0.25">
      <c r="A298" s="30"/>
      <c r="B298" s="31"/>
      <c r="C298" s="8" t="str">
        <f t="shared" ca="1" si="24"/>
        <v>Expired</v>
      </c>
      <c r="D298" s="8" t="s">
        <v>2090</v>
      </c>
      <c r="E298" s="9">
        <v>44067</v>
      </c>
      <c r="F298" s="9">
        <f>E298</f>
        <v>44067</v>
      </c>
      <c r="G298" s="9">
        <f t="shared" si="28"/>
        <v>44796</v>
      </c>
      <c r="H298" s="8" t="s">
        <v>2091</v>
      </c>
      <c r="I298" s="8" t="s">
        <v>2092</v>
      </c>
      <c r="J298" s="8" t="s">
        <v>161</v>
      </c>
      <c r="K298" s="8" t="s">
        <v>28</v>
      </c>
      <c r="L298" s="8" t="s">
        <v>29</v>
      </c>
      <c r="M298" s="10" t="str">
        <f t="shared" si="26"/>
        <v>LP</v>
      </c>
      <c r="N298" s="8" t="s">
        <v>132</v>
      </c>
      <c r="O298" s="8" t="str">
        <f t="shared" si="29"/>
        <v>Low</v>
      </c>
      <c r="P298" s="207" t="s">
        <v>215</v>
      </c>
      <c r="Q298" s="8"/>
      <c r="R298" s="8" t="s">
        <v>2093</v>
      </c>
      <c r="S298" s="21" t="s">
        <v>2094</v>
      </c>
      <c r="T298" s="23" t="s">
        <v>2095</v>
      </c>
      <c r="U298" s="8">
        <v>2</v>
      </c>
      <c r="V298" s="8">
        <v>0</v>
      </c>
      <c r="W298" s="8">
        <v>0</v>
      </c>
      <c r="X298" s="14" t="s">
        <v>37</v>
      </c>
    </row>
    <row r="299" spans="1:24" ht="112.5" customHeight="1" x14ac:dyDescent="0.25">
      <c r="A299" s="19"/>
      <c r="B299" s="20"/>
      <c r="C299" s="8" t="str">
        <f t="shared" ca="1" si="24"/>
        <v>Expired</v>
      </c>
      <c r="D299" s="8" t="s">
        <v>2096</v>
      </c>
      <c r="E299" s="9">
        <v>43899</v>
      </c>
      <c r="F299" s="9">
        <f>E299</f>
        <v>43899</v>
      </c>
      <c r="G299" s="9">
        <f t="shared" si="28"/>
        <v>44628</v>
      </c>
      <c r="H299" s="8" t="s">
        <v>2097</v>
      </c>
      <c r="I299" s="8" t="s">
        <v>2098</v>
      </c>
      <c r="J299" s="8" t="s">
        <v>161</v>
      </c>
      <c r="K299" s="8" t="s">
        <v>28</v>
      </c>
      <c r="L299" s="8" t="s">
        <v>29</v>
      </c>
      <c r="M299" s="10" t="str">
        <f t="shared" si="26"/>
        <v>LP</v>
      </c>
      <c r="N299" s="8" t="s">
        <v>132</v>
      </c>
      <c r="O299" s="8" t="str">
        <f t="shared" si="29"/>
        <v>Low</v>
      </c>
      <c r="P299" s="207" t="s">
        <v>215</v>
      </c>
      <c r="Q299" s="8"/>
      <c r="R299" s="8" t="s">
        <v>2099</v>
      </c>
      <c r="S299" s="11" t="s">
        <v>2100</v>
      </c>
      <c r="T299" s="23" t="s">
        <v>2101</v>
      </c>
      <c r="U299" s="25">
        <v>8</v>
      </c>
      <c r="V299" s="25">
        <v>0</v>
      </c>
      <c r="W299" s="25">
        <v>0</v>
      </c>
      <c r="X299" s="14" t="s">
        <v>37</v>
      </c>
    </row>
    <row r="300" spans="1:24" ht="112.5" customHeight="1" x14ac:dyDescent="0.25">
      <c r="A300" s="93"/>
      <c r="B300" s="94"/>
      <c r="C300" s="35" t="str">
        <f t="shared" ca="1" si="24"/>
        <v>Expired</v>
      </c>
      <c r="D300" s="44" t="s">
        <v>2102</v>
      </c>
      <c r="E300" s="39">
        <v>42206</v>
      </c>
      <c r="F300" s="64">
        <v>44674</v>
      </c>
      <c r="G300" s="36">
        <f t="shared" si="28"/>
        <v>45404</v>
      </c>
      <c r="H300" s="35" t="s">
        <v>2103</v>
      </c>
      <c r="I300" s="44" t="s">
        <v>2104</v>
      </c>
      <c r="J300" s="44" t="s">
        <v>123</v>
      </c>
      <c r="K300" s="44" t="s">
        <v>124</v>
      </c>
      <c r="L300" s="65" t="s">
        <v>29</v>
      </c>
      <c r="M300" s="37" t="str">
        <f t="shared" si="26"/>
        <v>LP</v>
      </c>
      <c r="N300" s="44" t="s">
        <v>270</v>
      </c>
      <c r="O300" s="35" t="str">
        <f t="shared" si="29"/>
        <v>Medium</v>
      </c>
      <c r="P300" s="209" t="s">
        <v>2105</v>
      </c>
      <c r="Q300" s="44"/>
      <c r="R300" s="44" t="s">
        <v>2106</v>
      </c>
      <c r="S300" s="38" t="s">
        <v>2107</v>
      </c>
      <c r="T300" s="41" t="s">
        <v>2108</v>
      </c>
      <c r="U300" s="44"/>
      <c r="V300" s="44"/>
      <c r="W300" s="44"/>
      <c r="X300" s="44" t="s">
        <v>37</v>
      </c>
    </row>
    <row r="301" spans="1:24" ht="112.5" customHeight="1" x14ac:dyDescent="0.25">
      <c r="A301" s="95"/>
      <c r="B301" s="32"/>
      <c r="C301" s="8" t="str">
        <f t="shared" ca="1" si="24"/>
        <v>Expired</v>
      </c>
      <c r="D301" s="8" t="s">
        <v>2109</v>
      </c>
      <c r="E301" s="9">
        <v>44139</v>
      </c>
      <c r="F301" s="9">
        <f>E301</f>
        <v>44139</v>
      </c>
      <c r="G301" s="9">
        <f t="shared" si="28"/>
        <v>44868</v>
      </c>
      <c r="H301" s="8" t="s">
        <v>2110</v>
      </c>
      <c r="I301" s="8" t="s">
        <v>2111</v>
      </c>
      <c r="J301" s="8" t="s">
        <v>27</v>
      </c>
      <c r="K301" s="8" t="s">
        <v>28</v>
      </c>
      <c r="L301" s="8" t="s">
        <v>29</v>
      </c>
      <c r="M301" s="10" t="str">
        <f t="shared" si="26"/>
        <v>LP</v>
      </c>
      <c r="N301" s="8" t="s">
        <v>30</v>
      </c>
      <c r="O301" s="8" t="str">
        <f t="shared" si="29"/>
        <v>Medium</v>
      </c>
      <c r="P301" s="207" t="s">
        <v>2112</v>
      </c>
      <c r="Q301" s="8"/>
      <c r="R301" s="8" t="s">
        <v>2113</v>
      </c>
      <c r="S301" s="21" t="s">
        <v>2114</v>
      </c>
      <c r="T301" s="22" t="s">
        <v>887</v>
      </c>
      <c r="U301" s="8">
        <v>2</v>
      </c>
      <c r="V301" s="8">
        <v>0</v>
      </c>
      <c r="W301" s="8">
        <v>0</v>
      </c>
      <c r="X301" s="14" t="s">
        <v>37</v>
      </c>
    </row>
    <row r="302" spans="1:24" ht="112.5" customHeight="1" x14ac:dyDescent="0.25">
      <c r="A302" s="32"/>
      <c r="B302" s="20"/>
      <c r="C302" s="8" t="str">
        <f t="shared" ca="1" si="24"/>
        <v>Expired</v>
      </c>
      <c r="D302" s="8" t="s">
        <v>2115</v>
      </c>
      <c r="E302" s="9">
        <v>43060</v>
      </c>
      <c r="F302" s="9">
        <v>44666</v>
      </c>
      <c r="G302" s="9">
        <f t="shared" si="28"/>
        <v>45396</v>
      </c>
      <c r="H302" s="8" t="s">
        <v>2116</v>
      </c>
      <c r="I302" s="8" t="s">
        <v>2117</v>
      </c>
      <c r="J302" s="8" t="s">
        <v>27</v>
      </c>
      <c r="K302" s="8" t="s">
        <v>28</v>
      </c>
      <c r="L302" s="8" t="s">
        <v>29</v>
      </c>
      <c r="M302" s="10" t="str">
        <f t="shared" si="26"/>
        <v>LP</v>
      </c>
      <c r="N302" s="8" t="s">
        <v>132</v>
      </c>
      <c r="O302" s="8" t="str">
        <f t="shared" si="29"/>
        <v>Low</v>
      </c>
      <c r="P302" s="207" t="s">
        <v>2118</v>
      </c>
      <c r="Q302" s="8"/>
      <c r="R302" s="8" t="s">
        <v>2119</v>
      </c>
      <c r="S302" s="11" t="s">
        <v>2120</v>
      </c>
      <c r="T302" s="13" t="s">
        <v>2121</v>
      </c>
      <c r="U302" s="8">
        <v>31</v>
      </c>
      <c r="V302" s="8">
        <v>4</v>
      </c>
      <c r="W302" s="8">
        <v>0</v>
      </c>
      <c r="X302" s="14" t="s">
        <v>37</v>
      </c>
    </row>
    <row r="303" spans="1:24" ht="112.5" customHeight="1" x14ac:dyDescent="0.25">
      <c r="A303" s="19" t="s">
        <v>2122</v>
      </c>
      <c r="B303" s="20"/>
      <c r="C303" s="8" t="str">
        <f t="shared" ca="1" si="24"/>
        <v>Active</v>
      </c>
      <c r="D303" s="8" t="s">
        <v>2123</v>
      </c>
      <c r="E303" s="9">
        <v>42360</v>
      </c>
      <c r="F303" s="9">
        <v>45246</v>
      </c>
      <c r="G303" s="9">
        <f t="shared" si="28"/>
        <v>45976</v>
      </c>
      <c r="H303" s="8" t="s">
        <v>2124</v>
      </c>
      <c r="I303" s="8" t="s">
        <v>2125</v>
      </c>
      <c r="J303" s="8" t="s">
        <v>65</v>
      </c>
      <c r="K303" s="8" t="s">
        <v>28</v>
      </c>
      <c r="L303" s="8" t="s">
        <v>29</v>
      </c>
      <c r="M303" s="10" t="str">
        <f t="shared" si="26"/>
        <v>LP</v>
      </c>
      <c r="N303" s="8" t="s">
        <v>30</v>
      </c>
      <c r="O303" s="8" t="str">
        <f t="shared" si="29"/>
        <v>Medium</v>
      </c>
      <c r="P303" s="207" t="s">
        <v>2126</v>
      </c>
      <c r="Q303" s="8" t="s">
        <v>2127</v>
      </c>
      <c r="R303" s="8" t="s">
        <v>2128</v>
      </c>
      <c r="S303" s="21" t="s">
        <v>2129</v>
      </c>
      <c r="T303" s="12" t="s">
        <v>1910</v>
      </c>
      <c r="U303" s="8">
        <v>6</v>
      </c>
      <c r="V303" s="8">
        <v>15</v>
      </c>
      <c r="W303" s="8">
        <v>1</v>
      </c>
      <c r="X303" s="14" t="s">
        <v>61</v>
      </c>
    </row>
    <row r="304" spans="1:24" ht="112.5" customHeight="1" x14ac:dyDescent="0.25">
      <c r="A304" s="19"/>
      <c r="B304" s="20"/>
      <c r="C304" s="8" t="str">
        <f t="shared" ca="1" si="24"/>
        <v>Expired</v>
      </c>
      <c r="D304" s="8" t="s">
        <v>2130</v>
      </c>
      <c r="E304" s="9">
        <v>42845</v>
      </c>
      <c r="F304" s="9">
        <f>E304</f>
        <v>42845</v>
      </c>
      <c r="G304" s="9">
        <f t="shared" si="28"/>
        <v>43574</v>
      </c>
      <c r="H304" s="8" t="s">
        <v>2131</v>
      </c>
      <c r="I304" s="8" t="s">
        <v>2132</v>
      </c>
      <c r="J304" s="8" t="s">
        <v>254</v>
      </c>
      <c r="K304" s="8" t="s">
        <v>28</v>
      </c>
      <c r="L304" s="8" t="s">
        <v>29</v>
      </c>
      <c r="M304" s="10" t="str">
        <f t="shared" si="26"/>
        <v>LP</v>
      </c>
      <c r="N304" s="8" t="s">
        <v>132</v>
      </c>
      <c r="O304" s="8" t="str">
        <f t="shared" si="29"/>
        <v>Low</v>
      </c>
      <c r="P304" s="207" t="s">
        <v>2133</v>
      </c>
      <c r="Q304" s="8"/>
      <c r="R304" s="8" t="s">
        <v>2134</v>
      </c>
      <c r="S304" s="21" t="s">
        <v>2135</v>
      </c>
      <c r="T304" s="12" t="s">
        <v>2136</v>
      </c>
      <c r="U304" s="8">
        <v>5</v>
      </c>
      <c r="V304" s="8">
        <v>0</v>
      </c>
      <c r="W304" s="8">
        <v>0</v>
      </c>
      <c r="X304" s="14" t="s">
        <v>37</v>
      </c>
    </row>
    <row r="305" spans="1:26" ht="112.5" customHeight="1" x14ac:dyDescent="0.25">
      <c r="A305" s="19"/>
      <c r="B305" s="20"/>
      <c r="C305" s="8" t="str">
        <f t="shared" ca="1" si="24"/>
        <v>Active</v>
      </c>
      <c r="D305" s="8" t="s">
        <v>2137</v>
      </c>
      <c r="E305" s="9">
        <v>42187</v>
      </c>
      <c r="F305" s="9">
        <v>45109</v>
      </c>
      <c r="G305" s="9">
        <f t="shared" si="28"/>
        <v>45839</v>
      </c>
      <c r="H305" s="8" t="s">
        <v>2138</v>
      </c>
      <c r="I305" s="8" t="s">
        <v>2139</v>
      </c>
      <c r="J305" s="8" t="s">
        <v>65</v>
      </c>
      <c r="K305" s="8" t="s">
        <v>28</v>
      </c>
      <c r="L305" s="8" t="s">
        <v>29</v>
      </c>
      <c r="M305" s="10" t="str">
        <f t="shared" si="26"/>
        <v>LP</v>
      </c>
      <c r="N305" s="8" t="s">
        <v>132</v>
      </c>
      <c r="O305" s="8" t="str">
        <f t="shared" si="29"/>
        <v>Low</v>
      </c>
      <c r="P305" s="207" t="s">
        <v>2140</v>
      </c>
      <c r="Q305" s="8" t="s">
        <v>2141</v>
      </c>
      <c r="R305" s="8" t="s">
        <v>2142</v>
      </c>
      <c r="S305" s="21" t="s">
        <v>2143</v>
      </c>
      <c r="T305" s="12" t="s">
        <v>2144</v>
      </c>
      <c r="U305" s="8">
        <v>35</v>
      </c>
      <c r="V305" s="8">
        <v>0</v>
      </c>
      <c r="W305" s="8">
        <v>0</v>
      </c>
      <c r="X305" s="14" t="s">
        <v>37</v>
      </c>
    </row>
    <row r="306" spans="1:26" ht="112.5" customHeight="1" x14ac:dyDescent="0.25">
      <c r="A306" s="19"/>
      <c r="B306" s="20"/>
      <c r="C306" s="8" t="str">
        <f t="shared" ca="1" si="24"/>
        <v>Expired</v>
      </c>
      <c r="D306" s="8" t="s">
        <v>2145</v>
      </c>
      <c r="E306" s="9">
        <v>41838</v>
      </c>
      <c r="F306" s="9">
        <v>44030</v>
      </c>
      <c r="G306" s="9">
        <f t="shared" si="28"/>
        <v>44759</v>
      </c>
      <c r="H306" s="8" t="s">
        <v>2146</v>
      </c>
      <c r="I306" s="8" t="s">
        <v>2147</v>
      </c>
      <c r="J306" s="8" t="s">
        <v>65</v>
      </c>
      <c r="K306" s="8" t="s">
        <v>28</v>
      </c>
      <c r="L306" s="8" t="s">
        <v>29</v>
      </c>
      <c r="M306" s="10" t="str">
        <f t="shared" si="26"/>
        <v>LP</v>
      </c>
      <c r="N306" s="8" t="s">
        <v>132</v>
      </c>
      <c r="O306" s="8" t="str">
        <f t="shared" si="29"/>
        <v>Low</v>
      </c>
      <c r="P306" s="207" t="s">
        <v>2148</v>
      </c>
      <c r="Q306" s="8"/>
      <c r="R306" s="8" t="s">
        <v>2149</v>
      </c>
      <c r="S306" s="11" t="s">
        <v>2150</v>
      </c>
      <c r="T306" s="12" t="s">
        <v>2151</v>
      </c>
      <c r="U306" s="24"/>
      <c r="V306" s="24"/>
      <c r="W306" s="24"/>
      <c r="X306" s="14" t="s">
        <v>37</v>
      </c>
    </row>
    <row r="307" spans="1:26" ht="112.5" customHeight="1" x14ac:dyDescent="0.25">
      <c r="A307" s="19"/>
      <c r="B307" s="20"/>
      <c r="C307" s="8" t="str">
        <f t="shared" ca="1" si="24"/>
        <v>Expired</v>
      </c>
      <c r="D307" s="8" t="s">
        <v>2152</v>
      </c>
      <c r="E307" s="9">
        <v>43164</v>
      </c>
      <c r="F307" s="9">
        <v>44279</v>
      </c>
      <c r="G307" s="9">
        <f t="shared" si="28"/>
        <v>45008</v>
      </c>
      <c r="H307" s="8" t="s">
        <v>2153</v>
      </c>
      <c r="I307" s="8" t="s">
        <v>2154</v>
      </c>
      <c r="J307" s="8" t="s">
        <v>131</v>
      </c>
      <c r="K307" s="8" t="s">
        <v>28</v>
      </c>
      <c r="L307" s="8" t="s">
        <v>29</v>
      </c>
      <c r="M307" s="10" t="str">
        <f t="shared" si="26"/>
        <v>LP</v>
      </c>
      <c r="N307" s="8" t="s">
        <v>132</v>
      </c>
      <c r="O307" s="8" t="str">
        <f t="shared" si="29"/>
        <v>Low</v>
      </c>
      <c r="P307" s="207" t="s">
        <v>2155</v>
      </c>
      <c r="Q307" s="8"/>
      <c r="R307" s="8" t="s">
        <v>2156</v>
      </c>
      <c r="S307" s="21" t="s">
        <v>2157</v>
      </c>
      <c r="T307" s="22"/>
      <c r="U307" s="24"/>
      <c r="V307" s="24"/>
      <c r="W307" s="24"/>
      <c r="X307" s="14" t="s">
        <v>37</v>
      </c>
    </row>
    <row r="308" spans="1:26" ht="112.5" customHeight="1" x14ac:dyDescent="0.25">
      <c r="A308" s="19"/>
      <c r="B308" s="20"/>
      <c r="C308" s="8" t="str">
        <f t="shared" ca="1" si="24"/>
        <v>Expired</v>
      </c>
      <c r="D308" s="8" t="s">
        <v>2158</v>
      </c>
      <c r="E308" s="9">
        <v>41752</v>
      </c>
      <c r="F308" s="9">
        <v>44729</v>
      </c>
      <c r="G308" s="9">
        <f t="shared" si="28"/>
        <v>45459</v>
      </c>
      <c r="H308" s="8" t="s">
        <v>2159</v>
      </c>
      <c r="I308" s="8" t="s">
        <v>2160</v>
      </c>
      <c r="J308" s="8" t="s">
        <v>65</v>
      </c>
      <c r="K308" s="8" t="s">
        <v>28</v>
      </c>
      <c r="L308" s="8" t="s">
        <v>29</v>
      </c>
      <c r="M308" s="10" t="str">
        <f t="shared" si="26"/>
        <v>LP</v>
      </c>
      <c r="N308" s="8" t="s">
        <v>30</v>
      </c>
      <c r="O308" s="8" t="str">
        <f t="shared" si="29"/>
        <v>Medium</v>
      </c>
      <c r="P308" s="207" t="s">
        <v>2161</v>
      </c>
      <c r="Q308" s="8"/>
      <c r="R308" s="8" t="s">
        <v>2162</v>
      </c>
      <c r="S308" s="11" t="s">
        <v>2163</v>
      </c>
      <c r="T308" s="23" t="s">
        <v>60</v>
      </c>
      <c r="U308" s="8">
        <v>4</v>
      </c>
      <c r="V308" s="8" t="s">
        <v>2164</v>
      </c>
      <c r="W308" s="8">
        <v>1</v>
      </c>
      <c r="X308" s="14" t="s">
        <v>37</v>
      </c>
    </row>
    <row r="309" spans="1:26" ht="112.5" customHeight="1" x14ac:dyDescent="0.25">
      <c r="A309" s="30"/>
      <c r="B309" s="31"/>
      <c r="C309" s="8" t="str">
        <f t="shared" ca="1" si="24"/>
        <v>Expired</v>
      </c>
      <c r="D309" s="8" t="s">
        <v>2165</v>
      </c>
      <c r="E309" s="9">
        <v>43166</v>
      </c>
      <c r="F309" s="9">
        <f>E309</f>
        <v>43166</v>
      </c>
      <c r="G309" s="9">
        <f t="shared" si="28"/>
        <v>43896</v>
      </c>
      <c r="H309" s="8" t="s">
        <v>2166</v>
      </c>
      <c r="I309" s="8" t="s">
        <v>2167</v>
      </c>
      <c r="J309" s="8" t="s">
        <v>27</v>
      </c>
      <c r="K309" s="8" t="s">
        <v>28</v>
      </c>
      <c r="L309" s="8" t="s">
        <v>29</v>
      </c>
      <c r="M309" s="10" t="str">
        <f t="shared" si="26"/>
        <v>LP</v>
      </c>
      <c r="N309" s="8" t="s">
        <v>30</v>
      </c>
      <c r="O309" s="8" t="str">
        <f t="shared" si="29"/>
        <v>Medium</v>
      </c>
      <c r="P309" s="207" t="s">
        <v>2168</v>
      </c>
      <c r="Q309" s="8"/>
      <c r="R309" s="8" t="s">
        <v>2169</v>
      </c>
      <c r="S309" s="29" t="s">
        <v>2170</v>
      </c>
      <c r="T309" s="13" t="s">
        <v>2171</v>
      </c>
      <c r="U309" s="8">
        <v>2</v>
      </c>
      <c r="V309" s="8">
        <v>0</v>
      </c>
      <c r="W309" s="8">
        <v>0</v>
      </c>
      <c r="X309" s="14" t="s">
        <v>37</v>
      </c>
    </row>
    <row r="310" spans="1:26" ht="112.5" customHeight="1" x14ac:dyDescent="0.25">
      <c r="A310" s="19"/>
      <c r="B310" s="20"/>
      <c r="C310" s="8" t="str">
        <f t="shared" ref="C310:C373" ca="1" si="30">IF(G310&lt;TODAY(),"Expired","Active")</f>
        <v>Expired</v>
      </c>
      <c r="D310" s="12" t="s">
        <v>2172</v>
      </c>
      <c r="E310" s="12"/>
      <c r="F310" s="28">
        <v>43186</v>
      </c>
      <c r="G310" s="9">
        <f t="shared" si="28"/>
        <v>43916</v>
      </c>
      <c r="H310" s="8" t="s">
        <v>2173</v>
      </c>
      <c r="I310" s="12" t="s">
        <v>2174</v>
      </c>
      <c r="J310" s="12" t="s">
        <v>56</v>
      </c>
      <c r="K310" s="12" t="s">
        <v>124</v>
      </c>
      <c r="L310" s="8" t="s">
        <v>1275</v>
      </c>
      <c r="M310" s="10" t="str">
        <f t="shared" si="26"/>
        <v>LA</v>
      </c>
      <c r="N310" s="12" t="s">
        <v>1276</v>
      </c>
      <c r="O310" s="8" t="str">
        <f t="shared" si="29"/>
        <v>Medium</v>
      </c>
      <c r="P310" s="201" t="s">
        <v>2175</v>
      </c>
      <c r="Q310" s="12"/>
      <c r="R310" s="12" t="s">
        <v>2176</v>
      </c>
      <c r="S310" s="29" t="s">
        <v>2177</v>
      </c>
      <c r="T310" s="14"/>
      <c r="U310" s="12"/>
      <c r="V310" s="12"/>
      <c r="W310" s="12"/>
      <c r="X310" s="12" t="s">
        <v>37</v>
      </c>
    </row>
    <row r="311" spans="1:26" ht="112.5" customHeight="1" x14ac:dyDescent="0.25">
      <c r="A311" s="19"/>
      <c r="B311" s="20"/>
      <c r="C311" s="8" t="str">
        <f t="shared" ca="1" si="30"/>
        <v>Expired</v>
      </c>
      <c r="D311" s="8" t="s">
        <v>2178</v>
      </c>
      <c r="E311" s="9">
        <v>43088</v>
      </c>
      <c r="F311" s="9">
        <v>44549</v>
      </c>
      <c r="G311" s="9">
        <f t="shared" si="28"/>
        <v>45278</v>
      </c>
      <c r="H311" s="8" t="s">
        <v>2179</v>
      </c>
      <c r="I311" s="8" t="s">
        <v>2180</v>
      </c>
      <c r="J311" s="8" t="s">
        <v>27</v>
      </c>
      <c r="K311" s="8" t="s">
        <v>28</v>
      </c>
      <c r="L311" s="8" t="s">
        <v>29</v>
      </c>
      <c r="M311" s="10" t="str">
        <f t="shared" si="26"/>
        <v>LP</v>
      </c>
      <c r="N311" s="8" t="s">
        <v>132</v>
      </c>
      <c r="O311" s="8" t="str">
        <f t="shared" si="29"/>
        <v>Low</v>
      </c>
      <c r="P311" s="207" t="s">
        <v>147</v>
      </c>
      <c r="Q311" s="8"/>
      <c r="R311" s="8" t="s">
        <v>2181</v>
      </c>
      <c r="S311" s="11" t="s">
        <v>2182</v>
      </c>
      <c r="T311" s="23" t="s">
        <v>2183</v>
      </c>
      <c r="U311" s="8"/>
      <c r="V311" s="8"/>
      <c r="W311" s="8"/>
      <c r="X311" s="14" t="s">
        <v>37</v>
      </c>
    </row>
    <row r="312" spans="1:26" ht="112.5" customHeight="1" x14ac:dyDescent="0.25">
      <c r="A312" s="19"/>
      <c r="B312" s="20"/>
      <c r="C312" s="8" t="str">
        <f t="shared" ca="1" si="30"/>
        <v>Expired</v>
      </c>
      <c r="D312" s="8" t="s">
        <v>2184</v>
      </c>
      <c r="E312" s="9">
        <v>43669</v>
      </c>
      <c r="F312" s="9">
        <v>44400</v>
      </c>
      <c r="G312" s="9">
        <f t="shared" si="28"/>
        <v>45129</v>
      </c>
      <c r="H312" s="8" t="s">
        <v>2185</v>
      </c>
      <c r="I312" s="8" t="s">
        <v>2186</v>
      </c>
      <c r="J312" s="8" t="s">
        <v>65</v>
      </c>
      <c r="K312" s="8" t="s">
        <v>28</v>
      </c>
      <c r="L312" s="8" t="s">
        <v>29</v>
      </c>
      <c r="M312" s="10" t="str">
        <f t="shared" si="26"/>
        <v>LP</v>
      </c>
      <c r="N312" s="8" t="s">
        <v>132</v>
      </c>
      <c r="O312" s="8" t="str">
        <f t="shared" si="29"/>
        <v>Low</v>
      </c>
      <c r="P312" s="207" t="s">
        <v>2187</v>
      </c>
      <c r="Q312" s="8"/>
      <c r="R312" s="8" t="s">
        <v>2188</v>
      </c>
      <c r="S312" s="11" t="s">
        <v>2189</v>
      </c>
      <c r="T312" s="96" t="s">
        <v>2190</v>
      </c>
      <c r="U312" s="8"/>
      <c r="V312" s="8"/>
      <c r="W312" s="8"/>
      <c r="X312" s="14" t="s">
        <v>37</v>
      </c>
      <c r="Y312" s="73"/>
      <c r="Z312" s="73"/>
    </row>
    <row r="313" spans="1:26" ht="112.5" customHeight="1" x14ac:dyDescent="0.25">
      <c r="A313" s="62"/>
      <c r="B313" s="63"/>
      <c r="C313" s="35" t="str">
        <f t="shared" ca="1" si="30"/>
        <v>Expired</v>
      </c>
      <c r="D313" s="44" t="s">
        <v>2191</v>
      </c>
      <c r="E313" s="39">
        <v>43362</v>
      </c>
      <c r="F313" s="64">
        <v>43362</v>
      </c>
      <c r="G313" s="36">
        <f t="shared" si="28"/>
        <v>44092</v>
      </c>
      <c r="H313" s="35" t="s">
        <v>2192</v>
      </c>
      <c r="I313" s="44" t="s">
        <v>2193</v>
      </c>
      <c r="J313" s="44" t="s">
        <v>56</v>
      </c>
      <c r="K313" s="44" t="s">
        <v>124</v>
      </c>
      <c r="L313" s="35"/>
      <c r="M313" s="37" t="str">
        <f t="shared" si="26"/>
        <v/>
      </c>
      <c r="N313" s="44" t="s">
        <v>30</v>
      </c>
      <c r="O313" s="35" t="str">
        <f t="shared" si="29"/>
        <v>Medium</v>
      </c>
      <c r="P313" s="209" t="s">
        <v>2194</v>
      </c>
      <c r="Q313" s="44"/>
      <c r="R313" s="44" t="s">
        <v>2195</v>
      </c>
      <c r="S313" s="66" t="s">
        <v>2196</v>
      </c>
      <c r="T313" s="41"/>
      <c r="U313" s="44"/>
      <c r="V313" s="44"/>
      <c r="W313" s="44"/>
      <c r="X313" s="44"/>
      <c r="Y313" s="73"/>
      <c r="Z313" s="73"/>
    </row>
    <row r="314" spans="1:26" ht="112.5" customHeight="1" x14ac:dyDescent="0.25">
      <c r="A314" s="19"/>
      <c r="B314" s="20"/>
      <c r="C314" s="8" t="str">
        <f t="shared" ca="1" si="30"/>
        <v>Expired</v>
      </c>
      <c r="D314" s="8" t="s">
        <v>2197</v>
      </c>
      <c r="E314" s="9">
        <v>43856</v>
      </c>
      <c r="F314" s="9">
        <f>E314</f>
        <v>43856</v>
      </c>
      <c r="G314" s="9">
        <f t="shared" si="28"/>
        <v>44586</v>
      </c>
      <c r="H314" s="8" t="s">
        <v>2198</v>
      </c>
      <c r="I314" s="8" t="s">
        <v>2199</v>
      </c>
      <c r="J314" s="8" t="s">
        <v>27</v>
      </c>
      <c r="K314" s="8" t="s">
        <v>28</v>
      </c>
      <c r="L314" s="8" t="s">
        <v>29</v>
      </c>
      <c r="M314" s="10" t="str">
        <f t="shared" si="26"/>
        <v>LP</v>
      </c>
      <c r="N314" s="8" t="s">
        <v>193</v>
      </c>
      <c r="O314" s="8" t="str">
        <f t="shared" si="29"/>
        <v>Low</v>
      </c>
      <c r="P314" s="207" t="s">
        <v>215</v>
      </c>
      <c r="Q314" s="8"/>
      <c r="R314" s="8" t="s">
        <v>2200</v>
      </c>
      <c r="S314" s="11" t="s">
        <v>2201</v>
      </c>
      <c r="T314" s="61" t="s">
        <v>2202</v>
      </c>
      <c r="U314" s="8">
        <v>3</v>
      </c>
      <c r="V314" s="8">
        <v>0</v>
      </c>
      <c r="W314" s="8">
        <v>0</v>
      </c>
      <c r="X314" s="14" t="s">
        <v>37</v>
      </c>
      <c r="Y314" s="73"/>
      <c r="Z314" s="73"/>
    </row>
    <row r="315" spans="1:26" ht="112.5" customHeight="1" x14ac:dyDescent="0.25">
      <c r="A315" s="19"/>
      <c r="B315" s="20"/>
      <c r="C315" s="8" t="str">
        <f t="shared" ca="1" si="30"/>
        <v>Expired</v>
      </c>
      <c r="D315" s="8" t="s">
        <v>2203</v>
      </c>
      <c r="E315" s="9">
        <v>42517</v>
      </c>
      <c r="F315" s="9">
        <f>E315</f>
        <v>42517</v>
      </c>
      <c r="G315" s="9">
        <f t="shared" si="28"/>
        <v>43246</v>
      </c>
      <c r="H315" s="8" t="s">
        <v>2204</v>
      </c>
      <c r="I315" s="8" t="s">
        <v>2205</v>
      </c>
      <c r="J315" s="8" t="s">
        <v>27</v>
      </c>
      <c r="K315" s="8" t="s">
        <v>28</v>
      </c>
      <c r="L315" s="8" t="s">
        <v>29</v>
      </c>
      <c r="M315" s="10" t="str">
        <f t="shared" si="26"/>
        <v>LP</v>
      </c>
      <c r="N315" s="8" t="s">
        <v>30</v>
      </c>
      <c r="O315" s="8" t="str">
        <f t="shared" si="29"/>
        <v>Medium</v>
      </c>
      <c r="P315" s="207" t="s">
        <v>2206</v>
      </c>
      <c r="Q315" s="8"/>
      <c r="R315" s="8" t="s">
        <v>2207</v>
      </c>
      <c r="S315" s="11" t="s">
        <v>2208</v>
      </c>
      <c r="T315" s="13" t="s">
        <v>694</v>
      </c>
      <c r="U315" s="8">
        <v>3</v>
      </c>
      <c r="V315" s="8">
        <v>0</v>
      </c>
      <c r="W315" s="8">
        <v>0</v>
      </c>
      <c r="X315" s="14" t="s">
        <v>37</v>
      </c>
      <c r="Y315" s="73"/>
      <c r="Z315" s="73"/>
    </row>
    <row r="316" spans="1:26" ht="112.5" customHeight="1" x14ac:dyDescent="0.25">
      <c r="A316" s="19"/>
      <c r="B316" s="20"/>
      <c r="C316" s="8" t="str">
        <f t="shared" ca="1" si="30"/>
        <v>Expired</v>
      </c>
      <c r="D316" s="8" t="s">
        <v>2209</v>
      </c>
      <c r="E316" s="9">
        <v>43886</v>
      </c>
      <c r="F316" s="9">
        <v>44617</v>
      </c>
      <c r="G316" s="9">
        <f t="shared" si="28"/>
        <v>45346</v>
      </c>
      <c r="H316" s="8" t="s">
        <v>2210</v>
      </c>
      <c r="I316" s="8" t="s">
        <v>2211</v>
      </c>
      <c r="J316" s="8" t="s">
        <v>27</v>
      </c>
      <c r="K316" s="8" t="s">
        <v>28</v>
      </c>
      <c r="L316" s="8" t="s">
        <v>29</v>
      </c>
      <c r="M316" s="10" t="str">
        <f t="shared" si="26"/>
        <v>LP</v>
      </c>
      <c r="N316" s="8" t="s">
        <v>132</v>
      </c>
      <c r="O316" s="8" t="str">
        <f t="shared" si="29"/>
        <v>Low</v>
      </c>
      <c r="P316" s="207" t="s">
        <v>2212</v>
      </c>
      <c r="Q316" s="8"/>
      <c r="R316" s="8" t="s">
        <v>2213</v>
      </c>
      <c r="S316" s="11" t="s">
        <v>2214</v>
      </c>
      <c r="T316" s="23" t="s">
        <v>2215</v>
      </c>
      <c r="U316" s="13">
        <v>91</v>
      </c>
      <c r="V316" s="13">
        <v>38</v>
      </c>
      <c r="W316" s="13">
        <v>1</v>
      </c>
      <c r="X316" s="14" t="s">
        <v>243</v>
      </c>
      <c r="Y316" s="73"/>
      <c r="Z316" s="73"/>
    </row>
    <row r="317" spans="1:26" ht="112.5" customHeight="1" x14ac:dyDescent="0.25">
      <c r="A317" s="19"/>
      <c r="B317" s="20"/>
      <c r="C317" s="8" t="str">
        <f t="shared" ca="1" si="30"/>
        <v>Expired</v>
      </c>
      <c r="D317" s="8" t="s">
        <v>2216</v>
      </c>
      <c r="E317" s="9">
        <v>43739</v>
      </c>
      <c r="F317" s="9">
        <v>44470</v>
      </c>
      <c r="G317" s="9">
        <f t="shared" si="28"/>
        <v>45199</v>
      </c>
      <c r="H317" s="8" t="s">
        <v>2217</v>
      </c>
      <c r="I317" s="8" t="s">
        <v>2218</v>
      </c>
      <c r="J317" s="8" t="s">
        <v>27</v>
      </c>
      <c r="K317" s="8" t="s">
        <v>28</v>
      </c>
      <c r="L317" s="8" t="s">
        <v>29</v>
      </c>
      <c r="M317" s="10" t="str">
        <f t="shared" si="26"/>
        <v>LP</v>
      </c>
      <c r="N317" s="8" t="s">
        <v>132</v>
      </c>
      <c r="O317" s="8" t="str">
        <f t="shared" si="29"/>
        <v>Low</v>
      </c>
      <c r="P317" s="207" t="s">
        <v>2219</v>
      </c>
      <c r="Q317" s="8"/>
      <c r="R317" s="8" t="s">
        <v>2220</v>
      </c>
      <c r="S317" s="11" t="s">
        <v>2221</v>
      </c>
      <c r="T317" s="12" t="s">
        <v>60</v>
      </c>
      <c r="U317" s="8">
        <v>4</v>
      </c>
      <c r="V317" s="8">
        <v>4</v>
      </c>
      <c r="W317" s="8">
        <v>1</v>
      </c>
      <c r="X317" s="14" t="s">
        <v>37</v>
      </c>
      <c r="Y317" s="73"/>
      <c r="Z317" s="73"/>
    </row>
    <row r="318" spans="1:26" ht="112.5" customHeight="1" x14ac:dyDescent="0.25">
      <c r="A318" s="19"/>
      <c r="B318" s="20"/>
      <c r="C318" s="8" t="str">
        <f t="shared" ca="1" si="30"/>
        <v>Expired</v>
      </c>
      <c r="D318" s="8" t="s">
        <v>2222</v>
      </c>
      <c r="E318" s="9">
        <v>43818</v>
      </c>
      <c r="F318" s="9">
        <v>44549</v>
      </c>
      <c r="G318" s="9">
        <f t="shared" si="28"/>
        <v>45278</v>
      </c>
      <c r="H318" s="8" t="s">
        <v>2223</v>
      </c>
      <c r="I318" s="8" t="s">
        <v>2224</v>
      </c>
      <c r="J318" s="8" t="s">
        <v>254</v>
      </c>
      <c r="K318" s="8" t="s">
        <v>28</v>
      </c>
      <c r="L318" s="8" t="s">
        <v>29</v>
      </c>
      <c r="M318" s="10" t="str">
        <f t="shared" si="26"/>
        <v>LP</v>
      </c>
      <c r="N318" s="8" t="s">
        <v>30</v>
      </c>
      <c r="O318" s="8" t="str">
        <f t="shared" si="29"/>
        <v>Medium</v>
      </c>
      <c r="P318" s="207" t="s">
        <v>2225</v>
      </c>
      <c r="Q318" s="8"/>
      <c r="R318" s="8" t="s">
        <v>2226</v>
      </c>
      <c r="S318" s="11" t="s">
        <v>2227</v>
      </c>
      <c r="T318" s="23" t="s">
        <v>2228</v>
      </c>
      <c r="U318" s="8">
        <v>83</v>
      </c>
      <c r="V318" s="8">
        <v>7</v>
      </c>
      <c r="W318" s="8">
        <v>0</v>
      </c>
      <c r="X318" s="14" t="s">
        <v>61</v>
      </c>
      <c r="Y318" s="73"/>
      <c r="Z318" s="73"/>
    </row>
    <row r="319" spans="1:26" ht="112.5" customHeight="1" x14ac:dyDescent="0.25">
      <c r="A319" s="19"/>
      <c r="B319" s="20"/>
      <c r="C319" s="8" t="str">
        <f t="shared" ca="1" si="30"/>
        <v>Expired</v>
      </c>
      <c r="D319" s="8" t="s">
        <v>2229</v>
      </c>
      <c r="E319" s="9">
        <v>42732</v>
      </c>
      <c r="F319" s="9">
        <v>43462</v>
      </c>
      <c r="G319" s="9">
        <f t="shared" si="28"/>
        <v>44192</v>
      </c>
      <c r="H319" s="8" t="s">
        <v>2230</v>
      </c>
      <c r="I319" s="8" t="s">
        <v>2231</v>
      </c>
      <c r="J319" s="8" t="s">
        <v>191</v>
      </c>
      <c r="K319" s="8" t="s">
        <v>28</v>
      </c>
      <c r="L319" s="8" t="s">
        <v>29</v>
      </c>
      <c r="M319" s="10" t="str">
        <f t="shared" si="26"/>
        <v>LP</v>
      </c>
      <c r="N319" s="8" t="s">
        <v>30</v>
      </c>
      <c r="O319" s="8" t="str">
        <f t="shared" si="29"/>
        <v>Medium</v>
      </c>
      <c r="P319" s="207" t="s">
        <v>2232</v>
      </c>
      <c r="Q319" s="8"/>
      <c r="R319" s="8" t="s">
        <v>2233</v>
      </c>
      <c r="S319" s="11" t="s">
        <v>2234</v>
      </c>
      <c r="T319" s="12" t="s">
        <v>2235</v>
      </c>
      <c r="U319" s="25">
        <v>7</v>
      </c>
      <c r="V319" s="25">
        <v>9</v>
      </c>
      <c r="W319" s="25">
        <v>0</v>
      </c>
      <c r="X319" s="14" t="s">
        <v>37</v>
      </c>
      <c r="Y319" s="73"/>
      <c r="Z319" s="73"/>
    </row>
    <row r="320" spans="1:26" ht="112.5" customHeight="1" x14ac:dyDescent="0.25">
      <c r="A320" s="62"/>
      <c r="B320" s="63"/>
      <c r="C320" s="35" t="str">
        <f t="shared" ca="1" si="30"/>
        <v>Expired</v>
      </c>
      <c r="D320" s="35" t="s">
        <v>2236</v>
      </c>
      <c r="E320" s="36">
        <v>42891</v>
      </c>
      <c r="F320" s="36">
        <f>E320</f>
        <v>42891</v>
      </c>
      <c r="G320" s="36">
        <f t="shared" si="28"/>
        <v>43620</v>
      </c>
      <c r="H320" s="35" t="s">
        <v>2237</v>
      </c>
      <c r="I320" s="35" t="s">
        <v>2238</v>
      </c>
      <c r="J320" s="35" t="s">
        <v>27</v>
      </c>
      <c r="K320" s="35" t="s">
        <v>28</v>
      </c>
      <c r="L320" s="35" t="s">
        <v>29</v>
      </c>
      <c r="M320" s="37" t="str">
        <f t="shared" si="26"/>
        <v>LP</v>
      </c>
      <c r="N320" s="35" t="s">
        <v>132</v>
      </c>
      <c r="O320" s="35" t="str">
        <f t="shared" si="29"/>
        <v>Low</v>
      </c>
      <c r="P320" s="208" t="s">
        <v>2239</v>
      </c>
      <c r="Q320" s="35"/>
      <c r="R320" s="35" t="s">
        <v>2240</v>
      </c>
      <c r="S320" s="43" t="s">
        <v>2241</v>
      </c>
      <c r="T320" s="42"/>
      <c r="U320" s="35"/>
      <c r="V320" s="35"/>
      <c r="W320" s="35"/>
      <c r="X320" s="41" t="str">
        <f>IF(ISNUMBER(#REF!), IF(#REF!&lt;5000001,"SMALL", IF(#REF!&lt;15000001,"MEDIUM","LARGE")),"")</f>
        <v/>
      </c>
      <c r="Y320" s="73"/>
      <c r="Z320" s="73"/>
    </row>
    <row r="321" spans="1:26" ht="112.5" customHeight="1" x14ac:dyDescent="0.25">
      <c r="A321" s="19"/>
      <c r="B321" s="20"/>
      <c r="C321" s="8" t="str">
        <f t="shared" ca="1" si="30"/>
        <v>Expired</v>
      </c>
      <c r="D321" s="8" t="s">
        <v>2242</v>
      </c>
      <c r="E321" s="9">
        <v>43126</v>
      </c>
      <c r="F321" s="9">
        <v>43856</v>
      </c>
      <c r="G321" s="9">
        <f t="shared" si="28"/>
        <v>44586</v>
      </c>
      <c r="H321" s="8" t="s">
        <v>2243</v>
      </c>
      <c r="I321" s="8" t="s">
        <v>2244</v>
      </c>
      <c r="J321" s="8" t="s">
        <v>131</v>
      </c>
      <c r="K321" s="8" t="s">
        <v>28</v>
      </c>
      <c r="L321" s="8" t="s">
        <v>29</v>
      </c>
      <c r="M321" s="10" t="str">
        <f t="shared" si="26"/>
        <v>LP</v>
      </c>
      <c r="N321" s="8" t="s">
        <v>193</v>
      </c>
      <c r="O321" s="8" t="str">
        <f t="shared" si="29"/>
        <v>Low</v>
      </c>
      <c r="P321" s="207" t="s">
        <v>2245</v>
      </c>
      <c r="Q321" s="8"/>
      <c r="R321" s="8" t="s">
        <v>2246</v>
      </c>
      <c r="S321" s="11" t="s">
        <v>2247</v>
      </c>
      <c r="T321" s="23" t="s">
        <v>2248</v>
      </c>
      <c r="U321" s="24"/>
      <c r="V321" s="24"/>
      <c r="W321" s="24"/>
      <c r="X321" s="14" t="s">
        <v>61</v>
      </c>
      <c r="Y321" s="73"/>
      <c r="Z321" s="73"/>
    </row>
    <row r="322" spans="1:26" ht="112.5" customHeight="1" x14ac:dyDescent="0.25">
      <c r="A322" s="83"/>
      <c r="B322" s="84"/>
      <c r="C322" s="8" t="str">
        <f t="shared" ca="1" si="30"/>
        <v>Expired</v>
      </c>
      <c r="D322" s="12" t="s">
        <v>2249</v>
      </c>
      <c r="E322" s="23">
        <v>44341</v>
      </c>
      <c r="F322" s="28">
        <v>44341</v>
      </c>
      <c r="G322" s="9">
        <f t="shared" si="28"/>
        <v>45070</v>
      </c>
      <c r="H322" s="8" t="s">
        <v>2250</v>
      </c>
      <c r="I322" s="12" t="s">
        <v>2251</v>
      </c>
      <c r="J322" s="12" t="s">
        <v>202</v>
      </c>
      <c r="K322" s="12" t="s">
        <v>124</v>
      </c>
      <c r="L322" s="54" t="s">
        <v>29</v>
      </c>
      <c r="M322" s="10" t="str">
        <f t="shared" ref="M322:M376" si="31">IF(EXACT(L322,"C - COMPANY ACT"),"LP",IF(EXACT(L322,"V- VEST ACT (WITHIN PARLIAMENT) "),"LP",IF(EXACT(L322,"FS - FRIENDLY SOCIETIES ACT"),"LP",IF(EXACT(L322,"UN - UNICORPORATED"),"LA",""))))</f>
        <v>LP</v>
      </c>
      <c r="N322" s="12" t="s">
        <v>132</v>
      </c>
      <c r="O322" s="8" t="str">
        <f t="shared" si="29"/>
        <v>Low</v>
      </c>
      <c r="P322" s="201" t="s">
        <v>2252</v>
      </c>
      <c r="Q322" s="12"/>
      <c r="R322" s="12" t="s">
        <v>2253</v>
      </c>
      <c r="S322" s="29" t="s">
        <v>2254</v>
      </c>
      <c r="T322" s="14"/>
      <c r="U322" s="12"/>
      <c r="V322" s="12"/>
      <c r="W322" s="12"/>
      <c r="X322" s="12" t="s">
        <v>37</v>
      </c>
      <c r="Y322" s="73"/>
      <c r="Z322" s="73"/>
    </row>
    <row r="323" spans="1:26" s="88" customFormat="1" ht="112.5" customHeight="1" x14ac:dyDescent="0.25">
      <c r="A323" s="30"/>
      <c r="B323" s="31"/>
      <c r="C323" s="8" t="str">
        <f t="shared" ca="1" si="30"/>
        <v>Expired</v>
      </c>
      <c r="D323" s="8" t="s">
        <v>2255</v>
      </c>
      <c r="E323" s="9">
        <v>41795</v>
      </c>
      <c r="F323" s="9">
        <v>44717</v>
      </c>
      <c r="G323" s="9">
        <f t="shared" si="28"/>
        <v>45447</v>
      </c>
      <c r="H323" s="8" t="s">
        <v>2256</v>
      </c>
      <c r="I323" s="8" t="s">
        <v>2257</v>
      </c>
      <c r="J323" s="8" t="s">
        <v>27</v>
      </c>
      <c r="K323" s="8" t="s">
        <v>28</v>
      </c>
      <c r="L323" s="8" t="s">
        <v>29</v>
      </c>
      <c r="M323" s="10" t="str">
        <f t="shared" si="31"/>
        <v>LP</v>
      </c>
      <c r="N323" s="8" t="s">
        <v>30</v>
      </c>
      <c r="O323" s="8" t="str">
        <f t="shared" si="29"/>
        <v>Medium</v>
      </c>
      <c r="P323" s="207" t="s">
        <v>2258</v>
      </c>
      <c r="Q323" s="8"/>
      <c r="R323" s="8" t="s">
        <v>2259</v>
      </c>
      <c r="S323" s="11" t="s">
        <v>2260</v>
      </c>
      <c r="T323" s="23" t="s">
        <v>2261</v>
      </c>
      <c r="U323" s="8">
        <v>0</v>
      </c>
      <c r="V323" s="8">
        <v>0</v>
      </c>
      <c r="W323" s="8">
        <v>1</v>
      </c>
      <c r="X323" s="14" t="s">
        <v>37</v>
      </c>
      <c r="Y323" s="97"/>
      <c r="Z323" s="97"/>
    </row>
    <row r="324" spans="1:26" ht="112.5" customHeight="1" x14ac:dyDescent="0.25">
      <c r="A324" s="19"/>
      <c r="B324" s="20"/>
      <c r="C324" s="8" t="str">
        <f t="shared" ca="1" si="30"/>
        <v>Expired</v>
      </c>
      <c r="D324" s="8" t="s">
        <v>2262</v>
      </c>
      <c r="E324" s="9">
        <v>41883</v>
      </c>
      <c r="F324" s="9">
        <v>44805</v>
      </c>
      <c r="G324" s="9">
        <f t="shared" si="28"/>
        <v>45535</v>
      </c>
      <c r="H324" s="8" t="s">
        <v>2263</v>
      </c>
      <c r="I324" s="8" t="s">
        <v>2264</v>
      </c>
      <c r="J324" s="8" t="s">
        <v>27</v>
      </c>
      <c r="K324" s="8" t="s">
        <v>28</v>
      </c>
      <c r="L324" s="8" t="s">
        <v>29</v>
      </c>
      <c r="M324" s="10" t="str">
        <f t="shared" si="31"/>
        <v>LP</v>
      </c>
      <c r="N324" s="8" t="s">
        <v>30</v>
      </c>
      <c r="O324" s="8" t="str">
        <f t="shared" si="29"/>
        <v>Medium</v>
      </c>
      <c r="P324" s="207" t="s">
        <v>2265</v>
      </c>
      <c r="Q324" s="8"/>
      <c r="R324" s="8" t="s">
        <v>2266</v>
      </c>
      <c r="S324" s="11" t="s">
        <v>2267</v>
      </c>
      <c r="T324" s="13" t="s">
        <v>60</v>
      </c>
      <c r="U324" s="8">
        <v>8</v>
      </c>
      <c r="V324" s="8">
        <v>15</v>
      </c>
      <c r="W324" s="8">
        <v>0</v>
      </c>
      <c r="X324" s="14" t="s">
        <v>243</v>
      </c>
      <c r="Y324" s="97"/>
      <c r="Z324" s="73"/>
    </row>
    <row r="325" spans="1:26" ht="112.5" customHeight="1" x14ac:dyDescent="0.25">
      <c r="A325" s="19"/>
      <c r="B325" s="32"/>
      <c r="C325" s="8" t="str">
        <f t="shared" ca="1" si="30"/>
        <v>Expired</v>
      </c>
      <c r="D325" s="8" t="s">
        <v>2268</v>
      </c>
      <c r="E325" s="9">
        <v>43847</v>
      </c>
      <c r="F325" s="9">
        <v>44578</v>
      </c>
      <c r="G325" s="9">
        <f t="shared" si="28"/>
        <v>45307</v>
      </c>
      <c r="H325" s="8" t="s">
        <v>2269</v>
      </c>
      <c r="I325" s="8" t="s">
        <v>2270</v>
      </c>
      <c r="J325" s="8" t="s">
        <v>27</v>
      </c>
      <c r="K325" s="8" t="s">
        <v>28</v>
      </c>
      <c r="L325" s="8" t="s">
        <v>29</v>
      </c>
      <c r="M325" s="10" t="str">
        <f t="shared" si="31"/>
        <v>LP</v>
      </c>
      <c r="N325" s="8" t="s">
        <v>30</v>
      </c>
      <c r="O325" s="8" t="str">
        <f t="shared" si="29"/>
        <v>Medium</v>
      </c>
      <c r="P325" s="207" t="s">
        <v>2271</v>
      </c>
      <c r="Q325" s="8"/>
      <c r="R325" s="8" t="s">
        <v>36</v>
      </c>
      <c r="S325" s="11" t="s">
        <v>36</v>
      </c>
      <c r="T325" s="23" t="s">
        <v>77</v>
      </c>
      <c r="U325" s="8"/>
      <c r="V325" s="8"/>
      <c r="W325" s="8"/>
      <c r="X325" s="14" t="s">
        <v>37</v>
      </c>
      <c r="Y325" s="97"/>
      <c r="Z325" s="73"/>
    </row>
    <row r="326" spans="1:26" ht="112.5" customHeight="1" x14ac:dyDescent="0.25">
      <c r="A326" s="19"/>
      <c r="B326" s="32"/>
      <c r="C326" s="8" t="str">
        <f t="shared" ca="1" si="30"/>
        <v>Expired</v>
      </c>
      <c r="D326" s="8" t="s">
        <v>2272</v>
      </c>
      <c r="E326" s="9">
        <v>44489</v>
      </c>
      <c r="F326" s="9">
        <v>44489</v>
      </c>
      <c r="G326" s="9">
        <f t="shared" si="28"/>
        <v>45218</v>
      </c>
      <c r="H326" s="8" t="s">
        <v>2273</v>
      </c>
      <c r="I326" s="8" t="s">
        <v>2274</v>
      </c>
      <c r="J326" s="8" t="s">
        <v>161</v>
      </c>
      <c r="K326" s="8" t="s">
        <v>28</v>
      </c>
      <c r="L326" s="8" t="s">
        <v>29</v>
      </c>
      <c r="M326" s="10" t="str">
        <f t="shared" si="31"/>
        <v>LP</v>
      </c>
      <c r="N326" s="8" t="s">
        <v>132</v>
      </c>
      <c r="O326" s="8" t="str">
        <f t="shared" si="29"/>
        <v>Low</v>
      </c>
      <c r="P326" s="207" t="s">
        <v>215</v>
      </c>
      <c r="Q326" s="8"/>
      <c r="R326" s="8" t="s">
        <v>2275</v>
      </c>
      <c r="S326" s="21" t="s">
        <v>2276</v>
      </c>
      <c r="T326" s="13" t="s">
        <v>77</v>
      </c>
      <c r="U326" s="8">
        <v>3</v>
      </c>
      <c r="V326" s="8">
        <v>0</v>
      </c>
      <c r="W326" s="8">
        <v>0</v>
      </c>
      <c r="X326" s="27" t="s">
        <v>37</v>
      </c>
      <c r="Y326" s="97"/>
      <c r="Z326" s="73"/>
    </row>
    <row r="327" spans="1:26" ht="112.5" customHeight="1" x14ac:dyDescent="0.25">
      <c r="A327" s="62"/>
      <c r="B327" s="45"/>
      <c r="C327" s="35" t="str">
        <f t="shared" ca="1" si="30"/>
        <v>Expired</v>
      </c>
      <c r="D327" s="35" t="s">
        <v>2277</v>
      </c>
      <c r="E327" s="36">
        <v>41810</v>
      </c>
      <c r="F327" s="36">
        <v>44002</v>
      </c>
      <c r="G327" s="36">
        <f t="shared" si="28"/>
        <v>44731</v>
      </c>
      <c r="H327" s="35" t="s">
        <v>2278</v>
      </c>
      <c r="I327" s="35" t="s">
        <v>2279</v>
      </c>
      <c r="J327" s="35" t="s">
        <v>27</v>
      </c>
      <c r="K327" s="35" t="s">
        <v>28</v>
      </c>
      <c r="L327" s="35" t="s">
        <v>29</v>
      </c>
      <c r="M327" s="37" t="str">
        <f t="shared" si="31"/>
        <v>LP</v>
      </c>
      <c r="N327" s="35" t="s">
        <v>30</v>
      </c>
      <c r="O327" s="35" t="str">
        <f t="shared" si="29"/>
        <v>Medium</v>
      </c>
      <c r="P327" s="208" t="s">
        <v>2280</v>
      </c>
      <c r="Q327" s="35"/>
      <c r="R327" s="35" t="s">
        <v>2281</v>
      </c>
      <c r="S327" s="43" t="s">
        <v>2282</v>
      </c>
      <c r="T327" s="39" t="s">
        <v>2283</v>
      </c>
      <c r="U327" s="35"/>
      <c r="V327" s="35"/>
      <c r="W327" s="35"/>
      <c r="X327" s="41" t="s">
        <v>243</v>
      </c>
      <c r="Y327" s="97"/>
      <c r="Z327" s="73"/>
    </row>
    <row r="328" spans="1:26" ht="112.5" customHeight="1" x14ac:dyDescent="0.25">
      <c r="A328" s="19"/>
      <c r="B328" s="32"/>
      <c r="C328" s="8" t="str">
        <f t="shared" ca="1" si="30"/>
        <v>Expired</v>
      </c>
      <c r="D328" s="8" t="s">
        <v>2284</v>
      </c>
      <c r="E328" s="9">
        <v>41863</v>
      </c>
      <c r="F328" s="9">
        <v>44055</v>
      </c>
      <c r="G328" s="9">
        <f t="shared" si="28"/>
        <v>44784</v>
      </c>
      <c r="H328" s="8" t="s">
        <v>2285</v>
      </c>
      <c r="I328" s="8" t="s">
        <v>2286</v>
      </c>
      <c r="J328" s="8" t="s">
        <v>27</v>
      </c>
      <c r="K328" s="8" t="s">
        <v>28</v>
      </c>
      <c r="L328" s="8" t="s">
        <v>29</v>
      </c>
      <c r="M328" s="10" t="str">
        <f t="shared" si="31"/>
        <v>LP</v>
      </c>
      <c r="N328" s="8" t="s">
        <v>30</v>
      </c>
      <c r="O328" s="8" t="str">
        <f t="shared" si="29"/>
        <v>Medium</v>
      </c>
      <c r="P328" s="207" t="s">
        <v>2287</v>
      </c>
      <c r="Q328" s="8"/>
      <c r="R328" s="8" t="s">
        <v>2288</v>
      </c>
      <c r="S328" s="11" t="s">
        <v>2289</v>
      </c>
      <c r="T328" s="12" t="s">
        <v>2290</v>
      </c>
      <c r="U328" s="25">
        <v>50</v>
      </c>
      <c r="V328" s="25">
        <v>9</v>
      </c>
      <c r="W328" s="25">
        <v>1</v>
      </c>
      <c r="X328" s="14" t="s">
        <v>61</v>
      </c>
      <c r="Y328" s="97"/>
      <c r="Z328" s="73"/>
    </row>
    <row r="329" spans="1:26" ht="112.5" customHeight="1" x14ac:dyDescent="0.25">
      <c r="A329" s="19"/>
      <c r="B329" s="20"/>
      <c r="C329" s="8" t="str">
        <f t="shared" ca="1" si="30"/>
        <v>Expired</v>
      </c>
      <c r="D329" s="8" t="s">
        <v>2291</v>
      </c>
      <c r="E329" s="9">
        <v>43768</v>
      </c>
      <c r="F329" s="9">
        <f>E329</f>
        <v>43768</v>
      </c>
      <c r="G329" s="9">
        <f t="shared" si="28"/>
        <v>44498</v>
      </c>
      <c r="H329" s="8" t="s">
        <v>2292</v>
      </c>
      <c r="I329" s="8" t="s">
        <v>2293</v>
      </c>
      <c r="J329" s="8" t="s">
        <v>131</v>
      </c>
      <c r="K329" s="8" t="s">
        <v>28</v>
      </c>
      <c r="L329" s="8" t="s">
        <v>192</v>
      </c>
      <c r="M329" s="10" t="str">
        <f t="shared" si="31"/>
        <v>LP</v>
      </c>
      <c r="N329" s="8" t="s">
        <v>193</v>
      </c>
      <c r="O329" s="8" t="str">
        <f t="shared" si="29"/>
        <v>Low</v>
      </c>
      <c r="P329" s="207" t="s">
        <v>2294</v>
      </c>
      <c r="Q329" s="8"/>
      <c r="R329" s="8" t="s">
        <v>2295</v>
      </c>
      <c r="S329" s="11" t="s">
        <v>2296</v>
      </c>
      <c r="T329" s="23" t="s">
        <v>2297</v>
      </c>
      <c r="U329" s="8">
        <v>30</v>
      </c>
      <c r="V329" s="8">
        <v>0</v>
      </c>
      <c r="W329" s="8">
        <v>1</v>
      </c>
      <c r="X329" s="14" t="s">
        <v>37</v>
      </c>
      <c r="Y329" s="97"/>
      <c r="Z329" s="73"/>
    </row>
    <row r="330" spans="1:26" ht="112.5" customHeight="1" x14ac:dyDescent="0.25">
      <c r="A330" s="17"/>
      <c r="B330" s="18">
        <v>45106</v>
      </c>
      <c r="C330" s="8" t="str">
        <f t="shared" ca="1" si="30"/>
        <v>Active</v>
      </c>
      <c r="D330" s="8" t="s">
        <v>2298</v>
      </c>
      <c r="E330" s="9">
        <v>45106</v>
      </c>
      <c r="F330" s="9">
        <f>E330</f>
        <v>45106</v>
      </c>
      <c r="G330" s="9">
        <f t="shared" si="28"/>
        <v>45836</v>
      </c>
      <c r="H330" s="8" t="s">
        <v>2299</v>
      </c>
      <c r="I330" s="8" t="s">
        <v>2300</v>
      </c>
      <c r="J330" s="8" t="s">
        <v>27</v>
      </c>
      <c r="K330" s="8" t="s">
        <v>28</v>
      </c>
      <c r="L330" s="8" t="s">
        <v>29</v>
      </c>
      <c r="M330" s="10" t="str">
        <f t="shared" si="31"/>
        <v>LP</v>
      </c>
      <c r="N330" s="8" t="s">
        <v>30</v>
      </c>
      <c r="O330" s="8" t="str">
        <f t="shared" si="29"/>
        <v>Medium</v>
      </c>
      <c r="P330" s="207" t="s">
        <v>2301</v>
      </c>
      <c r="Q330" s="8" t="s">
        <v>2302</v>
      </c>
      <c r="R330" s="8" t="s">
        <v>2303</v>
      </c>
      <c r="S330" s="11" t="s">
        <v>2304</v>
      </c>
      <c r="T330" s="12" t="s">
        <v>60</v>
      </c>
      <c r="U330" s="8">
        <v>2</v>
      </c>
      <c r="V330" s="8">
        <v>0</v>
      </c>
      <c r="W330" s="8">
        <v>0</v>
      </c>
      <c r="X330" s="14" t="s">
        <v>37</v>
      </c>
      <c r="Y330" s="73"/>
      <c r="Z330" s="73"/>
    </row>
    <row r="331" spans="1:26" ht="112.5" customHeight="1" x14ac:dyDescent="0.25">
      <c r="A331" s="17" t="s">
        <v>2305</v>
      </c>
      <c r="B331" s="20"/>
      <c r="C331" s="8" t="str">
        <f t="shared" ca="1" si="30"/>
        <v>Expired</v>
      </c>
      <c r="D331" s="8" t="s">
        <v>2306</v>
      </c>
      <c r="E331" s="9">
        <v>43257</v>
      </c>
      <c r="F331" s="9">
        <v>43988</v>
      </c>
      <c r="G331" s="9">
        <f t="shared" si="28"/>
        <v>44717</v>
      </c>
      <c r="H331" s="8" t="s">
        <v>2307</v>
      </c>
      <c r="I331" s="8" t="s">
        <v>2308</v>
      </c>
      <c r="J331" s="8" t="s">
        <v>27</v>
      </c>
      <c r="K331" s="8" t="s">
        <v>28</v>
      </c>
      <c r="L331" s="8" t="s">
        <v>192</v>
      </c>
      <c r="M331" s="10" t="str">
        <f t="shared" si="31"/>
        <v>LP</v>
      </c>
      <c r="N331" s="8" t="s">
        <v>30</v>
      </c>
      <c r="O331" s="8" t="str">
        <f t="shared" si="29"/>
        <v>Medium</v>
      </c>
      <c r="P331" s="207" t="s">
        <v>2309</v>
      </c>
      <c r="Q331" s="8"/>
      <c r="R331" s="8" t="s">
        <v>2310</v>
      </c>
      <c r="S331" s="11" t="s">
        <v>2311</v>
      </c>
      <c r="T331" s="12" t="s">
        <v>2312</v>
      </c>
      <c r="U331" s="24"/>
      <c r="V331" s="24"/>
      <c r="W331" s="24"/>
      <c r="X331" s="14" t="s">
        <v>61</v>
      </c>
      <c r="Y331" s="73"/>
      <c r="Z331" s="73"/>
    </row>
    <row r="332" spans="1:26" ht="112.5" customHeight="1" x14ac:dyDescent="0.25">
      <c r="A332" s="19"/>
      <c r="B332" s="20"/>
      <c r="C332" s="8" t="str">
        <f t="shared" ca="1" si="30"/>
        <v>Expired</v>
      </c>
      <c r="D332" s="8" t="s">
        <v>2313</v>
      </c>
      <c r="E332" s="9">
        <v>41835</v>
      </c>
      <c r="F332" s="9">
        <v>44757</v>
      </c>
      <c r="G332" s="9">
        <f t="shared" si="28"/>
        <v>45487</v>
      </c>
      <c r="H332" s="8" t="s">
        <v>2314</v>
      </c>
      <c r="I332" s="8" t="s">
        <v>2315</v>
      </c>
      <c r="J332" s="8" t="s">
        <v>269</v>
      </c>
      <c r="K332" s="8" t="s">
        <v>28</v>
      </c>
      <c r="L332" s="8" t="s">
        <v>29</v>
      </c>
      <c r="M332" s="10" t="str">
        <f t="shared" si="31"/>
        <v>LP</v>
      </c>
      <c r="N332" s="8" t="s">
        <v>30</v>
      </c>
      <c r="O332" s="8" t="str">
        <f t="shared" si="29"/>
        <v>Medium</v>
      </c>
      <c r="P332" s="207" t="s">
        <v>2316</v>
      </c>
      <c r="Q332" s="8"/>
      <c r="R332" s="8" t="s">
        <v>2317</v>
      </c>
      <c r="S332" s="11" t="s">
        <v>2318</v>
      </c>
      <c r="T332" s="12" t="s">
        <v>2319</v>
      </c>
      <c r="U332" s="8">
        <v>4</v>
      </c>
      <c r="V332" s="8">
        <v>4</v>
      </c>
      <c r="W332" s="8">
        <v>0</v>
      </c>
      <c r="X332" s="14" t="s">
        <v>243</v>
      </c>
      <c r="Y332" s="73"/>
      <c r="Z332" s="73"/>
    </row>
    <row r="333" spans="1:26" ht="112.5" customHeight="1" x14ac:dyDescent="0.25">
      <c r="A333" s="19"/>
      <c r="B333" s="20"/>
      <c r="C333" s="8" t="str">
        <f t="shared" ca="1" si="30"/>
        <v>Expired</v>
      </c>
      <c r="D333" s="8" t="s">
        <v>2320</v>
      </c>
      <c r="E333" s="9">
        <v>42873</v>
      </c>
      <c r="F333" s="9">
        <v>44334</v>
      </c>
      <c r="G333" s="9">
        <f t="shared" si="28"/>
        <v>45063</v>
      </c>
      <c r="H333" s="8" t="s">
        <v>2321</v>
      </c>
      <c r="I333" s="8" t="s">
        <v>2322</v>
      </c>
      <c r="J333" s="8" t="s">
        <v>27</v>
      </c>
      <c r="K333" s="8" t="s">
        <v>28</v>
      </c>
      <c r="L333" s="8" t="s">
        <v>29</v>
      </c>
      <c r="M333" s="10" t="str">
        <f t="shared" si="31"/>
        <v>LP</v>
      </c>
      <c r="N333" s="8" t="s">
        <v>132</v>
      </c>
      <c r="O333" s="8" t="str">
        <f t="shared" si="29"/>
        <v>Low</v>
      </c>
      <c r="P333" s="207" t="s">
        <v>2323</v>
      </c>
      <c r="Q333" s="8"/>
      <c r="R333" s="8" t="s">
        <v>2324</v>
      </c>
      <c r="S333" s="11" t="s">
        <v>36</v>
      </c>
      <c r="T333" s="12" t="s">
        <v>2325</v>
      </c>
      <c r="U333" s="8"/>
      <c r="V333" s="8"/>
      <c r="W333" s="8"/>
      <c r="X333" s="14" t="s">
        <v>37</v>
      </c>
      <c r="Y333" s="73"/>
      <c r="Z333" s="73"/>
    </row>
    <row r="334" spans="1:26" ht="112.5" customHeight="1" x14ac:dyDescent="0.25">
      <c r="A334" s="19"/>
      <c r="B334" s="20"/>
      <c r="C334" s="8" t="str">
        <f t="shared" ca="1" si="30"/>
        <v>Active</v>
      </c>
      <c r="D334" s="8" t="s">
        <v>2326</v>
      </c>
      <c r="E334" s="9">
        <v>42044</v>
      </c>
      <c r="F334" s="9">
        <v>44966</v>
      </c>
      <c r="G334" s="9">
        <f t="shared" si="28"/>
        <v>45696</v>
      </c>
      <c r="H334" s="8" t="s">
        <v>2327</v>
      </c>
      <c r="I334" s="8" t="s">
        <v>2328</v>
      </c>
      <c r="J334" s="8" t="s">
        <v>27</v>
      </c>
      <c r="K334" s="8" t="s">
        <v>28</v>
      </c>
      <c r="L334" s="8" t="s">
        <v>29</v>
      </c>
      <c r="M334" s="10" t="str">
        <f t="shared" si="31"/>
        <v>LP</v>
      </c>
      <c r="N334" s="8" t="s">
        <v>30</v>
      </c>
      <c r="O334" s="8" t="str">
        <f t="shared" si="29"/>
        <v>Medium</v>
      </c>
      <c r="P334" s="207" t="s">
        <v>2329</v>
      </c>
      <c r="Q334" s="8"/>
      <c r="R334" s="8" t="s">
        <v>2330</v>
      </c>
      <c r="S334" s="11" t="s">
        <v>2331</v>
      </c>
      <c r="T334" s="12" t="s">
        <v>2332</v>
      </c>
      <c r="U334" s="8">
        <v>8</v>
      </c>
      <c r="V334" s="8">
        <v>7</v>
      </c>
      <c r="W334" s="8">
        <v>3</v>
      </c>
      <c r="X334" s="14" t="s">
        <v>243</v>
      </c>
      <c r="Y334" s="73"/>
      <c r="Z334" s="73"/>
    </row>
    <row r="335" spans="1:26" ht="112.5" customHeight="1" x14ac:dyDescent="0.25">
      <c r="A335" s="19"/>
      <c r="B335" s="20"/>
      <c r="C335" s="8" t="str">
        <f t="shared" ca="1" si="30"/>
        <v>Expired</v>
      </c>
      <c r="D335" s="8" t="s">
        <v>2333</v>
      </c>
      <c r="E335" s="9">
        <v>42690</v>
      </c>
      <c r="F335" s="9">
        <v>44881</v>
      </c>
      <c r="G335" s="9">
        <f t="shared" si="28"/>
        <v>45611</v>
      </c>
      <c r="H335" s="8" t="s">
        <v>2334</v>
      </c>
      <c r="I335" s="8" t="s">
        <v>2335</v>
      </c>
      <c r="J335" s="8" t="s">
        <v>27</v>
      </c>
      <c r="K335" s="8" t="s">
        <v>28</v>
      </c>
      <c r="L335" s="8" t="s">
        <v>29</v>
      </c>
      <c r="M335" s="10" t="str">
        <f t="shared" si="31"/>
        <v>LP</v>
      </c>
      <c r="N335" s="8" t="s">
        <v>132</v>
      </c>
      <c r="O335" s="8" t="str">
        <f t="shared" si="29"/>
        <v>Low</v>
      </c>
      <c r="P335" s="207" t="s">
        <v>2336</v>
      </c>
      <c r="Q335" s="8"/>
      <c r="R335" s="8" t="s">
        <v>2337</v>
      </c>
      <c r="S335" s="11" t="s">
        <v>2338</v>
      </c>
      <c r="T335" s="12" t="s">
        <v>2339</v>
      </c>
      <c r="U335" s="8">
        <v>37</v>
      </c>
      <c r="V335" s="8">
        <v>26</v>
      </c>
      <c r="W335" s="8">
        <v>0</v>
      </c>
      <c r="X335" s="14" t="s">
        <v>243</v>
      </c>
      <c r="Y335" s="73"/>
      <c r="Z335" s="73"/>
    </row>
    <row r="336" spans="1:26" ht="112.5" customHeight="1" x14ac:dyDescent="0.25">
      <c r="A336" s="19" t="s">
        <v>70</v>
      </c>
      <c r="B336" s="20"/>
      <c r="C336" s="8" t="str">
        <f t="shared" ca="1" si="30"/>
        <v>Expired</v>
      </c>
      <c r="D336" s="8" t="s">
        <v>2340</v>
      </c>
      <c r="E336" s="9">
        <v>42577</v>
      </c>
      <c r="F336" s="9">
        <f>E336</f>
        <v>42577</v>
      </c>
      <c r="G336" s="9">
        <f t="shared" si="28"/>
        <v>43306</v>
      </c>
      <c r="H336" s="8" t="s">
        <v>2341</v>
      </c>
      <c r="I336" s="8" t="s">
        <v>2342</v>
      </c>
      <c r="J336" s="8" t="s">
        <v>161</v>
      </c>
      <c r="K336" s="8" t="s">
        <v>28</v>
      </c>
      <c r="L336" s="8" t="s">
        <v>29</v>
      </c>
      <c r="M336" s="10" t="str">
        <f t="shared" si="31"/>
        <v>LP</v>
      </c>
      <c r="N336" s="8" t="s">
        <v>132</v>
      </c>
      <c r="O336" s="8" t="str">
        <f t="shared" si="29"/>
        <v>Low</v>
      </c>
      <c r="P336" s="207" t="s">
        <v>2343</v>
      </c>
      <c r="Q336" s="8"/>
      <c r="R336" s="8" t="s">
        <v>2344</v>
      </c>
      <c r="S336" s="21" t="s">
        <v>2345</v>
      </c>
      <c r="T336" s="13" t="s">
        <v>2346</v>
      </c>
      <c r="U336" s="8">
        <v>3</v>
      </c>
      <c r="V336" s="8">
        <v>0</v>
      </c>
      <c r="W336" s="8">
        <v>0</v>
      </c>
      <c r="X336" s="14" t="s">
        <v>37</v>
      </c>
      <c r="Y336" s="73"/>
      <c r="Z336" s="73"/>
    </row>
    <row r="337" spans="1:28" ht="112.5" customHeight="1" x14ac:dyDescent="0.25">
      <c r="A337" s="19"/>
      <c r="B337" s="20"/>
      <c r="C337" s="8" t="str">
        <f t="shared" ca="1" si="30"/>
        <v>Expired</v>
      </c>
      <c r="D337" s="8" t="s">
        <v>2347</v>
      </c>
      <c r="E337" s="9">
        <v>44152</v>
      </c>
      <c r="F337" s="9">
        <f>E337</f>
        <v>44152</v>
      </c>
      <c r="G337" s="9">
        <f t="shared" si="28"/>
        <v>44881</v>
      </c>
      <c r="H337" s="8" t="s">
        <v>2348</v>
      </c>
      <c r="I337" s="8" t="s">
        <v>2349</v>
      </c>
      <c r="J337" s="8" t="s">
        <v>27</v>
      </c>
      <c r="K337" s="8" t="s">
        <v>28</v>
      </c>
      <c r="L337" s="8" t="s">
        <v>29</v>
      </c>
      <c r="M337" s="10" t="str">
        <f t="shared" si="31"/>
        <v>LP</v>
      </c>
      <c r="N337" s="8" t="s">
        <v>170</v>
      </c>
      <c r="O337" s="8" t="str">
        <f t="shared" si="29"/>
        <v>Low</v>
      </c>
      <c r="P337" s="207" t="s">
        <v>2350</v>
      </c>
      <c r="Q337" s="8"/>
      <c r="R337" s="8" t="s">
        <v>2351</v>
      </c>
      <c r="S337" s="11" t="s">
        <v>2352</v>
      </c>
      <c r="T337" s="23" t="s">
        <v>2353</v>
      </c>
      <c r="U337" s="8">
        <v>3</v>
      </c>
      <c r="V337" s="8">
        <v>0</v>
      </c>
      <c r="W337" s="8">
        <v>0</v>
      </c>
      <c r="X337" s="14" t="s">
        <v>37</v>
      </c>
      <c r="Y337" s="97"/>
      <c r="Z337" s="73"/>
    </row>
    <row r="338" spans="1:28" ht="112.5" customHeight="1" x14ac:dyDescent="0.25">
      <c r="A338" s="30"/>
      <c r="B338" s="31"/>
      <c r="C338" s="8" t="str">
        <f t="shared" ca="1" si="30"/>
        <v>Expired</v>
      </c>
      <c r="D338" s="12" t="s">
        <v>2354</v>
      </c>
      <c r="E338" s="23">
        <v>42899</v>
      </c>
      <c r="F338" s="28">
        <v>44360</v>
      </c>
      <c r="G338" s="9">
        <f t="shared" si="28"/>
        <v>45089</v>
      </c>
      <c r="H338" s="8" t="s">
        <v>2355</v>
      </c>
      <c r="I338" s="12" t="s">
        <v>2356</v>
      </c>
      <c r="J338" s="12" t="s">
        <v>56</v>
      </c>
      <c r="K338" s="12" t="s">
        <v>124</v>
      </c>
      <c r="L338" s="54" t="s">
        <v>29</v>
      </c>
      <c r="M338" s="10" t="str">
        <f t="shared" si="31"/>
        <v>LP</v>
      </c>
      <c r="N338" s="8" t="s">
        <v>270</v>
      </c>
      <c r="O338" s="8" t="str">
        <f t="shared" si="29"/>
        <v>Medium</v>
      </c>
      <c r="P338" s="201" t="s">
        <v>2357</v>
      </c>
      <c r="Q338" s="12"/>
      <c r="R338" s="12" t="s">
        <v>2358</v>
      </c>
      <c r="S338" s="29" t="s">
        <v>2359</v>
      </c>
      <c r="T338" s="14"/>
      <c r="U338" s="12"/>
      <c r="V338" s="12"/>
      <c r="W338" s="12"/>
      <c r="X338" s="12" t="s">
        <v>243</v>
      </c>
      <c r="Y338" s="73"/>
      <c r="Z338" s="73"/>
    </row>
    <row r="339" spans="1:28" ht="112.5" customHeight="1" x14ac:dyDescent="0.25">
      <c r="A339" s="19"/>
      <c r="B339" s="20"/>
      <c r="C339" s="8" t="str">
        <f t="shared" ca="1" si="30"/>
        <v>Expired</v>
      </c>
      <c r="D339" s="8" t="s">
        <v>2360</v>
      </c>
      <c r="E339" s="9">
        <v>42877</v>
      </c>
      <c r="F339" s="9">
        <f>E339</f>
        <v>42877</v>
      </c>
      <c r="G339" s="9">
        <f t="shared" si="28"/>
        <v>43606</v>
      </c>
      <c r="H339" s="8" t="s">
        <v>2361</v>
      </c>
      <c r="I339" s="8" t="s">
        <v>2362</v>
      </c>
      <c r="J339" s="8" t="s">
        <v>161</v>
      </c>
      <c r="K339" s="8" t="s">
        <v>28</v>
      </c>
      <c r="L339" s="8" t="s">
        <v>29</v>
      </c>
      <c r="M339" s="10" t="str">
        <f t="shared" si="31"/>
        <v>LP</v>
      </c>
      <c r="N339" s="8" t="s">
        <v>132</v>
      </c>
      <c r="O339" s="8" t="str">
        <f t="shared" si="29"/>
        <v>Low</v>
      </c>
      <c r="P339" s="207" t="s">
        <v>2363</v>
      </c>
      <c r="Q339" s="8"/>
      <c r="R339" s="8" t="s">
        <v>2364</v>
      </c>
      <c r="S339" s="11" t="s">
        <v>2365</v>
      </c>
      <c r="T339" s="12" t="s">
        <v>731</v>
      </c>
      <c r="U339" s="25">
        <v>60</v>
      </c>
      <c r="V339" s="25">
        <v>6</v>
      </c>
      <c r="W339" s="25">
        <v>1</v>
      </c>
      <c r="X339" s="14" t="s">
        <v>37</v>
      </c>
      <c r="Y339" s="73"/>
      <c r="Z339" s="73"/>
    </row>
    <row r="340" spans="1:28" s="88" customFormat="1" ht="112.5" customHeight="1" x14ac:dyDescent="0.25">
      <c r="A340" s="30"/>
      <c r="B340" s="31"/>
      <c r="C340" s="8" t="str">
        <f t="shared" ca="1" si="30"/>
        <v>Expired</v>
      </c>
      <c r="D340" s="8" t="s">
        <v>2366</v>
      </c>
      <c r="E340" s="9">
        <v>43664</v>
      </c>
      <c r="F340" s="9">
        <v>44395</v>
      </c>
      <c r="G340" s="9">
        <f t="shared" si="28"/>
        <v>45124</v>
      </c>
      <c r="H340" s="8" t="s">
        <v>2367</v>
      </c>
      <c r="I340" s="8" t="s">
        <v>2368</v>
      </c>
      <c r="J340" s="8" t="s">
        <v>161</v>
      </c>
      <c r="K340" s="8" t="s">
        <v>28</v>
      </c>
      <c r="L340" s="8" t="s">
        <v>29</v>
      </c>
      <c r="M340" s="10" t="str">
        <f t="shared" si="31"/>
        <v>LP</v>
      </c>
      <c r="N340" s="8" t="s">
        <v>132</v>
      </c>
      <c r="O340" s="8" t="str">
        <f t="shared" si="29"/>
        <v>Low</v>
      </c>
      <c r="P340" s="207" t="s">
        <v>2369</v>
      </c>
      <c r="Q340" s="8"/>
      <c r="R340" s="8" t="s">
        <v>2370</v>
      </c>
      <c r="S340" s="11" t="s">
        <v>2371</v>
      </c>
      <c r="T340" s="23" t="s">
        <v>2372</v>
      </c>
      <c r="U340" s="24"/>
      <c r="V340" s="24"/>
      <c r="W340" s="24"/>
      <c r="X340" s="14" t="s">
        <v>37</v>
      </c>
      <c r="Y340" s="97"/>
      <c r="Z340" s="97"/>
    </row>
    <row r="341" spans="1:28" ht="112.5" customHeight="1" x14ac:dyDescent="0.25">
      <c r="A341" s="19"/>
      <c r="B341" s="20"/>
      <c r="C341" s="8" t="str">
        <f t="shared" ca="1" si="30"/>
        <v>Expired</v>
      </c>
      <c r="D341" s="8" t="s">
        <v>2373</v>
      </c>
      <c r="E341" s="9">
        <v>43690</v>
      </c>
      <c r="F341" s="9">
        <f>E341</f>
        <v>43690</v>
      </c>
      <c r="G341" s="9">
        <f t="shared" si="28"/>
        <v>44420</v>
      </c>
      <c r="H341" s="8" t="s">
        <v>2374</v>
      </c>
      <c r="I341" s="8" t="s">
        <v>2375</v>
      </c>
      <c r="J341" s="8" t="s">
        <v>27</v>
      </c>
      <c r="K341" s="8" t="s">
        <v>28</v>
      </c>
      <c r="L341" s="8" t="s">
        <v>29</v>
      </c>
      <c r="M341" s="10" t="str">
        <f t="shared" si="31"/>
        <v>LP</v>
      </c>
      <c r="N341" s="8" t="s">
        <v>132</v>
      </c>
      <c r="O341" s="8" t="str">
        <f t="shared" si="29"/>
        <v>Low</v>
      </c>
      <c r="P341" s="207" t="s">
        <v>2376</v>
      </c>
      <c r="Q341" s="8"/>
      <c r="R341" s="8" t="s">
        <v>2377</v>
      </c>
      <c r="S341" s="11" t="s">
        <v>2378</v>
      </c>
      <c r="T341" s="23" t="s">
        <v>2379</v>
      </c>
      <c r="U341" s="8">
        <v>4</v>
      </c>
      <c r="V341" s="8">
        <v>0</v>
      </c>
      <c r="W341" s="8">
        <v>0</v>
      </c>
      <c r="X341" s="14" t="s">
        <v>37</v>
      </c>
      <c r="Y341" s="73"/>
      <c r="Z341" s="73"/>
    </row>
    <row r="342" spans="1:28" ht="112.5" customHeight="1" x14ac:dyDescent="0.25">
      <c r="A342" s="19"/>
      <c r="B342" s="20"/>
      <c r="C342" s="8" t="str">
        <f t="shared" ca="1" si="30"/>
        <v>Expired</v>
      </c>
      <c r="D342" s="8" t="s">
        <v>2380</v>
      </c>
      <c r="E342" s="9">
        <v>43376</v>
      </c>
      <c r="F342" s="9">
        <f>E342</f>
        <v>43376</v>
      </c>
      <c r="G342" s="9">
        <f t="shared" si="28"/>
        <v>44106</v>
      </c>
      <c r="H342" s="8" t="s">
        <v>2381</v>
      </c>
      <c r="I342" s="8" t="s">
        <v>2382</v>
      </c>
      <c r="J342" s="8" t="s">
        <v>27</v>
      </c>
      <c r="K342" s="8" t="s">
        <v>28</v>
      </c>
      <c r="L342" s="8" t="s">
        <v>192</v>
      </c>
      <c r="M342" s="10" t="str">
        <f t="shared" si="31"/>
        <v>LP</v>
      </c>
      <c r="N342" s="8" t="s">
        <v>193</v>
      </c>
      <c r="O342" s="8" t="str">
        <f t="shared" si="29"/>
        <v>Low</v>
      </c>
      <c r="P342" s="207" t="s">
        <v>2383</v>
      </c>
      <c r="Q342" s="8"/>
      <c r="R342" s="8" t="s">
        <v>2384</v>
      </c>
      <c r="S342" s="11" t="s">
        <v>2385</v>
      </c>
      <c r="T342" s="12" t="s">
        <v>2386</v>
      </c>
      <c r="U342" s="25">
        <v>2</v>
      </c>
      <c r="V342" s="25">
        <v>2</v>
      </c>
      <c r="W342" s="25">
        <v>1</v>
      </c>
      <c r="X342" s="14" t="s">
        <v>37</v>
      </c>
      <c r="Y342" s="73"/>
      <c r="Z342" s="73"/>
    </row>
    <row r="343" spans="1:28" ht="112.5" customHeight="1" x14ac:dyDescent="0.25">
      <c r="A343" s="19"/>
      <c r="B343" s="20"/>
      <c r="C343" s="8" t="str">
        <f t="shared" ca="1" si="30"/>
        <v>Expired</v>
      </c>
      <c r="D343" s="8" t="s">
        <v>2387</v>
      </c>
      <c r="E343" s="9">
        <v>42545</v>
      </c>
      <c r="F343" s="9">
        <f>E343</f>
        <v>42545</v>
      </c>
      <c r="G343" s="9">
        <f t="shared" ref="G343:G368" si="32">DATE(YEAR(F343)+2,MONTH(F343),DAY(F343)-1)</f>
        <v>43274</v>
      </c>
      <c r="H343" s="8" t="s">
        <v>2388</v>
      </c>
      <c r="I343" s="98" t="s">
        <v>2389</v>
      </c>
      <c r="J343" s="8" t="s">
        <v>27</v>
      </c>
      <c r="K343" s="8" t="s">
        <v>28</v>
      </c>
      <c r="L343" s="8" t="s">
        <v>29</v>
      </c>
      <c r="M343" s="10" t="str">
        <f t="shared" si="31"/>
        <v>LP</v>
      </c>
      <c r="N343" s="8" t="s">
        <v>132</v>
      </c>
      <c r="O343" s="8" t="str">
        <f t="shared" si="29"/>
        <v>Low</v>
      </c>
      <c r="P343" s="207" t="s">
        <v>2390</v>
      </c>
      <c r="Q343" s="8"/>
      <c r="R343" s="8" t="s">
        <v>2391</v>
      </c>
      <c r="S343" s="11" t="s">
        <v>2392</v>
      </c>
      <c r="T343" s="12" t="s">
        <v>2393</v>
      </c>
      <c r="U343" s="8">
        <v>3</v>
      </c>
      <c r="V343" s="8">
        <v>0</v>
      </c>
      <c r="W343" s="8">
        <v>0</v>
      </c>
      <c r="X343" s="14" t="s">
        <v>37</v>
      </c>
      <c r="Y343" s="73"/>
      <c r="Z343" s="73"/>
    </row>
    <row r="344" spans="1:28" ht="112.5" customHeight="1" x14ac:dyDescent="0.25">
      <c r="A344" s="19"/>
      <c r="B344" s="20"/>
      <c r="C344" s="8" t="str">
        <f t="shared" ca="1" si="30"/>
        <v>Active</v>
      </c>
      <c r="D344" s="8" t="s">
        <v>2394</v>
      </c>
      <c r="E344" s="9">
        <v>43524</v>
      </c>
      <c r="F344" s="9">
        <v>44985</v>
      </c>
      <c r="G344" s="9">
        <f t="shared" si="32"/>
        <v>45715</v>
      </c>
      <c r="H344" s="8" t="s">
        <v>2395</v>
      </c>
      <c r="I344" s="8" t="s">
        <v>2396</v>
      </c>
      <c r="J344" s="8" t="s">
        <v>27</v>
      </c>
      <c r="K344" s="8" t="s">
        <v>28</v>
      </c>
      <c r="L344" s="8" t="s">
        <v>29</v>
      </c>
      <c r="M344" s="10" t="str">
        <f t="shared" si="31"/>
        <v>LP</v>
      </c>
      <c r="N344" s="8" t="s">
        <v>132</v>
      </c>
      <c r="O344" s="8" t="str">
        <f t="shared" si="29"/>
        <v>Low</v>
      </c>
      <c r="P344" s="207" t="s">
        <v>728</v>
      </c>
      <c r="Q344" s="8" t="s">
        <v>2397</v>
      </c>
      <c r="R344" s="8" t="s">
        <v>2398</v>
      </c>
      <c r="S344" s="11" t="s">
        <v>2399</v>
      </c>
      <c r="T344" s="12" t="s">
        <v>2400</v>
      </c>
      <c r="U344" s="8">
        <v>14</v>
      </c>
      <c r="V344" s="8">
        <v>3</v>
      </c>
      <c r="W344" s="8">
        <v>1</v>
      </c>
      <c r="X344" s="14" t="s">
        <v>37</v>
      </c>
      <c r="Y344" s="73"/>
      <c r="Z344" s="73"/>
    </row>
    <row r="345" spans="1:28" ht="112.5" customHeight="1" x14ac:dyDescent="0.25">
      <c r="A345" s="19"/>
      <c r="B345" s="20"/>
      <c r="C345" s="8" t="str">
        <f t="shared" ca="1" si="30"/>
        <v>Expired</v>
      </c>
      <c r="D345" s="8" t="s">
        <v>2401</v>
      </c>
      <c r="E345" s="9">
        <v>41687</v>
      </c>
      <c r="F345" s="9">
        <v>43148</v>
      </c>
      <c r="G345" s="9">
        <f t="shared" si="32"/>
        <v>43877</v>
      </c>
      <c r="H345" s="8" t="s">
        <v>2402</v>
      </c>
      <c r="I345" s="8" t="s">
        <v>2403</v>
      </c>
      <c r="J345" s="8" t="s">
        <v>191</v>
      </c>
      <c r="K345" s="8" t="s">
        <v>28</v>
      </c>
      <c r="L345" s="8" t="s">
        <v>29</v>
      </c>
      <c r="M345" s="10" t="str">
        <f t="shared" si="31"/>
        <v>LP</v>
      </c>
      <c r="N345" s="8" t="s">
        <v>132</v>
      </c>
      <c r="O345" s="8" t="str">
        <f t="shared" si="29"/>
        <v>Low</v>
      </c>
      <c r="P345" s="207" t="s">
        <v>2404</v>
      </c>
      <c r="Q345" s="8"/>
      <c r="R345" s="8" t="s">
        <v>2405</v>
      </c>
      <c r="S345" s="11" t="s">
        <v>2406</v>
      </c>
      <c r="T345" s="13" t="s">
        <v>36</v>
      </c>
      <c r="U345" s="25">
        <v>10</v>
      </c>
      <c r="V345" s="25">
        <v>7</v>
      </c>
      <c r="W345" s="25">
        <v>0</v>
      </c>
      <c r="X345" s="14" t="s">
        <v>61</v>
      </c>
      <c r="Y345" s="73"/>
      <c r="Z345" s="73"/>
    </row>
    <row r="346" spans="1:28" ht="112.5" customHeight="1" x14ac:dyDescent="0.25">
      <c r="A346" s="19"/>
      <c r="B346" s="20"/>
      <c r="C346" s="8" t="str">
        <f t="shared" ca="1" si="30"/>
        <v>Expired</v>
      </c>
      <c r="D346" s="8" t="s">
        <v>2407</v>
      </c>
      <c r="E346" s="9">
        <v>42794</v>
      </c>
      <c r="F346" s="9">
        <f>E346</f>
        <v>42794</v>
      </c>
      <c r="G346" s="9">
        <f t="shared" si="32"/>
        <v>43523</v>
      </c>
      <c r="H346" s="8" t="s">
        <v>2408</v>
      </c>
      <c r="I346" s="8" t="s">
        <v>2409</v>
      </c>
      <c r="J346" s="8" t="s">
        <v>65</v>
      </c>
      <c r="K346" s="8" t="s">
        <v>28</v>
      </c>
      <c r="L346" s="8" t="s">
        <v>29</v>
      </c>
      <c r="M346" s="10" t="str">
        <f t="shared" si="31"/>
        <v>LP</v>
      </c>
      <c r="N346" s="8" t="s">
        <v>132</v>
      </c>
      <c r="O346" s="8" t="str">
        <f t="shared" si="29"/>
        <v>Low</v>
      </c>
      <c r="P346" s="207" t="s">
        <v>2410</v>
      </c>
      <c r="Q346" s="8"/>
      <c r="R346" s="8" t="s">
        <v>36</v>
      </c>
      <c r="S346" s="21" t="s">
        <v>36</v>
      </c>
      <c r="T346" s="13"/>
      <c r="U346" s="8"/>
      <c r="V346" s="8"/>
      <c r="W346" s="8"/>
      <c r="X346" s="14" t="str">
        <f>IF(ISNUMBER(#REF!), IF(#REF!&lt;5000001,"SMALL", IF(#REF!&lt;15000001,"MEDIUM","LARGE")),"")</f>
        <v/>
      </c>
      <c r="Y346" s="73"/>
      <c r="Z346" s="73"/>
    </row>
    <row r="347" spans="1:28" ht="112.5" customHeight="1" x14ac:dyDescent="0.25">
      <c r="A347" s="19"/>
      <c r="B347" s="20"/>
      <c r="C347" s="8" t="str">
        <f t="shared" ca="1" si="30"/>
        <v>Active</v>
      </c>
      <c r="D347" s="8" t="s">
        <v>2411</v>
      </c>
      <c r="E347" s="9">
        <v>43703</v>
      </c>
      <c r="F347" s="9">
        <v>45164</v>
      </c>
      <c r="G347" s="9">
        <f t="shared" si="32"/>
        <v>45894</v>
      </c>
      <c r="H347" s="8" t="s">
        <v>2412</v>
      </c>
      <c r="I347" s="8" t="s">
        <v>2413</v>
      </c>
      <c r="J347" s="8" t="s">
        <v>27</v>
      </c>
      <c r="K347" s="8" t="s">
        <v>28</v>
      </c>
      <c r="L347" s="8" t="s">
        <v>29</v>
      </c>
      <c r="M347" s="10" t="str">
        <f t="shared" si="31"/>
        <v>LP</v>
      </c>
      <c r="N347" s="8" t="s">
        <v>132</v>
      </c>
      <c r="O347" s="8" t="str">
        <f t="shared" si="29"/>
        <v>Low</v>
      </c>
      <c r="P347" s="207" t="s">
        <v>162</v>
      </c>
      <c r="Q347" s="8"/>
      <c r="R347" s="8" t="s">
        <v>2414</v>
      </c>
      <c r="S347" s="11" t="s">
        <v>2415</v>
      </c>
      <c r="T347" s="23" t="s">
        <v>2416</v>
      </c>
      <c r="U347" s="8">
        <v>25</v>
      </c>
      <c r="V347" s="8">
        <v>5</v>
      </c>
      <c r="W347" s="8">
        <v>0</v>
      </c>
      <c r="X347" s="14" t="s">
        <v>37</v>
      </c>
      <c r="Y347" s="73"/>
      <c r="Z347" s="97"/>
      <c r="AA347" s="88"/>
      <c r="AB347" s="88"/>
    </row>
    <row r="348" spans="1:28" ht="112.5" customHeight="1" x14ac:dyDescent="0.25">
      <c r="A348" s="19"/>
      <c r="B348" s="20"/>
      <c r="C348" s="8" t="str">
        <f t="shared" ca="1" si="30"/>
        <v>Expired</v>
      </c>
      <c r="D348" s="8" t="s">
        <v>2417</v>
      </c>
      <c r="E348" s="9">
        <v>44040</v>
      </c>
      <c r="F348" s="9">
        <f>E348</f>
        <v>44040</v>
      </c>
      <c r="G348" s="9">
        <f t="shared" si="32"/>
        <v>44769</v>
      </c>
      <c r="H348" s="8" t="s">
        <v>2418</v>
      </c>
      <c r="I348" s="8" t="s">
        <v>2419</v>
      </c>
      <c r="J348" s="8" t="s">
        <v>65</v>
      </c>
      <c r="K348" s="8" t="s">
        <v>28</v>
      </c>
      <c r="L348" s="8" t="s">
        <v>29</v>
      </c>
      <c r="M348" s="10" t="str">
        <f t="shared" si="31"/>
        <v>LP</v>
      </c>
      <c r="N348" s="8" t="s">
        <v>132</v>
      </c>
      <c r="O348" s="8" t="str">
        <f t="shared" si="29"/>
        <v>Low</v>
      </c>
      <c r="P348" s="207" t="s">
        <v>215</v>
      </c>
      <c r="Q348" s="8"/>
      <c r="R348" s="8" t="s">
        <v>2420</v>
      </c>
      <c r="S348" s="11" t="s">
        <v>2421</v>
      </c>
      <c r="T348" s="23" t="s">
        <v>2422</v>
      </c>
      <c r="U348" s="8">
        <v>4</v>
      </c>
      <c r="V348" s="8">
        <v>0</v>
      </c>
      <c r="W348" s="8">
        <v>0</v>
      </c>
      <c r="X348" s="14" t="s">
        <v>37</v>
      </c>
      <c r="Y348" s="73"/>
      <c r="Z348" s="73"/>
    </row>
    <row r="349" spans="1:28" ht="112.5" customHeight="1" x14ac:dyDescent="0.25">
      <c r="A349" s="19"/>
      <c r="B349" s="20"/>
      <c r="C349" s="8" t="str">
        <f t="shared" ca="1" si="30"/>
        <v>Expired</v>
      </c>
      <c r="D349" s="8" t="s">
        <v>2423</v>
      </c>
      <c r="E349" s="9">
        <v>42044</v>
      </c>
      <c r="F349" s="9">
        <f>E349</f>
        <v>42044</v>
      </c>
      <c r="G349" s="9">
        <f t="shared" si="32"/>
        <v>42774</v>
      </c>
      <c r="H349" s="8" t="s">
        <v>2424</v>
      </c>
      <c r="I349" s="8" t="s">
        <v>2425</v>
      </c>
      <c r="J349" s="8" t="s">
        <v>161</v>
      </c>
      <c r="K349" s="8" t="s">
        <v>28</v>
      </c>
      <c r="L349" s="8" t="s">
        <v>29</v>
      </c>
      <c r="M349" s="10" t="str">
        <f t="shared" si="31"/>
        <v>LP</v>
      </c>
      <c r="N349" s="8" t="s">
        <v>132</v>
      </c>
      <c r="O349" s="8" t="str">
        <f t="shared" si="29"/>
        <v>Low</v>
      </c>
      <c r="P349" s="207" t="s">
        <v>2426</v>
      </c>
      <c r="Q349" s="8"/>
      <c r="R349" s="8" t="s">
        <v>2427</v>
      </c>
      <c r="S349" s="11" t="s">
        <v>2428</v>
      </c>
      <c r="T349" s="13" t="s">
        <v>620</v>
      </c>
      <c r="U349" s="8">
        <v>3</v>
      </c>
      <c r="V349" s="8">
        <v>0</v>
      </c>
      <c r="W349" s="8">
        <v>0</v>
      </c>
      <c r="X349" s="14" t="s">
        <v>37</v>
      </c>
      <c r="Y349" s="73"/>
      <c r="Z349" s="73"/>
    </row>
    <row r="350" spans="1:28" ht="112.5" customHeight="1" x14ac:dyDescent="0.25">
      <c r="A350" s="19"/>
      <c r="B350" s="20"/>
      <c r="C350" s="8" t="str">
        <f t="shared" ca="1" si="30"/>
        <v>Expired</v>
      </c>
      <c r="D350" s="8" t="s">
        <v>2429</v>
      </c>
      <c r="E350" s="9">
        <v>42615</v>
      </c>
      <c r="F350" s="9">
        <f>E350</f>
        <v>42615</v>
      </c>
      <c r="G350" s="9">
        <f t="shared" si="32"/>
        <v>43344</v>
      </c>
      <c r="H350" s="8" t="s">
        <v>2430</v>
      </c>
      <c r="I350" s="8" t="s">
        <v>2431</v>
      </c>
      <c r="J350" s="8" t="s">
        <v>254</v>
      </c>
      <c r="K350" s="8" t="s">
        <v>28</v>
      </c>
      <c r="L350" s="8" t="s">
        <v>29</v>
      </c>
      <c r="M350" s="10" t="str">
        <f t="shared" si="31"/>
        <v>LP</v>
      </c>
      <c r="N350" s="8" t="s">
        <v>132</v>
      </c>
      <c r="O350" s="8" t="str">
        <f t="shared" ref="O350:O413" si="33">IF(EXACT(N350,"Overseas Charities Operating in Jamaica"),"Medium",IF(EXACT(N350,"Muslim Groups/Foundations"),"Medium",IF(EXACT(N350,"Churches"),"Low",IF(EXACT(N350,"Benevolent Societies"),"Low",IF(EXACT(N350,"Alumni/Past Students Associations"),"Low",IF(EXACT(N350,"Schools(Government/Private)"),"Low",IF(EXACT(N350,"Govt.Based Trusts/Charities"),"Low",IF(EXACT(N350,"Trust"),"Medium",IF(EXACT(N350,"Company Based Foundations"),"Medium",IF(EXACT(N350,"Other Foundations"),"Medium",IF(EXACT(N350,"Unincorporated Groups"),"Medium","")))))))))))</f>
        <v>Low</v>
      </c>
      <c r="P350" s="207" t="s">
        <v>2432</v>
      </c>
      <c r="Q350" s="8"/>
      <c r="R350" s="8" t="s">
        <v>2433</v>
      </c>
      <c r="S350" s="29" t="s">
        <v>2434</v>
      </c>
      <c r="T350" s="13" t="s">
        <v>60</v>
      </c>
      <c r="U350" s="8">
        <v>5</v>
      </c>
      <c r="V350" s="8">
        <v>0</v>
      </c>
      <c r="W350" s="8">
        <v>0</v>
      </c>
      <c r="X350" s="14" t="s">
        <v>37</v>
      </c>
      <c r="Y350" s="73"/>
      <c r="Z350" s="73"/>
    </row>
    <row r="351" spans="1:28" ht="112.5" customHeight="1" x14ac:dyDescent="0.25">
      <c r="A351" s="19"/>
      <c r="B351" s="20"/>
      <c r="C351" s="8" t="str">
        <f t="shared" ca="1" si="30"/>
        <v>Expired</v>
      </c>
      <c r="D351" s="12" t="s">
        <v>2435</v>
      </c>
      <c r="E351" s="12"/>
      <c r="F351" s="28">
        <v>44529</v>
      </c>
      <c r="G351" s="9">
        <f t="shared" si="32"/>
        <v>45258</v>
      </c>
      <c r="H351" s="8" t="s">
        <v>2436</v>
      </c>
      <c r="I351" s="12" t="s">
        <v>2437</v>
      </c>
      <c r="J351" s="12" t="s">
        <v>56</v>
      </c>
      <c r="K351" s="12" t="s">
        <v>124</v>
      </c>
      <c r="L351" s="54" t="s">
        <v>29</v>
      </c>
      <c r="M351" s="10" t="str">
        <f t="shared" si="31"/>
        <v>LP</v>
      </c>
      <c r="N351" s="12" t="s">
        <v>132</v>
      </c>
      <c r="O351" s="8" t="str">
        <f t="shared" si="33"/>
        <v>Low</v>
      </c>
      <c r="P351" s="201" t="s">
        <v>2438</v>
      </c>
      <c r="Q351" s="12"/>
      <c r="R351" s="12" t="s">
        <v>2439</v>
      </c>
      <c r="S351" s="29" t="s">
        <v>2440</v>
      </c>
      <c r="T351" s="14"/>
      <c r="U351" s="12"/>
      <c r="V351" s="12"/>
      <c r="W351" s="12"/>
      <c r="X351" s="12" t="s">
        <v>37</v>
      </c>
      <c r="Y351" s="73"/>
      <c r="Z351" s="73"/>
    </row>
    <row r="352" spans="1:28" ht="112.5" customHeight="1" x14ac:dyDescent="0.25">
      <c r="A352" s="19"/>
      <c r="B352" s="20"/>
      <c r="C352" s="8" t="str">
        <f t="shared" ca="1" si="30"/>
        <v>Expired</v>
      </c>
      <c r="D352" s="8" t="s">
        <v>2441</v>
      </c>
      <c r="E352" s="9">
        <v>43664</v>
      </c>
      <c r="F352" s="9">
        <f>E352</f>
        <v>43664</v>
      </c>
      <c r="G352" s="9">
        <f t="shared" si="32"/>
        <v>44394</v>
      </c>
      <c r="H352" s="8" t="s">
        <v>2442</v>
      </c>
      <c r="I352" s="8" t="s">
        <v>2443</v>
      </c>
      <c r="J352" s="12" t="s">
        <v>123</v>
      </c>
      <c r="K352" s="8" t="s">
        <v>28</v>
      </c>
      <c r="L352" s="8" t="s">
        <v>29</v>
      </c>
      <c r="M352" s="10" t="str">
        <f t="shared" si="31"/>
        <v>LP</v>
      </c>
      <c r="N352" s="8" t="s">
        <v>132</v>
      </c>
      <c r="O352" s="8" t="str">
        <f t="shared" si="33"/>
        <v>Low</v>
      </c>
      <c r="P352" s="207" t="s">
        <v>2444</v>
      </c>
      <c r="Q352" s="8"/>
      <c r="R352" s="8" t="s">
        <v>2445</v>
      </c>
      <c r="S352" s="11" t="s">
        <v>36</v>
      </c>
      <c r="T352" s="23" t="s">
        <v>2446</v>
      </c>
      <c r="U352" s="24"/>
      <c r="V352" s="24"/>
      <c r="W352" s="24"/>
      <c r="X352" s="14" t="str">
        <f>IF(ISNUMBER(#REF!), IF(#REF!&lt;5000001,"SMALL", IF(#REF!&lt;15000001,"MEDIUM","LARGE")),"")</f>
        <v/>
      </c>
      <c r="Y352" s="73"/>
      <c r="Z352" s="73"/>
    </row>
    <row r="353" spans="1:26" ht="112.5" customHeight="1" x14ac:dyDescent="0.25">
      <c r="A353" s="19"/>
      <c r="B353" s="20"/>
      <c r="C353" s="8" t="str">
        <f t="shared" ca="1" si="30"/>
        <v>Expired</v>
      </c>
      <c r="D353" s="8" t="s">
        <v>2447</v>
      </c>
      <c r="E353" s="9">
        <v>44677</v>
      </c>
      <c r="F353" s="9">
        <v>44677</v>
      </c>
      <c r="G353" s="9">
        <f t="shared" si="32"/>
        <v>45407</v>
      </c>
      <c r="H353" s="8" t="s">
        <v>2448</v>
      </c>
      <c r="I353" s="8" t="s">
        <v>2449</v>
      </c>
      <c r="J353" s="8" t="s">
        <v>161</v>
      </c>
      <c r="K353" s="8" t="s">
        <v>28</v>
      </c>
      <c r="L353" s="8" t="s">
        <v>29</v>
      </c>
      <c r="M353" s="10" t="str">
        <f t="shared" si="31"/>
        <v>LP</v>
      </c>
      <c r="N353" s="8" t="s">
        <v>132</v>
      </c>
      <c r="O353" s="8" t="str">
        <f t="shared" si="33"/>
        <v>Low</v>
      </c>
      <c r="P353" s="207" t="s">
        <v>2450</v>
      </c>
      <c r="Q353" s="8"/>
      <c r="R353" s="8" t="s">
        <v>2451</v>
      </c>
      <c r="S353" s="21" t="s">
        <v>2452</v>
      </c>
      <c r="T353" s="12" t="s">
        <v>2453</v>
      </c>
      <c r="U353" s="8"/>
      <c r="V353" s="8"/>
      <c r="W353" s="8"/>
      <c r="X353" s="27" t="s">
        <v>37</v>
      </c>
      <c r="Y353" s="73"/>
      <c r="Z353" s="73"/>
    </row>
    <row r="354" spans="1:26" ht="112.5" customHeight="1" x14ac:dyDescent="0.25">
      <c r="A354" s="19"/>
      <c r="B354" s="20"/>
      <c r="C354" s="8" t="str">
        <f t="shared" ca="1" si="30"/>
        <v>Expired</v>
      </c>
      <c r="D354" s="8" t="s">
        <v>2454</v>
      </c>
      <c r="E354" s="9">
        <v>41815</v>
      </c>
      <c r="F354" s="9">
        <v>43276</v>
      </c>
      <c r="G354" s="9">
        <f t="shared" si="32"/>
        <v>44006</v>
      </c>
      <c r="H354" s="8" t="s">
        <v>2455</v>
      </c>
      <c r="I354" s="8" t="s">
        <v>2456</v>
      </c>
      <c r="J354" s="8" t="s">
        <v>254</v>
      </c>
      <c r="K354" s="8" t="s">
        <v>28</v>
      </c>
      <c r="L354" s="8" t="s">
        <v>29</v>
      </c>
      <c r="M354" s="10" t="str">
        <f t="shared" si="31"/>
        <v>LP</v>
      </c>
      <c r="N354" s="8" t="s">
        <v>132</v>
      </c>
      <c r="O354" s="8" t="str">
        <f t="shared" si="33"/>
        <v>Low</v>
      </c>
      <c r="P354" s="207" t="s">
        <v>2457</v>
      </c>
      <c r="Q354" s="8"/>
      <c r="R354" s="8" t="s">
        <v>2458</v>
      </c>
      <c r="S354" s="11" t="s">
        <v>2459</v>
      </c>
      <c r="T354" s="12" t="s">
        <v>2460</v>
      </c>
      <c r="U354" s="8">
        <v>157</v>
      </c>
      <c r="V354" s="8">
        <v>1</v>
      </c>
      <c r="W354" s="8">
        <v>3</v>
      </c>
      <c r="X354" s="14" t="s">
        <v>37</v>
      </c>
      <c r="Y354" s="73"/>
      <c r="Z354" s="73"/>
    </row>
    <row r="355" spans="1:26" ht="112.5" customHeight="1" x14ac:dyDescent="0.25">
      <c r="A355" s="19"/>
      <c r="B355" s="20"/>
      <c r="C355" s="8" t="str">
        <f t="shared" ca="1" si="30"/>
        <v>Expired</v>
      </c>
      <c r="D355" s="8" t="s">
        <v>2461</v>
      </c>
      <c r="E355" s="9">
        <v>43507</v>
      </c>
      <c r="F355" s="9">
        <f>E355</f>
        <v>43507</v>
      </c>
      <c r="G355" s="9">
        <f t="shared" si="32"/>
        <v>44237</v>
      </c>
      <c r="H355" s="8" t="s">
        <v>2462</v>
      </c>
      <c r="I355" s="8" t="s">
        <v>2463</v>
      </c>
      <c r="J355" s="8" t="s">
        <v>191</v>
      </c>
      <c r="K355" s="8" t="s">
        <v>28</v>
      </c>
      <c r="L355" s="8" t="s">
        <v>29</v>
      </c>
      <c r="M355" s="10" t="str">
        <f t="shared" si="31"/>
        <v>LP</v>
      </c>
      <c r="N355" s="8" t="s">
        <v>132</v>
      </c>
      <c r="O355" s="8" t="str">
        <f t="shared" si="33"/>
        <v>Low</v>
      </c>
      <c r="P355" s="207" t="s">
        <v>2464</v>
      </c>
      <c r="Q355" s="8"/>
      <c r="R355" s="8" t="s">
        <v>2465</v>
      </c>
      <c r="S355" s="11" t="s">
        <v>2466</v>
      </c>
      <c r="T355" s="12" t="s">
        <v>577</v>
      </c>
      <c r="U355" s="8">
        <v>6</v>
      </c>
      <c r="V355" s="8" t="s">
        <v>2467</v>
      </c>
      <c r="W355" s="8">
        <v>0</v>
      </c>
      <c r="X355" s="14" t="s">
        <v>37</v>
      </c>
      <c r="Y355" s="73"/>
      <c r="Z355" s="73"/>
    </row>
    <row r="356" spans="1:26" ht="112.5" customHeight="1" x14ac:dyDescent="0.25">
      <c r="A356" s="19"/>
      <c r="B356" s="20"/>
      <c r="C356" s="8" t="str">
        <f t="shared" ca="1" si="30"/>
        <v>Expired</v>
      </c>
      <c r="D356" s="8" t="s">
        <v>2468</v>
      </c>
      <c r="E356" s="9">
        <v>44298</v>
      </c>
      <c r="F356" s="9">
        <f>E356</f>
        <v>44298</v>
      </c>
      <c r="G356" s="9">
        <f t="shared" si="32"/>
        <v>45027</v>
      </c>
      <c r="H356" s="8" t="s">
        <v>2469</v>
      </c>
      <c r="I356" s="8" t="s">
        <v>2470</v>
      </c>
      <c r="J356" s="8" t="s">
        <v>27</v>
      </c>
      <c r="K356" s="8" t="s">
        <v>28</v>
      </c>
      <c r="L356" s="8" t="s">
        <v>29</v>
      </c>
      <c r="M356" s="10" t="str">
        <f t="shared" si="31"/>
        <v>LP</v>
      </c>
      <c r="N356" s="8" t="s">
        <v>132</v>
      </c>
      <c r="O356" s="8" t="str">
        <f t="shared" si="33"/>
        <v>Low</v>
      </c>
      <c r="P356" s="207" t="s">
        <v>215</v>
      </c>
      <c r="Q356" s="8"/>
      <c r="R356" s="8" t="s">
        <v>2471</v>
      </c>
      <c r="S356" s="11" t="s">
        <v>2472</v>
      </c>
      <c r="T356" s="13"/>
      <c r="U356" s="8"/>
      <c r="V356" s="8"/>
      <c r="W356" s="8"/>
      <c r="X356" s="14" t="s">
        <v>37</v>
      </c>
      <c r="Y356" s="73"/>
      <c r="Z356" s="73"/>
    </row>
    <row r="357" spans="1:26" ht="112.5" customHeight="1" x14ac:dyDescent="0.25">
      <c r="A357" s="19"/>
      <c r="B357" s="20"/>
      <c r="C357" s="8" t="str">
        <f t="shared" ca="1" si="30"/>
        <v>Expired</v>
      </c>
      <c r="D357" s="8" t="s">
        <v>2473</v>
      </c>
      <c r="E357" s="9">
        <v>44305</v>
      </c>
      <c r="F357" s="9">
        <f>E357</f>
        <v>44305</v>
      </c>
      <c r="G357" s="9">
        <f t="shared" si="32"/>
        <v>45034</v>
      </c>
      <c r="H357" s="8" t="s">
        <v>2474</v>
      </c>
      <c r="I357" s="8" t="s">
        <v>2475</v>
      </c>
      <c r="J357" s="8" t="s">
        <v>161</v>
      </c>
      <c r="K357" s="8" t="s">
        <v>28</v>
      </c>
      <c r="L357" s="8" t="s">
        <v>29</v>
      </c>
      <c r="M357" s="10" t="str">
        <f t="shared" si="31"/>
        <v>LP</v>
      </c>
      <c r="N357" s="8" t="s">
        <v>132</v>
      </c>
      <c r="O357" s="8" t="str">
        <f t="shared" si="33"/>
        <v>Low</v>
      </c>
      <c r="P357" s="207" t="s">
        <v>215</v>
      </c>
      <c r="Q357" s="8"/>
      <c r="R357" s="8" t="s">
        <v>2476</v>
      </c>
      <c r="S357" s="11" t="s">
        <v>36</v>
      </c>
      <c r="T357" s="13"/>
      <c r="U357" s="8"/>
      <c r="V357" s="8"/>
      <c r="W357" s="8"/>
      <c r="X357" s="14" t="s">
        <v>37</v>
      </c>
      <c r="Y357" s="73"/>
      <c r="Z357" s="73"/>
    </row>
    <row r="358" spans="1:26" ht="112.5" customHeight="1" x14ac:dyDescent="0.25">
      <c r="A358" s="19"/>
      <c r="B358" s="20"/>
      <c r="C358" s="8" t="str">
        <f t="shared" ca="1" si="30"/>
        <v>Expired</v>
      </c>
      <c r="D358" s="8" t="s">
        <v>2477</v>
      </c>
      <c r="E358" s="9">
        <v>43021</v>
      </c>
      <c r="F358" s="9">
        <f>E358</f>
        <v>43021</v>
      </c>
      <c r="G358" s="9">
        <f t="shared" si="32"/>
        <v>43750</v>
      </c>
      <c r="H358" s="8" t="s">
        <v>2478</v>
      </c>
      <c r="I358" s="8" t="s">
        <v>2479</v>
      </c>
      <c r="J358" s="8" t="s">
        <v>27</v>
      </c>
      <c r="K358" s="8" t="s">
        <v>28</v>
      </c>
      <c r="L358" s="8" t="s">
        <v>29</v>
      </c>
      <c r="M358" s="10" t="str">
        <f t="shared" si="31"/>
        <v>LP</v>
      </c>
      <c r="N358" s="8" t="s">
        <v>132</v>
      </c>
      <c r="O358" s="8" t="str">
        <f t="shared" si="33"/>
        <v>Low</v>
      </c>
      <c r="P358" s="207" t="s">
        <v>2480</v>
      </c>
      <c r="Q358" s="8"/>
      <c r="R358" s="8" t="s">
        <v>2481</v>
      </c>
      <c r="S358" s="21" t="s">
        <v>2482</v>
      </c>
      <c r="T358" s="13" t="s">
        <v>2483</v>
      </c>
      <c r="U358" s="8">
        <v>7</v>
      </c>
      <c r="V358" s="8">
        <v>0</v>
      </c>
      <c r="W358" s="8">
        <v>0</v>
      </c>
      <c r="X358" s="14" t="s">
        <v>37</v>
      </c>
    </row>
    <row r="359" spans="1:26" ht="112.5" customHeight="1" x14ac:dyDescent="0.25">
      <c r="A359" s="19"/>
      <c r="B359" s="20"/>
      <c r="C359" s="8" t="str">
        <f t="shared" ca="1" si="30"/>
        <v>Expired</v>
      </c>
      <c r="D359" s="8" t="s">
        <v>2484</v>
      </c>
      <c r="E359" s="9">
        <v>44398</v>
      </c>
      <c r="F359" s="9">
        <v>44398</v>
      </c>
      <c r="G359" s="9">
        <f t="shared" si="32"/>
        <v>45127</v>
      </c>
      <c r="H359" s="8" t="s">
        <v>2485</v>
      </c>
      <c r="I359" s="8" t="s">
        <v>2486</v>
      </c>
      <c r="J359" s="8" t="s">
        <v>329</v>
      </c>
      <c r="K359" s="8" t="s">
        <v>28</v>
      </c>
      <c r="L359" s="8" t="s">
        <v>29</v>
      </c>
      <c r="M359" s="10" t="str">
        <f t="shared" si="31"/>
        <v>LP</v>
      </c>
      <c r="N359" s="8" t="s">
        <v>132</v>
      </c>
      <c r="O359" s="8" t="str">
        <f t="shared" si="33"/>
        <v>Low</v>
      </c>
      <c r="P359" s="207" t="s">
        <v>2487</v>
      </c>
      <c r="Q359" s="8"/>
      <c r="R359" s="8" t="s">
        <v>2488</v>
      </c>
      <c r="S359" s="21" t="s">
        <v>2489</v>
      </c>
      <c r="T359" s="12" t="s">
        <v>2490</v>
      </c>
      <c r="U359" s="8"/>
      <c r="V359" s="8"/>
      <c r="W359" s="8"/>
      <c r="X359" s="27" t="s">
        <v>37</v>
      </c>
    </row>
    <row r="360" spans="1:26" ht="112.5" customHeight="1" x14ac:dyDescent="0.25">
      <c r="A360" s="30"/>
      <c r="B360" s="31"/>
      <c r="C360" s="8" t="str">
        <f t="shared" ca="1" si="30"/>
        <v>Expired</v>
      </c>
      <c r="D360" s="12" t="s">
        <v>2491</v>
      </c>
      <c r="E360" s="23">
        <v>44554</v>
      </c>
      <c r="F360" s="28">
        <v>44550</v>
      </c>
      <c r="G360" s="9">
        <f t="shared" si="32"/>
        <v>45279</v>
      </c>
      <c r="H360" s="8" t="s">
        <v>2492</v>
      </c>
      <c r="I360" s="12" t="s">
        <v>2493</v>
      </c>
      <c r="J360" s="12" t="s">
        <v>56</v>
      </c>
      <c r="K360" s="12" t="s">
        <v>124</v>
      </c>
      <c r="L360" s="54" t="s">
        <v>29</v>
      </c>
      <c r="M360" s="10" t="str">
        <f t="shared" si="31"/>
        <v>LP</v>
      </c>
      <c r="N360" s="12" t="s">
        <v>132</v>
      </c>
      <c r="O360" s="8" t="str">
        <f t="shared" si="33"/>
        <v>Low</v>
      </c>
      <c r="P360" s="201" t="s">
        <v>2494</v>
      </c>
      <c r="Q360" s="12"/>
      <c r="R360" s="12" t="s">
        <v>2495</v>
      </c>
      <c r="S360" s="29" t="s">
        <v>2496</v>
      </c>
      <c r="T360" s="14"/>
      <c r="U360" s="12"/>
      <c r="V360" s="12"/>
      <c r="W360" s="12"/>
      <c r="X360" s="12" t="s">
        <v>37</v>
      </c>
    </row>
    <row r="361" spans="1:26" ht="112.5" customHeight="1" x14ac:dyDescent="0.25">
      <c r="A361" s="19"/>
      <c r="B361" s="20"/>
      <c r="C361" s="8" t="str">
        <f t="shared" ca="1" si="30"/>
        <v>Expired</v>
      </c>
      <c r="D361" s="8" t="s">
        <v>2497</v>
      </c>
      <c r="E361" s="9">
        <v>43271</v>
      </c>
      <c r="F361" s="9">
        <f>E361</f>
        <v>43271</v>
      </c>
      <c r="G361" s="9">
        <f t="shared" si="32"/>
        <v>44001</v>
      </c>
      <c r="H361" s="8" t="s">
        <v>2498</v>
      </c>
      <c r="I361" s="8" t="s">
        <v>2499</v>
      </c>
      <c r="J361" s="8" t="s">
        <v>161</v>
      </c>
      <c r="K361" s="8" t="s">
        <v>28</v>
      </c>
      <c r="L361" s="8" t="s">
        <v>29</v>
      </c>
      <c r="M361" s="10" t="str">
        <f t="shared" si="31"/>
        <v>LP</v>
      </c>
      <c r="N361" s="8" t="s">
        <v>132</v>
      </c>
      <c r="O361" s="8" t="str">
        <f t="shared" si="33"/>
        <v>Low</v>
      </c>
      <c r="P361" s="207" t="s">
        <v>2500</v>
      </c>
      <c r="Q361" s="8"/>
      <c r="R361" s="8" t="s">
        <v>2501</v>
      </c>
      <c r="S361" s="11" t="s">
        <v>2502</v>
      </c>
      <c r="T361" s="13"/>
      <c r="U361" s="8"/>
      <c r="V361" s="8"/>
      <c r="W361" s="8"/>
      <c r="X361" s="14" t="s">
        <v>37</v>
      </c>
      <c r="Y361" s="88"/>
    </row>
    <row r="362" spans="1:26" ht="112.5" customHeight="1" x14ac:dyDescent="0.25">
      <c r="A362" s="19"/>
      <c r="B362" s="20"/>
      <c r="C362" s="8" t="str">
        <f t="shared" ca="1" si="30"/>
        <v>Expired</v>
      </c>
      <c r="D362" s="8" t="s">
        <v>2503</v>
      </c>
      <c r="E362" s="9">
        <v>43768</v>
      </c>
      <c r="F362" s="9">
        <f>E362</f>
        <v>43768</v>
      </c>
      <c r="G362" s="9">
        <f t="shared" si="32"/>
        <v>44498</v>
      </c>
      <c r="H362" s="8" t="s">
        <v>2504</v>
      </c>
      <c r="I362" s="8" t="s">
        <v>2505</v>
      </c>
      <c r="J362" s="8" t="s">
        <v>269</v>
      </c>
      <c r="K362" s="8" t="s">
        <v>28</v>
      </c>
      <c r="L362" s="8" t="s">
        <v>29</v>
      </c>
      <c r="M362" s="10" t="str">
        <f t="shared" si="31"/>
        <v>LP</v>
      </c>
      <c r="N362" s="8" t="s">
        <v>132</v>
      </c>
      <c r="O362" s="8" t="str">
        <f t="shared" si="33"/>
        <v>Low</v>
      </c>
      <c r="P362" s="207" t="s">
        <v>2506</v>
      </c>
      <c r="Q362" s="8"/>
      <c r="R362" s="8" t="s">
        <v>2507</v>
      </c>
      <c r="S362" s="11" t="s">
        <v>2508</v>
      </c>
      <c r="T362" s="23" t="s">
        <v>2509</v>
      </c>
      <c r="U362" s="8">
        <v>25</v>
      </c>
      <c r="V362" s="8">
        <v>0</v>
      </c>
      <c r="W362" s="8">
        <v>0</v>
      </c>
      <c r="X362" s="14" t="s">
        <v>37</v>
      </c>
    </row>
    <row r="363" spans="1:26" ht="112.5" customHeight="1" x14ac:dyDescent="0.25">
      <c r="A363" s="19"/>
      <c r="B363" s="20"/>
      <c r="C363" s="8" t="str">
        <f t="shared" ca="1" si="30"/>
        <v>Expired</v>
      </c>
      <c r="D363" s="8" t="s">
        <v>2510</v>
      </c>
      <c r="E363" s="9">
        <v>42206</v>
      </c>
      <c r="F363" s="9">
        <f>E363</f>
        <v>42206</v>
      </c>
      <c r="G363" s="9">
        <f t="shared" si="32"/>
        <v>42936</v>
      </c>
      <c r="H363" s="8" t="s">
        <v>2511</v>
      </c>
      <c r="I363" s="8" t="s">
        <v>2512</v>
      </c>
      <c r="J363" s="12" t="s">
        <v>56</v>
      </c>
      <c r="K363" s="8" t="s">
        <v>28</v>
      </c>
      <c r="L363" s="8" t="s">
        <v>29</v>
      </c>
      <c r="M363" s="10" t="str">
        <f t="shared" si="31"/>
        <v>LP</v>
      </c>
      <c r="N363" s="8" t="s">
        <v>132</v>
      </c>
      <c r="O363" s="8" t="str">
        <f t="shared" si="33"/>
        <v>Low</v>
      </c>
      <c r="P363" s="207" t="s">
        <v>215</v>
      </c>
      <c r="Q363" s="8"/>
      <c r="R363" s="8" t="s">
        <v>2513</v>
      </c>
      <c r="S363" s="11" t="s">
        <v>2514</v>
      </c>
      <c r="T363" s="12" t="s">
        <v>2515</v>
      </c>
      <c r="U363" s="8">
        <v>3</v>
      </c>
      <c r="V363" s="8">
        <v>0</v>
      </c>
      <c r="W363" s="8">
        <v>0</v>
      </c>
      <c r="X363" s="14" t="s">
        <v>37</v>
      </c>
    </row>
    <row r="364" spans="1:26" ht="112.5" customHeight="1" x14ac:dyDescent="0.25">
      <c r="A364" s="19"/>
      <c r="B364" s="20"/>
      <c r="C364" s="8" t="str">
        <f t="shared" ca="1" si="30"/>
        <v>Expired</v>
      </c>
      <c r="D364" s="8" t="s">
        <v>2516</v>
      </c>
      <c r="E364" s="9">
        <v>42727</v>
      </c>
      <c r="F364" s="9">
        <v>43457</v>
      </c>
      <c r="G364" s="9">
        <f t="shared" si="32"/>
        <v>44187</v>
      </c>
      <c r="H364" s="8" t="s">
        <v>2517</v>
      </c>
      <c r="I364" s="8" t="s">
        <v>2518</v>
      </c>
      <c r="J364" s="8" t="s">
        <v>27</v>
      </c>
      <c r="K364" s="8" t="s">
        <v>28</v>
      </c>
      <c r="L364" s="8" t="s">
        <v>29</v>
      </c>
      <c r="M364" s="10" t="str">
        <f t="shared" si="31"/>
        <v>LP</v>
      </c>
      <c r="N364" s="8" t="s">
        <v>30</v>
      </c>
      <c r="O364" s="8" t="str">
        <f t="shared" si="33"/>
        <v>Medium</v>
      </c>
      <c r="P364" s="207" t="s">
        <v>2519</v>
      </c>
      <c r="Q364" s="8"/>
      <c r="R364" s="8" t="s">
        <v>2520</v>
      </c>
      <c r="S364" s="11" t="s">
        <v>2521</v>
      </c>
      <c r="T364" s="12" t="s">
        <v>2522</v>
      </c>
      <c r="U364" s="8">
        <v>3</v>
      </c>
      <c r="V364" s="8">
        <v>10</v>
      </c>
      <c r="W364" s="8">
        <v>1</v>
      </c>
      <c r="X364" s="14" t="s">
        <v>37</v>
      </c>
    </row>
    <row r="365" spans="1:26" ht="112.5" customHeight="1" x14ac:dyDescent="0.25">
      <c r="A365" s="19"/>
      <c r="B365" s="20"/>
      <c r="C365" s="8" t="str">
        <f t="shared" ca="1" si="30"/>
        <v>Active</v>
      </c>
      <c r="D365" s="8" t="s">
        <v>2523</v>
      </c>
      <c r="E365" s="9">
        <v>42913</v>
      </c>
      <c r="F365" s="9">
        <v>45104</v>
      </c>
      <c r="G365" s="9">
        <f t="shared" si="32"/>
        <v>45834</v>
      </c>
      <c r="H365" s="8" t="s">
        <v>2524</v>
      </c>
      <c r="I365" s="8" t="s">
        <v>2525</v>
      </c>
      <c r="J365" s="8" t="s">
        <v>65</v>
      </c>
      <c r="K365" s="8" t="s">
        <v>28</v>
      </c>
      <c r="L365" s="8" t="s">
        <v>29</v>
      </c>
      <c r="M365" s="10" t="str">
        <f t="shared" si="31"/>
        <v>LP</v>
      </c>
      <c r="N365" s="8" t="s">
        <v>30</v>
      </c>
      <c r="O365" s="8" t="str">
        <f t="shared" si="33"/>
        <v>Medium</v>
      </c>
      <c r="P365" s="207" t="s">
        <v>2526</v>
      </c>
      <c r="Q365" s="8"/>
      <c r="R365" s="8" t="s">
        <v>2527</v>
      </c>
      <c r="S365" s="11" t="s">
        <v>2528</v>
      </c>
      <c r="T365" s="12" t="s">
        <v>2529</v>
      </c>
      <c r="U365" s="8">
        <v>2</v>
      </c>
      <c r="V365" s="8">
        <v>6</v>
      </c>
      <c r="W365" s="8">
        <v>1</v>
      </c>
      <c r="X365" s="14" t="s">
        <v>243</v>
      </c>
    </row>
    <row r="366" spans="1:26" ht="112.5" customHeight="1" x14ac:dyDescent="0.25">
      <c r="A366" s="19"/>
      <c r="B366" s="20"/>
      <c r="C366" s="8" t="str">
        <f t="shared" ca="1" si="30"/>
        <v>Expired</v>
      </c>
      <c r="D366" s="8" t="s">
        <v>2530</v>
      </c>
      <c r="E366" s="9">
        <v>42247</v>
      </c>
      <c r="F366" s="9">
        <v>44439</v>
      </c>
      <c r="G366" s="9">
        <f t="shared" si="32"/>
        <v>45168</v>
      </c>
      <c r="H366" s="8" t="s">
        <v>2531</v>
      </c>
      <c r="I366" s="8" t="s">
        <v>2532</v>
      </c>
      <c r="J366" s="8" t="s">
        <v>27</v>
      </c>
      <c r="K366" s="8" t="s">
        <v>28</v>
      </c>
      <c r="L366" s="8" t="s">
        <v>29</v>
      </c>
      <c r="M366" s="10" t="str">
        <f t="shared" si="31"/>
        <v>LP</v>
      </c>
      <c r="N366" s="8" t="s">
        <v>193</v>
      </c>
      <c r="O366" s="8" t="str">
        <f t="shared" si="33"/>
        <v>Low</v>
      </c>
      <c r="P366" s="207" t="s">
        <v>215</v>
      </c>
      <c r="Q366" s="8"/>
      <c r="R366" s="8" t="s">
        <v>2533</v>
      </c>
      <c r="S366" s="11" t="s">
        <v>2534</v>
      </c>
      <c r="T366" s="12" t="s">
        <v>60</v>
      </c>
      <c r="U366" s="8"/>
      <c r="V366" s="8"/>
      <c r="W366" s="8"/>
      <c r="X366" s="14" t="str">
        <f>IF(ISNUMBER(#REF!), IF(#REF!&lt;5000001,"SMALL", IF(#REF!&lt;15000001,"MEDIUM","LARGE")),"")</f>
        <v/>
      </c>
    </row>
    <row r="367" spans="1:26" ht="112.5" customHeight="1" x14ac:dyDescent="0.25">
      <c r="A367" s="19"/>
      <c r="B367" s="20"/>
      <c r="C367" s="8" t="str">
        <f t="shared" ca="1" si="30"/>
        <v>Expired</v>
      </c>
      <c r="D367" s="8" t="s">
        <v>2535</v>
      </c>
      <c r="E367" s="9">
        <v>41765</v>
      </c>
      <c r="F367" s="9">
        <v>43641</v>
      </c>
      <c r="G367" s="9">
        <f t="shared" si="32"/>
        <v>44371</v>
      </c>
      <c r="H367" s="8" t="s">
        <v>2536</v>
      </c>
      <c r="I367" s="8" t="s">
        <v>2537</v>
      </c>
      <c r="J367" s="12" t="s">
        <v>56</v>
      </c>
      <c r="K367" s="8" t="s">
        <v>28</v>
      </c>
      <c r="L367" s="8" t="s">
        <v>29</v>
      </c>
      <c r="M367" s="10" t="str">
        <f t="shared" si="31"/>
        <v>LP</v>
      </c>
      <c r="N367" s="8" t="s">
        <v>30</v>
      </c>
      <c r="O367" s="8" t="str">
        <f t="shared" si="33"/>
        <v>Medium</v>
      </c>
      <c r="P367" s="207" t="s">
        <v>2538</v>
      </c>
      <c r="Q367" s="8"/>
      <c r="R367" s="8" t="s">
        <v>2539</v>
      </c>
      <c r="S367" s="11" t="s">
        <v>2540</v>
      </c>
      <c r="T367" s="22" t="s">
        <v>60</v>
      </c>
      <c r="U367" s="8">
        <v>3</v>
      </c>
      <c r="V367" s="8">
        <v>4</v>
      </c>
      <c r="W367" s="8">
        <v>0</v>
      </c>
      <c r="X367" s="14" t="s">
        <v>37</v>
      </c>
      <c r="Y367" s="88"/>
    </row>
    <row r="368" spans="1:26" ht="112.5" customHeight="1" x14ac:dyDescent="0.25">
      <c r="A368" s="17"/>
      <c r="B368" s="20"/>
      <c r="C368" s="8" t="str">
        <f t="shared" ca="1" si="30"/>
        <v>Expired</v>
      </c>
      <c r="D368" s="8" t="s">
        <v>2541</v>
      </c>
      <c r="E368" s="9">
        <v>41990</v>
      </c>
      <c r="F368" s="9">
        <v>42721</v>
      </c>
      <c r="G368" s="9">
        <f t="shared" si="32"/>
        <v>43450</v>
      </c>
      <c r="H368" s="8" t="s">
        <v>2542</v>
      </c>
      <c r="I368" s="8" t="s">
        <v>2543</v>
      </c>
      <c r="J368" s="8" t="s">
        <v>27</v>
      </c>
      <c r="K368" s="8" t="s">
        <v>28</v>
      </c>
      <c r="L368" s="8" t="s">
        <v>29</v>
      </c>
      <c r="M368" s="10" t="str">
        <f t="shared" si="31"/>
        <v>LP</v>
      </c>
      <c r="N368" s="8" t="s">
        <v>30</v>
      </c>
      <c r="O368" s="8" t="str">
        <f t="shared" si="33"/>
        <v>Medium</v>
      </c>
      <c r="P368" s="207" t="s">
        <v>2544</v>
      </c>
      <c r="Q368" s="8"/>
      <c r="R368" s="8" t="s">
        <v>2545</v>
      </c>
      <c r="S368" s="11" t="s">
        <v>2546</v>
      </c>
      <c r="T368" s="12" t="s">
        <v>2547</v>
      </c>
      <c r="U368" s="8">
        <v>4</v>
      </c>
      <c r="V368" s="8">
        <v>200</v>
      </c>
      <c r="W368" s="8">
        <v>1</v>
      </c>
      <c r="X368" s="14" t="s">
        <v>37</v>
      </c>
      <c r="Y368" s="85"/>
      <c r="Z368" s="85"/>
    </row>
    <row r="369" spans="1:26" ht="112.5" customHeight="1" x14ac:dyDescent="0.25">
      <c r="A369" s="19"/>
      <c r="B369" s="18">
        <v>44746</v>
      </c>
      <c r="C369" s="8" t="str">
        <f t="shared" ca="1" si="30"/>
        <v>Expired</v>
      </c>
      <c r="D369" s="8" t="s">
        <v>2548</v>
      </c>
      <c r="E369" s="9">
        <v>44746</v>
      </c>
      <c r="F369" s="9">
        <v>44960</v>
      </c>
      <c r="G369" s="9">
        <f>DATE(YEAR(F369)+1,MONTH(F369)+5,DAY(F369))</f>
        <v>45476</v>
      </c>
      <c r="H369" s="8" t="s">
        <v>2549</v>
      </c>
      <c r="I369" s="8" t="s">
        <v>2550</v>
      </c>
      <c r="J369" s="12" t="s">
        <v>27</v>
      </c>
      <c r="K369" s="8" t="s">
        <v>28</v>
      </c>
      <c r="L369" s="8" t="s">
        <v>29</v>
      </c>
      <c r="M369" s="10" t="str">
        <f t="shared" si="31"/>
        <v>LP</v>
      </c>
      <c r="N369" s="8" t="s">
        <v>30</v>
      </c>
      <c r="O369" s="8" t="str">
        <f t="shared" si="33"/>
        <v>Medium</v>
      </c>
      <c r="P369" s="207" t="s">
        <v>2551</v>
      </c>
      <c r="Q369" s="8"/>
      <c r="R369" s="8" t="s">
        <v>2552</v>
      </c>
      <c r="S369" s="11" t="s">
        <v>2553</v>
      </c>
      <c r="T369" s="22" t="s">
        <v>2554</v>
      </c>
      <c r="U369" s="8">
        <v>3</v>
      </c>
      <c r="V369" s="8">
        <v>0</v>
      </c>
      <c r="W369" s="8">
        <v>0</v>
      </c>
      <c r="X369" s="14" t="s">
        <v>37</v>
      </c>
    </row>
    <row r="370" spans="1:26" ht="112.5" customHeight="1" x14ac:dyDescent="0.25">
      <c r="A370" s="19"/>
      <c r="B370" s="20"/>
      <c r="C370" s="8" t="str">
        <f t="shared" ca="1" si="30"/>
        <v>Expired</v>
      </c>
      <c r="D370" s="8" t="s">
        <v>2555</v>
      </c>
      <c r="E370" s="9">
        <v>43703</v>
      </c>
      <c r="F370" s="9">
        <f>E370</f>
        <v>43703</v>
      </c>
      <c r="G370" s="9">
        <f t="shared" ref="G370:G377" si="34">DATE(YEAR(F370)+2,MONTH(F370),DAY(F370)-1)</f>
        <v>44433</v>
      </c>
      <c r="H370" s="8" t="s">
        <v>2556</v>
      </c>
      <c r="I370" s="8" t="s">
        <v>2557</v>
      </c>
      <c r="J370" s="8" t="s">
        <v>161</v>
      </c>
      <c r="K370" s="8" t="s">
        <v>28</v>
      </c>
      <c r="L370" s="8" t="s">
        <v>29</v>
      </c>
      <c r="M370" s="10" t="str">
        <f t="shared" si="31"/>
        <v>LP</v>
      </c>
      <c r="N370" s="8" t="s">
        <v>41</v>
      </c>
      <c r="O370" s="8" t="str">
        <f t="shared" si="33"/>
        <v>Medium</v>
      </c>
      <c r="P370" s="207" t="s">
        <v>2558</v>
      </c>
      <c r="Q370" s="8"/>
      <c r="R370" s="8" t="s">
        <v>2559</v>
      </c>
      <c r="S370" s="11" t="s">
        <v>2560</v>
      </c>
      <c r="T370" s="23" t="s">
        <v>2561</v>
      </c>
      <c r="U370" s="8">
        <v>4</v>
      </c>
      <c r="V370" s="8">
        <v>0</v>
      </c>
      <c r="W370" s="8">
        <v>0</v>
      </c>
      <c r="X370" s="14" t="s">
        <v>37</v>
      </c>
      <c r="Y370" s="85"/>
      <c r="Z370" s="85"/>
    </row>
    <row r="371" spans="1:26" ht="112.5" customHeight="1" x14ac:dyDescent="0.25">
      <c r="A371" s="19"/>
      <c r="B371" s="20"/>
      <c r="C371" s="8" t="str">
        <f t="shared" ca="1" si="30"/>
        <v>Active</v>
      </c>
      <c r="D371" s="8" t="s">
        <v>2562</v>
      </c>
      <c r="E371" s="9">
        <v>41722</v>
      </c>
      <c r="F371" s="9">
        <v>44935</v>
      </c>
      <c r="G371" s="9">
        <f t="shared" si="34"/>
        <v>45665</v>
      </c>
      <c r="H371" s="8" t="s">
        <v>2563</v>
      </c>
      <c r="I371" s="8" t="s">
        <v>2564</v>
      </c>
      <c r="J371" s="8" t="s">
        <v>27</v>
      </c>
      <c r="K371" s="8" t="s">
        <v>28</v>
      </c>
      <c r="L371" s="8" t="s">
        <v>29</v>
      </c>
      <c r="M371" s="10" t="str">
        <f t="shared" si="31"/>
        <v>LP</v>
      </c>
      <c r="N371" s="8" t="s">
        <v>486</v>
      </c>
      <c r="O371" s="8" t="str">
        <f t="shared" si="33"/>
        <v>Medium</v>
      </c>
      <c r="P371" s="207" t="s">
        <v>2565</v>
      </c>
      <c r="Q371" s="8" t="s">
        <v>2566</v>
      </c>
      <c r="R371" s="8" t="s">
        <v>2567</v>
      </c>
      <c r="S371" s="11" t="s">
        <v>2568</v>
      </c>
      <c r="T371" s="12" t="s">
        <v>2569</v>
      </c>
      <c r="U371" s="8">
        <v>6</v>
      </c>
      <c r="V371" s="8">
        <v>5</v>
      </c>
      <c r="W371" s="8">
        <v>0</v>
      </c>
      <c r="X371" s="14" t="s">
        <v>37</v>
      </c>
    </row>
    <row r="372" spans="1:26" ht="112.5" customHeight="1" x14ac:dyDescent="0.25">
      <c r="A372" s="19"/>
      <c r="B372" s="20"/>
      <c r="C372" s="8" t="str">
        <f t="shared" ca="1" si="30"/>
        <v>Expired</v>
      </c>
      <c r="D372" s="8" t="s">
        <v>2570</v>
      </c>
      <c r="E372" s="9">
        <v>43669</v>
      </c>
      <c r="F372" s="9">
        <f>E372</f>
        <v>43669</v>
      </c>
      <c r="G372" s="9">
        <f t="shared" si="34"/>
        <v>44399</v>
      </c>
      <c r="H372" s="8" t="s">
        <v>2571</v>
      </c>
      <c r="I372" s="8" t="s">
        <v>2572</v>
      </c>
      <c r="J372" s="12" t="s">
        <v>123</v>
      </c>
      <c r="K372" s="8" t="s">
        <v>28</v>
      </c>
      <c r="L372" s="8" t="s">
        <v>29</v>
      </c>
      <c r="M372" s="10" t="str">
        <f t="shared" si="31"/>
        <v>LP</v>
      </c>
      <c r="N372" s="8" t="s">
        <v>486</v>
      </c>
      <c r="O372" s="8" t="str">
        <f t="shared" si="33"/>
        <v>Medium</v>
      </c>
      <c r="P372" s="207" t="s">
        <v>2573</v>
      </c>
      <c r="Q372" s="8"/>
      <c r="R372" s="8" t="s">
        <v>2574</v>
      </c>
      <c r="S372" s="11" t="s">
        <v>2575</v>
      </c>
      <c r="T372" s="23" t="s">
        <v>2576</v>
      </c>
      <c r="U372" s="24"/>
      <c r="V372" s="24"/>
      <c r="W372" s="24"/>
      <c r="X372" s="14" t="s">
        <v>37</v>
      </c>
      <c r="Y372" s="85"/>
      <c r="Z372" s="85"/>
    </row>
    <row r="373" spans="1:26" ht="112.5" customHeight="1" x14ac:dyDescent="0.25">
      <c r="A373" s="19"/>
      <c r="B373" s="20"/>
      <c r="C373" s="8" t="str">
        <f t="shared" ca="1" si="30"/>
        <v>Expired</v>
      </c>
      <c r="D373" s="8" t="s">
        <v>2577</v>
      </c>
      <c r="E373" s="9">
        <v>43438</v>
      </c>
      <c r="F373" s="9">
        <f>E373</f>
        <v>43438</v>
      </c>
      <c r="G373" s="9">
        <f t="shared" si="34"/>
        <v>44168</v>
      </c>
      <c r="H373" s="8" t="s">
        <v>2578</v>
      </c>
      <c r="I373" s="8" t="s">
        <v>2579</v>
      </c>
      <c r="J373" s="8" t="s">
        <v>27</v>
      </c>
      <c r="K373" s="8" t="s">
        <v>28</v>
      </c>
      <c r="L373" s="8" t="s">
        <v>29</v>
      </c>
      <c r="M373" s="10" t="str">
        <f t="shared" si="31"/>
        <v>LP</v>
      </c>
      <c r="N373" s="8" t="s">
        <v>30</v>
      </c>
      <c r="O373" s="8" t="str">
        <f t="shared" si="33"/>
        <v>Medium</v>
      </c>
      <c r="P373" s="207" t="s">
        <v>2580</v>
      </c>
      <c r="Q373" s="8"/>
      <c r="R373" s="8" t="s">
        <v>2581</v>
      </c>
      <c r="S373" s="11" t="s">
        <v>2582</v>
      </c>
      <c r="T373" s="13" t="s">
        <v>2583</v>
      </c>
      <c r="U373" s="8">
        <v>2</v>
      </c>
      <c r="V373" s="8">
        <v>0</v>
      </c>
      <c r="W373" s="8">
        <v>0</v>
      </c>
      <c r="X373" s="14" t="s">
        <v>37</v>
      </c>
      <c r="Y373" s="85"/>
      <c r="Z373" s="85"/>
    </row>
    <row r="374" spans="1:26" ht="112.5" customHeight="1" x14ac:dyDescent="0.25">
      <c r="A374" s="30"/>
      <c r="B374" s="31"/>
      <c r="C374" s="8" t="str">
        <f t="shared" ref="C374:C437" ca="1" si="35">IF(G374&lt;TODAY(),"Expired","Active")</f>
        <v>Expired</v>
      </c>
      <c r="D374" s="8" t="s">
        <v>2584</v>
      </c>
      <c r="E374" s="9">
        <v>43362</v>
      </c>
      <c r="F374" s="9">
        <v>44093</v>
      </c>
      <c r="G374" s="9">
        <f t="shared" si="34"/>
        <v>44822</v>
      </c>
      <c r="H374" s="8" t="s">
        <v>2585</v>
      </c>
      <c r="I374" s="8" t="s">
        <v>2586</v>
      </c>
      <c r="J374" s="8" t="s">
        <v>269</v>
      </c>
      <c r="K374" s="8" t="s">
        <v>28</v>
      </c>
      <c r="L374" s="8" t="s">
        <v>29</v>
      </c>
      <c r="M374" s="10" t="str">
        <f t="shared" si="31"/>
        <v>LP</v>
      </c>
      <c r="N374" s="8" t="s">
        <v>132</v>
      </c>
      <c r="O374" s="8" t="str">
        <f t="shared" si="33"/>
        <v>Low</v>
      </c>
      <c r="P374" s="207" t="s">
        <v>2587</v>
      </c>
      <c r="Q374" s="8"/>
      <c r="R374" s="8" t="s">
        <v>2588</v>
      </c>
      <c r="S374" s="11" t="s">
        <v>2589</v>
      </c>
      <c r="T374" s="23" t="s">
        <v>577</v>
      </c>
      <c r="U374" s="24"/>
      <c r="V374" s="24"/>
      <c r="W374" s="24"/>
      <c r="X374" s="14" t="s">
        <v>37</v>
      </c>
    </row>
    <row r="375" spans="1:26" ht="112.5" customHeight="1" x14ac:dyDescent="0.25">
      <c r="A375" s="17"/>
      <c r="B375" s="31"/>
      <c r="C375" s="8" t="str">
        <f t="shared" ca="1" si="35"/>
        <v>Expired</v>
      </c>
      <c r="D375" s="8" t="s">
        <v>2590</v>
      </c>
      <c r="E375" s="9">
        <v>44504</v>
      </c>
      <c r="F375" s="9">
        <f>E375</f>
        <v>44504</v>
      </c>
      <c r="G375" s="9">
        <f t="shared" si="34"/>
        <v>45233</v>
      </c>
      <c r="H375" s="8" t="s">
        <v>2591</v>
      </c>
      <c r="I375" s="8" t="s">
        <v>2592</v>
      </c>
      <c r="J375" s="8" t="s">
        <v>161</v>
      </c>
      <c r="K375" s="8" t="s">
        <v>28</v>
      </c>
      <c r="L375" s="8" t="s">
        <v>29</v>
      </c>
      <c r="M375" s="10" t="str">
        <f t="shared" si="31"/>
        <v>LP</v>
      </c>
      <c r="N375" s="8" t="s">
        <v>132</v>
      </c>
      <c r="O375" s="8" t="str">
        <f t="shared" si="33"/>
        <v>Low</v>
      </c>
      <c r="P375" s="207" t="s">
        <v>1532</v>
      </c>
      <c r="Q375" s="8"/>
      <c r="R375" s="8" t="s">
        <v>2593</v>
      </c>
      <c r="S375" s="11" t="s">
        <v>2594</v>
      </c>
      <c r="T375" s="23" t="s">
        <v>2595</v>
      </c>
      <c r="U375" s="8">
        <v>0</v>
      </c>
      <c r="V375" s="8">
        <v>0</v>
      </c>
      <c r="W375" s="8">
        <v>0</v>
      </c>
      <c r="X375" s="14" t="s">
        <v>37</v>
      </c>
    </row>
    <row r="376" spans="1:26" ht="112.5" customHeight="1" x14ac:dyDescent="0.25">
      <c r="A376" s="19"/>
      <c r="B376" s="20"/>
      <c r="C376" s="8" t="str">
        <f t="shared" ca="1" si="35"/>
        <v>Active</v>
      </c>
      <c r="D376" s="8" t="s">
        <v>2596</v>
      </c>
      <c r="E376" s="9">
        <v>44124</v>
      </c>
      <c r="F376" s="9">
        <v>45219</v>
      </c>
      <c r="G376" s="9">
        <f t="shared" si="34"/>
        <v>45949</v>
      </c>
      <c r="H376" s="8" t="s">
        <v>2597</v>
      </c>
      <c r="I376" s="8" t="s">
        <v>2598</v>
      </c>
      <c r="J376" s="8" t="s">
        <v>27</v>
      </c>
      <c r="K376" s="8" t="s">
        <v>28</v>
      </c>
      <c r="L376" s="8" t="s">
        <v>29</v>
      </c>
      <c r="M376" s="10" t="str">
        <f t="shared" si="31"/>
        <v>LP</v>
      </c>
      <c r="N376" s="8" t="s">
        <v>30</v>
      </c>
      <c r="O376" s="8" t="str">
        <f t="shared" si="33"/>
        <v>Medium</v>
      </c>
      <c r="P376" s="207" t="s">
        <v>2599</v>
      </c>
      <c r="Q376" s="8" t="s">
        <v>2600</v>
      </c>
      <c r="R376" s="8" t="s">
        <v>2601</v>
      </c>
      <c r="S376" s="11" t="s">
        <v>2602</v>
      </c>
      <c r="T376" s="23" t="s">
        <v>2603</v>
      </c>
      <c r="U376" s="8">
        <v>6</v>
      </c>
      <c r="V376" s="8">
        <v>6</v>
      </c>
      <c r="W376" s="8">
        <v>1</v>
      </c>
      <c r="X376" s="14" t="s">
        <v>37</v>
      </c>
    </row>
    <row r="377" spans="1:26" ht="112.5" customHeight="1" x14ac:dyDescent="0.25">
      <c r="A377" s="19"/>
      <c r="B377" s="18">
        <v>45019</v>
      </c>
      <c r="C377" s="8" t="str">
        <f t="shared" ca="1" si="35"/>
        <v>Active</v>
      </c>
      <c r="D377" s="8" t="s">
        <v>2604</v>
      </c>
      <c r="E377" s="9">
        <v>45016</v>
      </c>
      <c r="F377" s="9">
        <f>E377</f>
        <v>45016</v>
      </c>
      <c r="G377" s="9">
        <f t="shared" si="34"/>
        <v>45746</v>
      </c>
      <c r="H377" s="8" t="s">
        <v>2605</v>
      </c>
      <c r="I377" s="8" t="s">
        <v>2606</v>
      </c>
      <c r="J377" s="8" t="s">
        <v>65</v>
      </c>
      <c r="K377" s="8" t="s">
        <v>28</v>
      </c>
      <c r="L377" s="8" t="s">
        <v>29</v>
      </c>
      <c r="M377" s="10" t="s">
        <v>2607</v>
      </c>
      <c r="N377" s="8" t="s">
        <v>270</v>
      </c>
      <c r="O377" s="8" t="str">
        <f t="shared" si="33"/>
        <v>Medium</v>
      </c>
      <c r="P377" s="207" t="s">
        <v>2608</v>
      </c>
      <c r="Q377" s="8"/>
      <c r="R377" s="8" t="s">
        <v>2609</v>
      </c>
      <c r="S377" s="11" t="s">
        <v>2610</v>
      </c>
      <c r="T377" s="12" t="s">
        <v>2611</v>
      </c>
      <c r="U377" s="8">
        <v>5</v>
      </c>
      <c r="V377" s="8">
        <v>0</v>
      </c>
      <c r="W377" s="8">
        <v>0</v>
      </c>
      <c r="X377" s="14" t="s">
        <v>37</v>
      </c>
    </row>
    <row r="378" spans="1:26" ht="112.5" customHeight="1" x14ac:dyDescent="0.25">
      <c r="A378" s="17"/>
      <c r="B378" s="20"/>
      <c r="C378" s="8" t="str">
        <f t="shared" ca="1" si="35"/>
        <v>Expired</v>
      </c>
      <c r="D378" s="8" t="s">
        <v>2612</v>
      </c>
      <c r="E378" s="9">
        <v>42930</v>
      </c>
      <c r="F378" s="9">
        <v>43291</v>
      </c>
      <c r="G378" s="9">
        <f>DATE(YEAR(F378)+1,MONTH(F378),DAY(F378)+3)</f>
        <v>43659</v>
      </c>
      <c r="H378" s="8" t="s">
        <v>2613</v>
      </c>
      <c r="I378" s="8" t="s">
        <v>2614</v>
      </c>
      <c r="J378" s="8" t="s">
        <v>329</v>
      </c>
      <c r="K378" s="8" t="s">
        <v>28</v>
      </c>
      <c r="L378" s="8" t="s">
        <v>29</v>
      </c>
      <c r="M378" s="10" t="str">
        <f t="shared" ref="M378:M434" si="36">IF(EXACT(L378,"C - COMPANY ACT"),"LP",IF(EXACT(L378,"V- VEST ACT (WITHIN PARLIAMENT) "),"LP",IF(EXACT(L378,"FS - FRIENDLY SOCIETIES ACT"),"LP",IF(EXACT(L378,"UN - UNICORPORATED"),"LA",""))))</f>
        <v>LP</v>
      </c>
      <c r="N378" s="8" t="s">
        <v>30</v>
      </c>
      <c r="O378" s="8" t="str">
        <f t="shared" si="33"/>
        <v>Medium</v>
      </c>
      <c r="P378" s="207" t="s">
        <v>2615</v>
      </c>
      <c r="Q378" s="8"/>
      <c r="R378" s="8" t="s">
        <v>2616</v>
      </c>
      <c r="S378" s="11" t="s">
        <v>2617</v>
      </c>
      <c r="T378" s="13" t="s">
        <v>36</v>
      </c>
      <c r="U378" s="8">
        <v>23</v>
      </c>
      <c r="V378" s="8">
        <v>0</v>
      </c>
      <c r="W378" s="8">
        <v>0</v>
      </c>
      <c r="X378" s="14" t="s">
        <v>37</v>
      </c>
    </row>
    <row r="379" spans="1:26" ht="112.5" customHeight="1" x14ac:dyDescent="0.25">
      <c r="A379" s="19"/>
      <c r="B379" s="20"/>
      <c r="C379" s="8" t="str">
        <f t="shared" ca="1" si="35"/>
        <v>Expired</v>
      </c>
      <c r="D379" s="8" t="s">
        <v>2618</v>
      </c>
      <c r="E379" s="9">
        <v>43476</v>
      </c>
      <c r="F379" s="9">
        <v>44207</v>
      </c>
      <c r="G379" s="9">
        <f t="shared" ref="G379:G386" si="37">DATE(YEAR(F379)+2,MONTH(F379),DAY(F379)-1)</f>
        <v>44936</v>
      </c>
      <c r="H379" s="8" t="s">
        <v>2619</v>
      </c>
      <c r="I379" s="8" t="s">
        <v>2620</v>
      </c>
      <c r="J379" s="8" t="s">
        <v>27</v>
      </c>
      <c r="K379" s="8" t="s">
        <v>28</v>
      </c>
      <c r="L379" s="8" t="s">
        <v>29</v>
      </c>
      <c r="M379" s="10" t="str">
        <f t="shared" si="36"/>
        <v>LP</v>
      </c>
      <c r="N379" s="8" t="s">
        <v>30</v>
      </c>
      <c r="O379" s="8" t="str">
        <f t="shared" si="33"/>
        <v>Medium</v>
      </c>
      <c r="P379" s="207" t="s">
        <v>2621</v>
      </c>
      <c r="Q379" s="8"/>
      <c r="R379" s="8" t="s">
        <v>2622</v>
      </c>
      <c r="S379" s="11" t="s">
        <v>2623</v>
      </c>
      <c r="T379" s="22" t="s">
        <v>77</v>
      </c>
      <c r="U379" s="24"/>
      <c r="V379" s="24"/>
      <c r="W379" s="24"/>
      <c r="X379" s="14" t="s">
        <v>61</v>
      </c>
    </row>
    <row r="380" spans="1:26" ht="112.5" customHeight="1" x14ac:dyDescent="0.25">
      <c r="A380" s="19"/>
      <c r="B380" s="20"/>
      <c r="C380" s="8" t="str">
        <f t="shared" ca="1" si="35"/>
        <v>Expired</v>
      </c>
      <c r="D380" s="8" t="s">
        <v>2624</v>
      </c>
      <c r="E380" s="9">
        <v>41724</v>
      </c>
      <c r="F380" s="9">
        <v>44652</v>
      </c>
      <c r="G380" s="9">
        <f t="shared" si="37"/>
        <v>45382</v>
      </c>
      <c r="H380" s="8" t="s">
        <v>2625</v>
      </c>
      <c r="I380" s="8" t="s">
        <v>2626</v>
      </c>
      <c r="J380" s="8" t="s">
        <v>27</v>
      </c>
      <c r="K380" s="8" t="s">
        <v>28</v>
      </c>
      <c r="L380" s="8" t="s">
        <v>29</v>
      </c>
      <c r="M380" s="10" t="str">
        <f t="shared" si="36"/>
        <v>LP</v>
      </c>
      <c r="N380" s="8" t="s">
        <v>486</v>
      </c>
      <c r="O380" s="8" t="str">
        <f t="shared" si="33"/>
        <v>Medium</v>
      </c>
      <c r="P380" s="207" t="s">
        <v>2627</v>
      </c>
      <c r="Q380" s="8"/>
      <c r="R380" s="8" t="s">
        <v>2628</v>
      </c>
      <c r="S380" s="11" t="s">
        <v>2629</v>
      </c>
      <c r="T380" s="12" t="s">
        <v>2630</v>
      </c>
      <c r="U380" s="8">
        <v>7</v>
      </c>
      <c r="V380" s="8">
        <v>150</v>
      </c>
      <c r="W380" s="8">
        <v>1</v>
      </c>
      <c r="X380" s="14" t="s">
        <v>243</v>
      </c>
    </row>
    <row r="381" spans="1:26" ht="112.5" customHeight="1" x14ac:dyDescent="0.25">
      <c r="A381" s="83"/>
      <c r="B381" s="84"/>
      <c r="C381" s="8" t="str">
        <f t="shared" ca="1" si="35"/>
        <v>Active</v>
      </c>
      <c r="D381" s="8" t="s">
        <v>2631</v>
      </c>
      <c r="E381" s="9">
        <v>44357</v>
      </c>
      <c r="F381" s="9">
        <v>45087</v>
      </c>
      <c r="G381" s="9">
        <f t="shared" si="37"/>
        <v>45817</v>
      </c>
      <c r="H381" s="8" t="s">
        <v>2632</v>
      </c>
      <c r="I381" s="8" t="s">
        <v>2633</v>
      </c>
      <c r="J381" s="8" t="s">
        <v>161</v>
      </c>
      <c r="K381" s="8" t="s">
        <v>28</v>
      </c>
      <c r="L381" s="8" t="s">
        <v>29</v>
      </c>
      <c r="M381" s="10" t="str">
        <f t="shared" si="36"/>
        <v>LP</v>
      </c>
      <c r="N381" s="8" t="s">
        <v>132</v>
      </c>
      <c r="O381" s="8" t="str">
        <f t="shared" si="33"/>
        <v>Low</v>
      </c>
      <c r="P381" s="207" t="s">
        <v>1598</v>
      </c>
      <c r="Q381" s="8" t="s">
        <v>2634</v>
      </c>
      <c r="R381" s="8" t="s">
        <v>2635</v>
      </c>
      <c r="S381" s="11" t="s">
        <v>2636</v>
      </c>
      <c r="T381" s="12" t="s">
        <v>2637</v>
      </c>
      <c r="U381" s="8">
        <v>3</v>
      </c>
      <c r="V381" s="8">
        <v>22</v>
      </c>
      <c r="W381" s="8">
        <v>1</v>
      </c>
      <c r="X381" s="14" t="s">
        <v>243</v>
      </c>
    </row>
    <row r="382" spans="1:26" ht="112.5" customHeight="1" x14ac:dyDescent="0.25">
      <c r="A382" s="19"/>
      <c r="B382" s="20"/>
      <c r="C382" s="8" t="str">
        <f t="shared" ca="1" si="35"/>
        <v>Expired</v>
      </c>
      <c r="D382" s="8" t="s">
        <v>2638</v>
      </c>
      <c r="E382" s="9">
        <v>43055</v>
      </c>
      <c r="F382" s="9">
        <f>E382</f>
        <v>43055</v>
      </c>
      <c r="G382" s="9">
        <f t="shared" si="37"/>
        <v>43784</v>
      </c>
      <c r="H382" s="8" t="s">
        <v>2639</v>
      </c>
      <c r="I382" s="8" t="s">
        <v>2640</v>
      </c>
      <c r="J382" s="12" t="s">
        <v>123</v>
      </c>
      <c r="K382" s="8" t="s">
        <v>28</v>
      </c>
      <c r="L382" s="8" t="s">
        <v>29</v>
      </c>
      <c r="M382" s="10" t="str">
        <f t="shared" si="36"/>
        <v>LP</v>
      </c>
      <c r="N382" s="8" t="s">
        <v>41</v>
      </c>
      <c r="O382" s="8" t="str">
        <f t="shared" si="33"/>
        <v>Medium</v>
      </c>
      <c r="P382" s="207" t="s">
        <v>2641</v>
      </c>
      <c r="Q382" s="8"/>
      <c r="R382" s="8" t="s">
        <v>36</v>
      </c>
      <c r="S382" s="21" t="s">
        <v>36</v>
      </c>
      <c r="T382" s="13"/>
      <c r="U382" s="24"/>
      <c r="V382" s="24"/>
      <c r="W382" s="24"/>
      <c r="X382" s="14" t="s">
        <v>37</v>
      </c>
    </row>
    <row r="383" spans="1:26" ht="112.5" customHeight="1" x14ac:dyDescent="0.25">
      <c r="A383" s="32"/>
      <c r="B383" s="20"/>
      <c r="C383" s="8" t="str">
        <f t="shared" ca="1" si="35"/>
        <v>Expired</v>
      </c>
      <c r="D383" s="8" t="s">
        <v>2642</v>
      </c>
      <c r="E383" s="9">
        <v>41681</v>
      </c>
      <c r="F383" s="9">
        <v>44603</v>
      </c>
      <c r="G383" s="9">
        <f t="shared" si="37"/>
        <v>45332</v>
      </c>
      <c r="H383" s="8" t="s">
        <v>2643</v>
      </c>
      <c r="I383" s="8" t="s">
        <v>2644</v>
      </c>
      <c r="J383" s="8" t="s">
        <v>161</v>
      </c>
      <c r="K383" s="8" t="s">
        <v>28</v>
      </c>
      <c r="L383" s="8" t="s">
        <v>29</v>
      </c>
      <c r="M383" s="10" t="str">
        <f t="shared" si="36"/>
        <v>LP</v>
      </c>
      <c r="N383" s="8" t="s">
        <v>132</v>
      </c>
      <c r="O383" s="8" t="str">
        <f t="shared" si="33"/>
        <v>Low</v>
      </c>
      <c r="P383" s="207" t="s">
        <v>2645</v>
      </c>
      <c r="Q383" s="8"/>
      <c r="R383" s="8" t="s">
        <v>2646</v>
      </c>
      <c r="S383" s="11" t="s">
        <v>2647</v>
      </c>
      <c r="T383" s="12" t="s">
        <v>2648</v>
      </c>
      <c r="U383" s="8"/>
      <c r="V383" s="8"/>
      <c r="W383" s="8"/>
      <c r="X383" s="14" t="s">
        <v>243</v>
      </c>
    </row>
    <row r="384" spans="1:26" ht="112.5" customHeight="1" x14ac:dyDescent="0.25">
      <c r="A384" s="19"/>
      <c r="B384" s="18">
        <v>44931</v>
      </c>
      <c r="C384" s="8" t="str">
        <f t="shared" ca="1" si="35"/>
        <v>Active</v>
      </c>
      <c r="D384" s="8" t="s">
        <v>2649</v>
      </c>
      <c r="E384" s="9">
        <v>44931</v>
      </c>
      <c r="F384" s="9">
        <f>E384</f>
        <v>44931</v>
      </c>
      <c r="G384" s="9">
        <f t="shared" si="37"/>
        <v>45661</v>
      </c>
      <c r="H384" s="8" t="s">
        <v>2650</v>
      </c>
      <c r="I384" s="8" t="s">
        <v>2651</v>
      </c>
      <c r="J384" s="12" t="s">
        <v>27</v>
      </c>
      <c r="K384" s="8" t="s">
        <v>28</v>
      </c>
      <c r="L384" s="8" t="s">
        <v>29</v>
      </c>
      <c r="M384" s="10" t="str">
        <f t="shared" si="36"/>
        <v>LP</v>
      </c>
      <c r="N384" s="8" t="s">
        <v>30</v>
      </c>
      <c r="O384" s="8" t="str">
        <f t="shared" si="33"/>
        <v>Medium</v>
      </c>
      <c r="P384" s="207" t="s">
        <v>2652</v>
      </c>
      <c r="Q384" s="8"/>
      <c r="R384" s="8" t="s">
        <v>2653</v>
      </c>
      <c r="S384" s="11" t="s">
        <v>2654</v>
      </c>
      <c r="T384" s="22" t="s">
        <v>60</v>
      </c>
      <c r="U384" s="8">
        <v>8</v>
      </c>
      <c r="V384" s="8">
        <v>0</v>
      </c>
      <c r="W384" s="8">
        <v>0</v>
      </c>
      <c r="X384" s="14" t="s">
        <v>37</v>
      </c>
    </row>
    <row r="385" spans="1:24" ht="112.5" customHeight="1" x14ac:dyDescent="0.25">
      <c r="A385" s="32"/>
      <c r="B385" s="20"/>
      <c r="C385" s="8" t="str">
        <f t="shared" ca="1" si="35"/>
        <v>Expired</v>
      </c>
      <c r="D385" s="8" t="s">
        <v>2655</v>
      </c>
      <c r="E385" s="9">
        <v>43856</v>
      </c>
      <c r="F385" s="9">
        <f>E385</f>
        <v>43856</v>
      </c>
      <c r="G385" s="9">
        <f t="shared" si="37"/>
        <v>44586</v>
      </c>
      <c r="H385" s="8" t="s">
        <v>2656</v>
      </c>
      <c r="I385" s="8" t="s">
        <v>2657</v>
      </c>
      <c r="J385" s="8" t="s">
        <v>27</v>
      </c>
      <c r="K385" s="8" t="s">
        <v>28</v>
      </c>
      <c r="L385" s="8" t="s">
        <v>29</v>
      </c>
      <c r="M385" s="10" t="str">
        <f t="shared" si="36"/>
        <v>LP</v>
      </c>
      <c r="N385" s="8" t="s">
        <v>486</v>
      </c>
      <c r="O385" s="8" t="str">
        <f t="shared" si="33"/>
        <v>Medium</v>
      </c>
      <c r="P385" s="207" t="s">
        <v>2658</v>
      </c>
      <c r="Q385" s="8"/>
      <c r="R385" s="8" t="s">
        <v>2659</v>
      </c>
      <c r="S385" s="11" t="s">
        <v>2660</v>
      </c>
      <c r="T385" s="23" t="s">
        <v>2661</v>
      </c>
      <c r="U385" s="8">
        <v>5</v>
      </c>
      <c r="V385" s="8">
        <v>0</v>
      </c>
      <c r="W385" s="8">
        <v>0</v>
      </c>
      <c r="X385" s="14" t="s">
        <v>37</v>
      </c>
    </row>
    <row r="386" spans="1:24" ht="112.5" customHeight="1" x14ac:dyDescent="0.25">
      <c r="A386" s="19"/>
      <c r="B386" s="20"/>
      <c r="C386" s="8" t="str">
        <f t="shared" ca="1" si="35"/>
        <v>Active</v>
      </c>
      <c r="D386" s="8" t="s">
        <v>2662</v>
      </c>
      <c r="E386" s="9">
        <v>43553</v>
      </c>
      <c r="F386" s="9">
        <v>45014</v>
      </c>
      <c r="G386" s="9">
        <f t="shared" si="37"/>
        <v>45744</v>
      </c>
      <c r="H386" s="8" t="s">
        <v>2663</v>
      </c>
      <c r="I386" s="8" t="s">
        <v>2664</v>
      </c>
      <c r="J386" s="8" t="s">
        <v>27</v>
      </c>
      <c r="K386" s="8" t="s">
        <v>28</v>
      </c>
      <c r="L386" s="8" t="s">
        <v>29</v>
      </c>
      <c r="M386" s="10" t="str">
        <f t="shared" si="36"/>
        <v>LP</v>
      </c>
      <c r="N386" s="8" t="s">
        <v>30</v>
      </c>
      <c r="O386" s="8" t="str">
        <f t="shared" si="33"/>
        <v>Medium</v>
      </c>
      <c r="P386" s="207" t="s">
        <v>2665</v>
      </c>
      <c r="Q386" s="8" t="s">
        <v>2666</v>
      </c>
      <c r="R386" s="8" t="s">
        <v>2667</v>
      </c>
      <c r="S386" s="11" t="s">
        <v>2668</v>
      </c>
      <c r="T386" s="12" t="s">
        <v>2669</v>
      </c>
      <c r="U386" s="8">
        <v>18</v>
      </c>
      <c r="V386" s="8">
        <v>0</v>
      </c>
      <c r="W386" s="8">
        <v>0</v>
      </c>
      <c r="X386" s="14" t="s">
        <v>37</v>
      </c>
    </row>
    <row r="387" spans="1:24" ht="112.5" customHeight="1" x14ac:dyDescent="0.25">
      <c r="A387" s="19"/>
      <c r="B387" s="20"/>
      <c r="C387" s="8" t="str">
        <f t="shared" ca="1" si="35"/>
        <v>Expired</v>
      </c>
      <c r="D387" s="8" t="s">
        <v>2670</v>
      </c>
      <c r="E387" s="9">
        <v>42955</v>
      </c>
      <c r="F387" s="9">
        <v>43115</v>
      </c>
      <c r="G387" s="9">
        <f>DATE(YEAR(F387)+1,MONTH(F387)+7,DAY(F387)-8)</f>
        <v>43684</v>
      </c>
      <c r="H387" s="8" t="s">
        <v>2671</v>
      </c>
      <c r="I387" s="8" t="s">
        <v>2672</v>
      </c>
      <c r="J387" s="8" t="s">
        <v>27</v>
      </c>
      <c r="K387" s="8" t="s">
        <v>28</v>
      </c>
      <c r="L387" s="8" t="s">
        <v>29</v>
      </c>
      <c r="M387" s="10" t="str">
        <f t="shared" si="36"/>
        <v>LP</v>
      </c>
      <c r="N387" s="8" t="s">
        <v>132</v>
      </c>
      <c r="O387" s="8" t="str">
        <f t="shared" si="33"/>
        <v>Low</v>
      </c>
      <c r="P387" s="207" t="s">
        <v>2673</v>
      </c>
      <c r="Q387" s="8"/>
      <c r="R387" s="8" t="s">
        <v>2674</v>
      </c>
      <c r="S387" s="11" t="s">
        <v>2675</v>
      </c>
      <c r="T387" s="12" t="s">
        <v>2676</v>
      </c>
      <c r="U387" s="25">
        <v>1</v>
      </c>
      <c r="V387" s="25">
        <v>2</v>
      </c>
      <c r="W387" s="25">
        <v>0</v>
      </c>
      <c r="X387" s="14" t="s">
        <v>37</v>
      </c>
    </row>
    <row r="388" spans="1:24" ht="112.5" customHeight="1" x14ac:dyDescent="0.25">
      <c r="A388" s="19"/>
      <c r="B388" s="20"/>
      <c r="C388" s="8" t="str">
        <f t="shared" ca="1" si="35"/>
        <v>Expired</v>
      </c>
      <c r="D388" s="8" t="s">
        <v>2677</v>
      </c>
      <c r="E388" s="9">
        <v>41834</v>
      </c>
      <c r="F388" s="9">
        <v>44756</v>
      </c>
      <c r="G388" s="9">
        <f t="shared" ref="G388:G398" si="38">DATE(YEAR(F388)+2,MONTH(F388),DAY(F388)-1)</f>
        <v>45486</v>
      </c>
      <c r="H388" s="8" t="s">
        <v>2678</v>
      </c>
      <c r="I388" s="8" t="s">
        <v>2679</v>
      </c>
      <c r="J388" s="8" t="s">
        <v>27</v>
      </c>
      <c r="K388" s="8" t="s">
        <v>28</v>
      </c>
      <c r="L388" s="8" t="s">
        <v>29</v>
      </c>
      <c r="M388" s="10" t="str">
        <f t="shared" si="36"/>
        <v>LP</v>
      </c>
      <c r="N388" s="8" t="s">
        <v>132</v>
      </c>
      <c r="O388" s="8" t="str">
        <f t="shared" si="33"/>
        <v>Low</v>
      </c>
      <c r="P388" s="207" t="s">
        <v>2680</v>
      </c>
      <c r="Q388" s="8"/>
      <c r="R388" s="8" t="s">
        <v>2681</v>
      </c>
      <c r="S388" s="11" t="s">
        <v>2682</v>
      </c>
      <c r="T388" s="12" t="s">
        <v>2683</v>
      </c>
      <c r="U388" s="8"/>
      <c r="V388" s="8"/>
      <c r="W388" s="8"/>
      <c r="X388" s="14" t="s">
        <v>61</v>
      </c>
    </row>
    <row r="389" spans="1:24" ht="112.5" customHeight="1" x14ac:dyDescent="0.25">
      <c r="A389" s="62"/>
      <c r="B389" s="63"/>
      <c r="C389" s="35" t="str">
        <f t="shared" ca="1" si="35"/>
        <v>Expired</v>
      </c>
      <c r="D389" s="35" t="s">
        <v>2684</v>
      </c>
      <c r="E389" s="36">
        <v>41687</v>
      </c>
      <c r="F389" s="36">
        <v>44614</v>
      </c>
      <c r="G389" s="36">
        <f t="shared" si="38"/>
        <v>45343</v>
      </c>
      <c r="H389" s="35" t="s">
        <v>2685</v>
      </c>
      <c r="I389" s="36" t="s">
        <v>2679</v>
      </c>
      <c r="J389" s="35" t="s">
        <v>27</v>
      </c>
      <c r="K389" s="35" t="s">
        <v>28</v>
      </c>
      <c r="L389" s="35" t="s">
        <v>29</v>
      </c>
      <c r="M389" s="37" t="str">
        <f t="shared" si="36"/>
        <v>LP</v>
      </c>
      <c r="N389" s="35" t="s">
        <v>132</v>
      </c>
      <c r="O389" s="35" t="str">
        <f t="shared" si="33"/>
        <v>Low</v>
      </c>
      <c r="P389" s="208" t="s">
        <v>2686</v>
      </c>
      <c r="Q389" s="35"/>
      <c r="R389" s="35" t="s">
        <v>2687</v>
      </c>
      <c r="S389" s="43" t="s">
        <v>2688</v>
      </c>
      <c r="T389" s="44" t="s">
        <v>2689</v>
      </c>
      <c r="U389" s="35"/>
      <c r="V389" s="35"/>
      <c r="W389" s="35"/>
      <c r="X389" s="41" t="s">
        <v>243</v>
      </c>
    </row>
    <row r="390" spans="1:24" ht="112.5" customHeight="1" x14ac:dyDescent="0.25">
      <c r="A390" s="17"/>
      <c r="B390" s="18">
        <v>45131</v>
      </c>
      <c r="C390" s="8" t="str">
        <f t="shared" ca="1" si="35"/>
        <v>Active</v>
      </c>
      <c r="D390" s="8" t="s">
        <v>2691</v>
      </c>
      <c r="E390" s="9">
        <v>45126</v>
      </c>
      <c r="F390" s="9">
        <f>E390</f>
        <v>45126</v>
      </c>
      <c r="G390" s="9">
        <f t="shared" si="38"/>
        <v>45856</v>
      </c>
      <c r="H390" s="8" t="s">
        <v>2692</v>
      </c>
      <c r="I390" s="8" t="s">
        <v>2693</v>
      </c>
      <c r="J390" s="8" t="s">
        <v>161</v>
      </c>
      <c r="K390" s="8" t="s">
        <v>28</v>
      </c>
      <c r="L390" s="8" t="s">
        <v>29</v>
      </c>
      <c r="M390" s="10" t="str">
        <f t="shared" si="36"/>
        <v>LP</v>
      </c>
      <c r="N390" s="8" t="s">
        <v>30</v>
      </c>
      <c r="O390" s="8" t="str">
        <f t="shared" si="33"/>
        <v>Medium</v>
      </c>
      <c r="P390" s="207" t="s">
        <v>2694</v>
      </c>
      <c r="Q390" s="8" t="s">
        <v>2695</v>
      </c>
      <c r="R390" s="8" t="s">
        <v>2696</v>
      </c>
      <c r="S390" s="11" t="s">
        <v>2697</v>
      </c>
      <c r="T390" s="12" t="s">
        <v>2698</v>
      </c>
      <c r="U390" s="8">
        <v>4</v>
      </c>
      <c r="V390" s="8">
        <v>4</v>
      </c>
      <c r="W390" s="8">
        <v>0</v>
      </c>
      <c r="X390" s="14" t="s">
        <v>37</v>
      </c>
    </row>
    <row r="391" spans="1:24" ht="112.5" customHeight="1" x14ac:dyDescent="0.25">
      <c r="A391" s="19"/>
      <c r="B391" s="20"/>
      <c r="C391" s="8" t="str">
        <f t="shared" ca="1" si="35"/>
        <v>Active</v>
      </c>
      <c r="D391" s="8" t="s">
        <v>2699</v>
      </c>
      <c r="E391" s="9">
        <v>42992</v>
      </c>
      <c r="F391" s="9">
        <v>44964</v>
      </c>
      <c r="G391" s="9">
        <f t="shared" si="38"/>
        <v>45694</v>
      </c>
      <c r="H391" s="8" t="s">
        <v>2700</v>
      </c>
      <c r="I391" s="8" t="s">
        <v>2701</v>
      </c>
      <c r="J391" s="8" t="s">
        <v>254</v>
      </c>
      <c r="K391" s="8" t="s">
        <v>28</v>
      </c>
      <c r="L391" s="8" t="s">
        <v>29</v>
      </c>
      <c r="M391" s="10" t="str">
        <f t="shared" si="36"/>
        <v>LP</v>
      </c>
      <c r="N391" s="8" t="s">
        <v>132</v>
      </c>
      <c r="O391" s="8" t="str">
        <f t="shared" si="33"/>
        <v>Low</v>
      </c>
      <c r="P391" s="207" t="s">
        <v>2702</v>
      </c>
      <c r="Q391" s="8" t="s">
        <v>2703</v>
      </c>
      <c r="R391" s="8" t="s">
        <v>2704</v>
      </c>
      <c r="S391" s="11" t="s">
        <v>2705</v>
      </c>
      <c r="T391" s="12" t="s">
        <v>2706</v>
      </c>
      <c r="U391" s="25">
        <v>14</v>
      </c>
      <c r="V391" s="25">
        <v>18</v>
      </c>
      <c r="W391" s="25">
        <v>0</v>
      </c>
      <c r="X391" s="14" t="s">
        <v>37</v>
      </c>
    </row>
    <row r="392" spans="1:24" ht="112.5" customHeight="1" x14ac:dyDescent="0.25">
      <c r="A392" s="19"/>
      <c r="B392" s="18">
        <v>45035</v>
      </c>
      <c r="C392" s="8" t="str">
        <f t="shared" ca="1" si="35"/>
        <v>Active</v>
      </c>
      <c r="D392" s="8" t="s">
        <v>2707</v>
      </c>
      <c r="E392" s="9">
        <v>45035</v>
      </c>
      <c r="F392" s="9">
        <f>E392</f>
        <v>45035</v>
      </c>
      <c r="G392" s="9">
        <f t="shared" si="38"/>
        <v>45765</v>
      </c>
      <c r="H392" s="8" t="s">
        <v>2708</v>
      </c>
      <c r="I392" s="8" t="s">
        <v>2709</v>
      </c>
      <c r="J392" s="8" t="s">
        <v>131</v>
      </c>
      <c r="K392" s="8" t="s">
        <v>28</v>
      </c>
      <c r="L392" s="8" t="s">
        <v>29</v>
      </c>
      <c r="M392" s="10" t="str">
        <f t="shared" si="36"/>
        <v>LP</v>
      </c>
      <c r="N392" s="8" t="s">
        <v>132</v>
      </c>
      <c r="O392" s="8" t="str">
        <f t="shared" si="33"/>
        <v>Low</v>
      </c>
      <c r="P392" s="207" t="s">
        <v>2710</v>
      </c>
      <c r="Q392" s="8"/>
      <c r="R392" s="8" t="s">
        <v>2711</v>
      </c>
      <c r="S392" s="11" t="s">
        <v>2712</v>
      </c>
      <c r="T392" s="12" t="s">
        <v>2713</v>
      </c>
      <c r="U392" s="8">
        <v>3</v>
      </c>
      <c r="V392" s="8">
        <v>0</v>
      </c>
      <c r="W392" s="8">
        <v>0</v>
      </c>
      <c r="X392" s="14" t="s">
        <v>37</v>
      </c>
    </row>
    <row r="393" spans="1:24" ht="112.5" customHeight="1" x14ac:dyDescent="0.25">
      <c r="A393" s="19"/>
      <c r="B393" s="18">
        <v>44951</v>
      </c>
      <c r="C393" s="8" t="str">
        <f t="shared" ca="1" si="35"/>
        <v>Active</v>
      </c>
      <c r="D393" s="8" t="s">
        <v>2714</v>
      </c>
      <c r="E393" s="9">
        <v>44951</v>
      </c>
      <c r="F393" s="9">
        <f>E393</f>
        <v>44951</v>
      </c>
      <c r="G393" s="9">
        <f t="shared" si="38"/>
        <v>45681</v>
      </c>
      <c r="H393" s="8" t="s">
        <v>2715</v>
      </c>
      <c r="I393" s="8" t="s">
        <v>2716</v>
      </c>
      <c r="J393" s="12" t="s">
        <v>27</v>
      </c>
      <c r="K393" s="8" t="s">
        <v>28</v>
      </c>
      <c r="L393" s="8" t="s">
        <v>29</v>
      </c>
      <c r="M393" s="10" t="str">
        <f t="shared" si="36"/>
        <v>LP</v>
      </c>
      <c r="N393" s="8" t="s">
        <v>30</v>
      </c>
      <c r="O393" s="8" t="str">
        <f t="shared" si="33"/>
        <v>Medium</v>
      </c>
      <c r="P393" s="207" t="s">
        <v>2717</v>
      </c>
      <c r="Q393" s="8"/>
      <c r="R393" s="8" t="s">
        <v>2718</v>
      </c>
      <c r="S393" s="21" t="s">
        <v>2719</v>
      </c>
      <c r="T393" s="22" t="s">
        <v>2720</v>
      </c>
      <c r="U393" s="8">
        <v>2</v>
      </c>
      <c r="V393" s="8">
        <v>0</v>
      </c>
      <c r="W393" s="8">
        <v>0</v>
      </c>
      <c r="X393" s="14" t="s">
        <v>243</v>
      </c>
    </row>
    <row r="394" spans="1:24" ht="112.5" customHeight="1" x14ac:dyDescent="0.25">
      <c r="A394" s="19"/>
      <c r="B394" s="18">
        <v>45030</v>
      </c>
      <c r="C394" s="8" t="str">
        <f t="shared" ca="1" si="35"/>
        <v>Active</v>
      </c>
      <c r="D394" s="8" t="s">
        <v>2721</v>
      </c>
      <c r="E394" s="9">
        <v>45030</v>
      </c>
      <c r="F394" s="9">
        <f>E394</f>
        <v>45030</v>
      </c>
      <c r="G394" s="9">
        <f t="shared" si="38"/>
        <v>45760</v>
      </c>
      <c r="H394" s="8" t="s">
        <v>2722</v>
      </c>
      <c r="I394" s="8" t="s">
        <v>2723</v>
      </c>
      <c r="J394" s="8" t="s">
        <v>27</v>
      </c>
      <c r="K394" s="8" t="s">
        <v>28</v>
      </c>
      <c r="L394" s="8" t="s">
        <v>29</v>
      </c>
      <c r="M394" s="10" t="str">
        <f t="shared" si="36"/>
        <v>LP</v>
      </c>
      <c r="N394" s="8" t="s">
        <v>30</v>
      </c>
      <c r="O394" s="8" t="str">
        <f t="shared" si="33"/>
        <v>Medium</v>
      </c>
      <c r="P394" s="207" t="s">
        <v>2724</v>
      </c>
      <c r="Q394" s="8"/>
      <c r="R394" s="8" t="s">
        <v>2725</v>
      </c>
      <c r="S394" s="11" t="s">
        <v>2726</v>
      </c>
      <c r="T394" s="12" t="s">
        <v>2727</v>
      </c>
      <c r="U394" s="8">
        <v>7</v>
      </c>
      <c r="V394" s="8">
        <v>0</v>
      </c>
      <c r="W394" s="8">
        <v>0</v>
      </c>
      <c r="X394" s="14" t="s">
        <v>61</v>
      </c>
    </row>
    <row r="395" spans="1:24" ht="112.5" customHeight="1" x14ac:dyDescent="0.25">
      <c r="A395" s="19"/>
      <c r="B395" s="20"/>
      <c r="C395" s="8" t="str">
        <f t="shared" ca="1" si="35"/>
        <v>Expired</v>
      </c>
      <c r="D395" s="8" t="s">
        <v>2728</v>
      </c>
      <c r="E395" s="9">
        <v>42237</v>
      </c>
      <c r="F395" s="9">
        <v>44794</v>
      </c>
      <c r="G395" s="9">
        <f t="shared" si="38"/>
        <v>45524</v>
      </c>
      <c r="H395" s="8" t="s">
        <v>2729</v>
      </c>
      <c r="I395" s="8" t="s">
        <v>2730</v>
      </c>
      <c r="J395" s="8" t="s">
        <v>27</v>
      </c>
      <c r="K395" s="8" t="s">
        <v>28</v>
      </c>
      <c r="L395" s="8" t="s">
        <v>29</v>
      </c>
      <c r="M395" s="10" t="str">
        <f t="shared" si="36"/>
        <v>LP</v>
      </c>
      <c r="N395" s="8" t="s">
        <v>30</v>
      </c>
      <c r="O395" s="8" t="str">
        <f t="shared" si="33"/>
        <v>Medium</v>
      </c>
      <c r="P395" s="207" t="s">
        <v>2731</v>
      </c>
      <c r="Q395" s="8"/>
      <c r="R395" s="8" t="s">
        <v>2732</v>
      </c>
      <c r="S395" s="11" t="s">
        <v>2733</v>
      </c>
      <c r="T395" s="12" t="s">
        <v>2734</v>
      </c>
      <c r="U395" s="8">
        <v>11</v>
      </c>
      <c r="V395" s="8">
        <v>0</v>
      </c>
      <c r="W395" s="8">
        <v>0</v>
      </c>
      <c r="X395" s="14" t="s">
        <v>37</v>
      </c>
    </row>
    <row r="396" spans="1:24" ht="112.5" customHeight="1" x14ac:dyDescent="0.25">
      <c r="A396" s="30"/>
      <c r="B396" s="31"/>
      <c r="C396" s="8" t="str">
        <f t="shared" ca="1" si="35"/>
        <v>Expired</v>
      </c>
      <c r="D396" s="8" t="s">
        <v>2735</v>
      </c>
      <c r="E396" s="9">
        <v>41708</v>
      </c>
      <c r="F396" s="9">
        <v>44630</v>
      </c>
      <c r="G396" s="9">
        <f t="shared" si="38"/>
        <v>45360</v>
      </c>
      <c r="H396" s="8" t="s">
        <v>2736</v>
      </c>
      <c r="I396" s="8" t="s">
        <v>2737</v>
      </c>
      <c r="J396" s="8" t="s">
        <v>27</v>
      </c>
      <c r="K396" s="8" t="s">
        <v>28</v>
      </c>
      <c r="L396" s="8" t="s">
        <v>29</v>
      </c>
      <c r="M396" s="10" t="str">
        <f t="shared" si="36"/>
        <v>LP</v>
      </c>
      <c r="N396" s="8" t="s">
        <v>30</v>
      </c>
      <c r="O396" s="8" t="str">
        <f t="shared" si="33"/>
        <v>Medium</v>
      </c>
      <c r="P396" s="207" t="s">
        <v>2738</v>
      </c>
      <c r="Q396" s="8"/>
      <c r="R396" s="8" t="s">
        <v>2739</v>
      </c>
      <c r="S396" s="11" t="s">
        <v>2733</v>
      </c>
      <c r="T396" s="12" t="s">
        <v>2740</v>
      </c>
      <c r="U396" s="8"/>
      <c r="V396" s="8"/>
      <c r="W396" s="8"/>
      <c r="X396" s="14" t="s">
        <v>61</v>
      </c>
    </row>
    <row r="397" spans="1:24" ht="112.5" customHeight="1" x14ac:dyDescent="0.25">
      <c r="A397" s="19"/>
      <c r="B397" s="20"/>
      <c r="C397" s="8" t="str">
        <f t="shared" ca="1" si="35"/>
        <v>Expired</v>
      </c>
      <c r="D397" s="12" t="s">
        <v>2741</v>
      </c>
      <c r="E397" s="12"/>
      <c r="F397" s="28">
        <v>44238</v>
      </c>
      <c r="G397" s="9">
        <f t="shared" si="38"/>
        <v>44967</v>
      </c>
      <c r="H397" s="8" t="s">
        <v>2742</v>
      </c>
      <c r="I397" s="12" t="s">
        <v>2743</v>
      </c>
      <c r="J397" s="12" t="s">
        <v>56</v>
      </c>
      <c r="K397" s="12" t="s">
        <v>124</v>
      </c>
      <c r="L397" s="8"/>
      <c r="M397" s="10" t="str">
        <f t="shared" si="36"/>
        <v/>
      </c>
      <c r="N397" s="12" t="s">
        <v>30</v>
      </c>
      <c r="O397" s="8" t="str">
        <f t="shared" si="33"/>
        <v>Medium</v>
      </c>
      <c r="P397" s="201"/>
      <c r="Q397" s="12"/>
      <c r="R397" s="12"/>
      <c r="S397" s="46"/>
      <c r="T397" s="14"/>
      <c r="U397" s="12"/>
      <c r="V397" s="12"/>
      <c r="W397" s="12"/>
      <c r="X397" s="12" t="s">
        <v>37</v>
      </c>
    </row>
    <row r="398" spans="1:24" ht="112.5" customHeight="1" x14ac:dyDescent="0.25">
      <c r="A398" s="19"/>
      <c r="B398" s="20"/>
      <c r="C398" s="8" t="str">
        <f t="shared" ca="1" si="35"/>
        <v>Expired</v>
      </c>
      <c r="D398" s="12" t="s">
        <v>2744</v>
      </c>
      <c r="E398" s="23" t="s">
        <v>2745</v>
      </c>
      <c r="F398" s="28">
        <v>43999</v>
      </c>
      <c r="G398" s="9">
        <f t="shared" si="38"/>
        <v>44728</v>
      </c>
      <c r="H398" s="8" t="s">
        <v>2746</v>
      </c>
      <c r="I398" s="12" t="s">
        <v>2747</v>
      </c>
      <c r="J398" s="12" t="s">
        <v>56</v>
      </c>
      <c r="K398" s="12" t="s">
        <v>124</v>
      </c>
      <c r="L398" s="8" t="s">
        <v>29</v>
      </c>
      <c r="M398" s="10" t="str">
        <f t="shared" si="36"/>
        <v>LP</v>
      </c>
      <c r="N398" s="12" t="s">
        <v>132</v>
      </c>
      <c r="O398" s="8" t="str">
        <f t="shared" si="33"/>
        <v>Low</v>
      </c>
      <c r="P398" s="201" t="s">
        <v>1449</v>
      </c>
      <c r="Q398" s="12"/>
      <c r="R398" s="12" t="s">
        <v>2748</v>
      </c>
      <c r="S398" s="29" t="s">
        <v>2749</v>
      </c>
      <c r="T398" s="14" t="s">
        <v>2750</v>
      </c>
      <c r="U398" s="12">
        <v>519</v>
      </c>
      <c r="V398" s="12">
        <v>31</v>
      </c>
      <c r="W398" s="12">
        <v>0</v>
      </c>
      <c r="X398" s="12" t="s">
        <v>243</v>
      </c>
    </row>
    <row r="399" spans="1:24" ht="112.5" customHeight="1" x14ac:dyDescent="0.25">
      <c r="A399" s="19"/>
      <c r="B399" s="20"/>
      <c r="C399" s="8" t="str">
        <f t="shared" ca="1" si="35"/>
        <v>Expired</v>
      </c>
      <c r="D399" s="8" t="s">
        <v>2751</v>
      </c>
      <c r="E399" s="9">
        <v>43826</v>
      </c>
      <c r="F399" s="9">
        <v>45005</v>
      </c>
      <c r="G399" s="9">
        <f>DATE(YEAR(F399)+1,MONTH(F399),DAY(F399)-1)</f>
        <v>45370</v>
      </c>
      <c r="H399" s="8" t="s">
        <v>2752</v>
      </c>
      <c r="I399" s="8" t="s">
        <v>2753</v>
      </c>
      <c r="J399" s="8" t="s">
        <v>161</v>
      </c>
      <c r="K399" s="8" t="s">
        <v>28</v>
      </c>
      <c r="L399" s="8" t="s">
        <v>29</v>
      </c>
      <c r="M399" s="10" t="str">
        <f t="shared" si="36"/>
        <v>LP</v>
      </c>
      <c r="N399" s="8" t="s">
        <v>132</v>
      </c>
      <c r="O399" s="8" t="str">
        <f t="shared" si="33"/>
        <v>Low</v>
      </c>
      <c r="P399" s="207" t="s">
        <v>215</v>
      </c>
      <c r="Q399" s="8"/>
      <c r="R399" s="8" t="s">
        <v>2754</v>
      </c>
      <c r="S399" s="29" t="s">
        <v>2755</v>
      </c>
      <c r="T399" s="23" t="s">
        <v>2756</v>
      </c>
      <c r="U399" s="8">
        <v>4</v>
      </c>
      <c r="V399" s="8">
        <v>50</v>
      </c>
      <c r="W399" s="8">
        <v>1</v>
      </c>
      <c r="X399" s="14" t="s">
        <v>61</v>
      </c>
    </row>
    <row r="400" spans="1:24" ht="112.5" customHeight="1" x14ac:dyDescent="0.25">
      <c r="A400" s="19"/>
      <c r="B400" s="20"/>
      <c r="C400" s="8" t="str">
        <f t="shared" ca="1" si="35"/>
        <v>Expired</v>
      </c>
      <c r="D400" s="8" t="s">
        <v>2757</v>
      </c>
      <c r="E400" s="9">
        <v>43332</v>
      </c>
      <c r="F400" s="9">
        <v>44063</v>
      </c>
      <c r="G400" s="9">
        <f t="shared" ref="G400:G463" si="39">DATE(YEAR(F400)+2,MONTH(F400),DAY(F400)-1)</f>
        <v>44792</v>
      </c>
      <c r="H400" s="8" t="s">
        <v>2758</v>
      </c>
      <c r="I400" s="8" t="s">
        <v>2759</v>
      </c>
      <c r="J400" s="8" t="s">
        <v>131</v>
      </c>
      <c r="K400" s="8" t="s">
        <v>28</v>
      </c>
      <c r="L400" s="8" t="s">
        <v>29</v>
      </c>
      <c r="M400" s="10" t="str">
        <f t="shared" si="36"/>
        <v>LP</v>
      </c>
      <c r="N400" s="8" t="s">
        <v>30</v>
      </c>
      <c r="O400" s="8" t="str">
        <f t="shared" si="33"/>
        <v>Medium</v>
      </c>
      <c r="P400" s="207" t="s">
        <v>2760</v>
      </c>
      <c r="Q400" s="8"/>
      <c r="R400" s="8" t="s">
        <v>2761</v>
      </c>
      <c r="S400" s="11" t="s">
        <v>36</v>
      </c>
      <c r="T400" s="12" t="s">
        <v>2762</v>
      </c>
      <c r="U400" s="8"/>
      <c r="V400" s="8"/>
      <c r="W400" s="8"/>
      <c r="X400" s="14" t="s">
        <v>37</v>
      </c>
    </row>
    <row r="401" spans="1:24" ht="112.5" customHeight="1" x14ac:dyDescent="0.25">
      <c r="A401" s="19"/>
      <c r="B401" s="99">
        <v>44637</v>
      </c>
      <c r="C401" s="8" t="str">
        <f t="shared" ca="1" si="35"/>
        <v>Expired</v>
      </c>
      <c r="D401" s="8" t="s">
        <v>2763</v>
      </c>
      <c r="E401" s="9">
        <v>44645</v>
      </c>
      <c r="F401" s="9">
        <v>44645</v>
      </c>
      <c r="G401" s="9">
        <f t="shared" si="39"/>
        <v>45375</v>
      </c>
      <c r="H401" s="8" t="s">
        <v>2764</v>
      </c>
      <c r="I401" s="8" t="s">
        <v>2765</v>
      </c>
      <c r="J401" s="12" t="s">
        <v>123</v>
      </c>
      <c r="K401" s="8" t="s">
        <v>124</v>
      </c>
      <c r="L401" s="8" t="s">
        <v>29</v>
      </c>
      <c r="M401" s="10" t="str">
        <f t="shared" si="36"/>
        <v>LP</v>
      </c>
      <c r="N401" s="8" t="s">
        <v>132</v>
      </c>
      <c r="O401" s="8" t="str">
        <f t="shared" si="33"/>
        <v>Low</v>
      </c>
      <c r="P401" s="207" t="s">
        <v>2766</v>
      </c>
      <c r="Q401" s="8"/>
      <c r="R401" s="8" t="s">
        <v>2767</v>
      </c>
      <c r="S401" s="11"/>
      <c r="T401" s="13"/>
      <c r="U401" s="8"/>
      <c r="V401" s="8"/>
      <c r="W401" s="8"/>
      <c r="X401" s="14" t="s">
        <v>37</v>
      </c>
    </row>
    <row r="402" spans="1:24" ht="112.5" customHeight="1" x14ac:dyDescent="0.25">
      <c r="A402" s="19"/>
      <c r="B402" s="20"/>
      <c r="C402" s="8" t="str">
        <f t="shared" ca="1" si="35"/>
        <v>Expired</v>
      </c>
      <c r="D402" s="8" t="s">
        <v>2768</v>
      </c>
      <c r="E402" s="9">
        <v>43768</v>
      </c>
      <c r="F402" s="9">
        <f>E402</f>
        <v>43768</v>
      </c>
      <c r="G402" s="9">
        <f t="shared" si="39"/>
        <v>44498</v>
      </c>
      <c r="H402" s="8" t="s">
        <v>2769</v>
      </c>
      <c r="I402" s="8" t="s">
        <v>2770</v>
      </c>
      <c r="J402" s="8" t="s">
        <v>65</v>
      </c>
      <c r="K402" s="8" t="s">
        <v>28</v>
      </c>
      <c r="L402" s="8" t="s">
        <v>29</v>
      </c>
      <c r="M402" s="10" t="str">
        <f t="shared" si="36"/>
        <v>LP</v>
      </c>
      <c r="N402" s="8" t="s">
        <v>30</v>
      </c>
      <c r="O402" s="8" t="str">
        <f t="shared" si="33"/>
        <v>Medium</v>
      </c>
      <c r="P402" s="207" t="s">
        <v>2771</v>
      </c>
      <c r="Q402" s="8"/>
      <c r="R402" s="8" t="s">
        <v>2772</v>
      </c>
      <c r="S402" s="11" t="s">
        <v>2773</v>
      </c>
      <c r="T402" s="23" t="s">
        <v>2774</v>
      </c>
      <c r="U402" s="25">
        <v>3</v>
      </c>
      <c r="V402" s="25">
        <v>0</v>
      </c>
      <c r="W402" s="25">
        <v>0</v>
      </c>
      <c r="X402" s="14" t="s">
        <v>37</v>
      </c>
    </row>
    <row r="403" spans="1:24" ht="112.5" customHeight="1" x14ac:dyDescent="0.25">
      <c r="A403" s="19"/>
      <c r="B403" s="20"/>
      <c r="C403" s="8" t="str">
        <f t="shared" ca="1" si="35"/>
        <v>Expired</v>
      </c>
      <c r="D403" s="8" t="s">
        <v>2775</v>
      </c>
      <c r="E403" s="9">
        <v>43962</v>
      </c>
      <c r="F403" s="9">
        <f>E403</f>
        <v>43962</v>
      </c>
      <c r="G403" s="9">
        <f t="shared" si="39"/>
        <v>44691</v>
      </c>
      <c r="H403" s="8" t="s">
        <v>2776</v>
      </c>
      <c r="I403" s="8" t="s">
        <v>2777</v>
      </c>
      <c r="J403" s="8" t="s">
        <v>161</v>
      </c>
      <c r="K403" s="8" t="s">
        <v>28</v>
      </c>
      <c r="L403" s="8" t="s">
        <v>29</v>
      </c>
      <c r="M403" s="10" t="str">
        <f t="shared" si="36"/>
        <v>LP</v>
      </c>
      <c r="N403" s="8" t="s">
        <v>41</v>
      </c>
      <c r="O403" s="8" t="str">
        <f t="shared" si="33"/>
        <v>Medium</v>
      </c>
      <c r="P403" s="207" t="s">
        <v>2778</v>
      </c>
      <c r="Q403" s="8"/>
      <c r="R403" s="8" t="s">
        <v>2779</v>
      </c>
      <c r="S403" s="11" t="s">
        <v>2780</v>
      </c>
      <c r="T403" s="22" t="s">
        <v>2781</v>
      </c>
      <c r="U403" s="8">
        <v>7</v>
      </c>
      <c r="V403" s="8">
        <v>0</v>
      </c>
      <c r="W403" s="8">
        <v>0</v>
      </c>
      <c r="X403" s="14" t="s">
        <v>37</v>
      </c>
    </row>
    <row r="404" spans="1:24" ht="112.5" customHeight="1" x14ac:dyDescent="0.25">
      <c r="A404" s="19"/>
      <c r="B404" s="20"/>
      <c r="C404" s="8" t="str">
        <f t="shared" ca="1" si="35"/>
        <v>Expired</v>
      </c>
      <c r="D404" s="8" t="s">
        <v>2782</v>
      </c>
      <c r="E404" s="9">
        <v>42992</v>
      </c>
      <c r="F404" s="9">
        <f>E404</f>
        <v>42992</v>
      </c>
      <c r="G404" s="9">
        <f t="shared" si="39"/>
        <v>43721</v>
      </c>
      <c r="H404" s="8" t="s">
        <v>2783</v>
      </c>
      <c r="I404" s="8" t="s">
        <v>2784</v>
      </c>
      <c r="J404" s="8" t="s">
        <v>27</v>
      </c>
      <c r="K404" s="8" t="s">
        <v>28</v>
      </c>
      <c r="L404" s="8" t="s">
        <v>29</v>
      </c>
      <c r="M404" s="10" t="str">
        <f t="shared" si="36"/>
        <v>LP</v>
      </c>
      <c r="N404" s="8" t="s">
        <v>41</v>
      </c>
      <c r="O404" s="8" t="str">
        <f t="shared" si="33"/>
        <v>Medium</v>
      </c>
      <c r="P404" s="207" t="s">
        <v>2785</v>
      </c>
      <c r="Q404" s="8"/>
      <c r="R404" s="54" t="s">
        <v>2786</v>
      </c>
      <c r="S404" s="11" t="s">
        <v>2787</v>
      </c>
      <c r="T404" s="12" t="s">
        <v>2788</v>
      </c>
      <c r="U404" s="8">
        <v>2</v>
      </c>
      <c r="V404" s="8">
        <v>0</v>
      </c>
      <c r="W404" s="8">
        <v>0</v>
      </c>
      <c r="X404" s="14" t="s">
        <v>37</v>
      </c>
    </row>
    <row r="405" spans="1:24" ht="112.5" customHeight="1" x14ac:dyDescent="0.25">
      <c r="A405" s="19"/>
      <c r="B405" s="20"/>
      <c r="C405" s="8" t="str">
        <f t="shared" ca="1" si="35"/>
        <v>Expired</v>
      </c>
      <c r="D405" s="8" t="s">
        <v>2789</v>
      </c>
      <c r="E405" s="9">
        <v>43573</v>
      </c>
      <c r="F405" s="9">
        <v>44517</v>
      </c>
      <c r="G405" s="9">
        <f t="shared" si="39"/>
        <v>45246</v>
      </c>
      <c r="H405" s="8" t="s">
        <v>2790</v>
      </c>
      <c r="I405" s="8" t="s">
        <v>2791</v>
      </c>
      <c r="J405" s="8" t="s">
        <v>27</v>
      </c>
      <c r="K405" s="8" t="s">
        <v>28</v>
      </c>
      <c r="L405" s="8" t="s">
        <v>29</v>
      </c>
      <c r="M405" s="10" t="str">
        <f t="shared" si="36"/>
        <v>LP</v>
      </c>
      <c r="N405" s="8" t="s">
        <v>41</v>
      </c>
      <c r="O405" s="8" t="str">
        <f t="shared" si="33"/>
        <v>Medium</v>
      </c>
      <c r="P405" s="207" t="s">
        <v>2792</v>
      </c>
      <c r="Q405" s="8"/>
      <c r="R405" s="8" t="s">
        <v>36</v>
      </c>
      <c r="S405" s="11" t="s">
        <v>36</v>
      </c>
      <c r="T405" s="12" t="s">
        <v>2793</v>
      </c>
      <c r="U405" s="8"/>
      <c r="V405" s="8"/>
      <c r="W405" s="8"/>
      <c r="X405" s="14" t="s">
        <v>37</v>
      </c>
    </row>
    <row r="406" spans="1:24" ht="112.5" customHeight="1" x14ac:dyDescent="0.25">
      <c r="A406" s="17"/>
      <c r="B406" s="18">
        <v>44838</v>
      </c>
      <c r="C406" s="8" t="str">
        <f t="shared" ca="1" si="35"/>
        <v>Expired</v>
      </c>
      <c r="D406" s="8" t="s">
        <v>2794</v>
      </c>
      <c r="E406" s="9">
        <v>44838</v>
      </c>
      <c r="F406" s="9">
        <v>44838</v>
      </c>
      <c r="G406" s="9">
        <f t="shared" si="39"/>
        <v>45568</v>
      </c>
      <c r="H406" s="8" t="s">
        <v>2795</v>
      </c>
      <c r="I406" s="8" t="s">
        <v>2796</v>
      </c>
      <c r="J406" s="8" t="s">
        <v>27</v>
      </c>
      <c r="K406" s="8" t="s">
        <v>28</v>
      </c>
      <c r="L406" s="8" t="s">
        <v>29</v>
      </c>
      <c r="M406" s="10" t="str">
        <f t="shared" si="36"/>
        <v>LP</v>
      </c>
      <c r="N406" s="8" t="s">
        <v>41</v>
      </c>
      <c r="O406" s="8" t="str">
        <f t="shared" si="33"/>
        <v>Medium</v>
      </c>
      <c r="P406" s="207" t="s">
        <v>2797</v>
      </c>
      <c r="Q406" s="8"/>
      <c r="R406" s="8" t="s">
        <v>2798</v>
      </c>
      <c r="S406" s="11" t="s">
        <v>2799</v>
      </c>
      <c r="T406" s="12" t="s">
        <v>2800</v>
      </c>
      <c r="U406" s="8">
        <v>3</v>
      </c>
      <c r="V406" s="8">
        <v>0</v>
      </c>
      <c r="W406" s="8">
        <v>0</v>
      </c>
      <c r="X406" s="14" t="s">
        <v>37</v>
      </c>
    </row>
    <row r="407" spans="1:24" ht="112.5" customHeight="1" x14ac:dyDescent="0.25">
      <c r="A407" s="19"/>
      <c r="B407" s="20"/>
      <c r="C407" s="8" t="str">
        <f t="shared" ca="1" si="35"/>
        <v>Expired</v>
      </c>
      <c r="D407" s="8" t="s">
        <v>2801</v>
      </c>
      <c r="E407" s="9">
        <v>43594</v>
      </c>
      <c r="F407" s="9">
        <f>E407</f>
        <v>43594</v>
      </c>
      <c r="G407" s="9">
        <f t="shared" si="39"/>
        <v>44324</v>
      </c>
      <c r="H407" s="8" t="s">
        <v>2802</v>
      </c>
      <c r="I407" s="8" t="s">
        <v>2803</v>
      </c>
      <c r="J407" s="8" t="s">
        <v>65</v>
      </c>
      <c r="K407" s="8" t="s">
        <v>28</v>
      </c>
      <c r="L407" s="8" t="s">
        <v>29</v>
      </c>
      <c r="M407" s="10" t="str">
        <f t="shared" si="36"/>
        <v>LP</v>
      </c>
      <c r="N407" s="8" t="s">
        <v>41</v>
      </c>
      <c r="O407" s="8" t="str">
        <f t="shared" si="33"/>
        <v>Medium</v>
      </c>
      <c r="P407" s="207" t="s">
        <v>2804</v>
      </c>
      <c r="Q407" s="8"/>
      <c r="R407" s="8" t="s">
        <v>2805</v>
      </c>
      <c r="S407" s="11" t="s">
        <v>2806</v>
      </c>
      <c r="T407" s="12" t="s">
        <v>2807</v>
      </c>
      <c r="U407" s="8">
        <v>4</v>
      </c>
      <c r="V407" s="8">
        <v>0</v>
      </c>
      <c r="W407" s="8">
        <v>0</v>
      </c>
      <c r="X407" s="14" t="s">
        <v>37</v>
      </c>
    </row>
    <row r="408" spans="1:24" ht="112.5" customHeight="1" x14ac:dyDescent="0.25">
      <c r="A408" s="19"/>
      <c r="B408" s="20"/>
      <c r="C408" s="8" t="str">
        <f t="shared" ca="1" si="35"/>
        <v>Expired</v>
      </c>
      <c r="D408" s="12" t="s">
        <v>2808</v>
      </c>
      <c r="E408" s="23">
        <v>42593</v>
      </c>
      <c r="F408" s="28">
        <v>44054</v>
      </c>
      <c r="G408" s="9">
        <f t="shared" si="39"/>
        <v>44783</v>
      </c>
      <c r="H408" s="8" t="s">
        <v>2809</v>
      </c>
      <c r="I408" s="12" t="s">
        <v>2810</v>
      </c>
      <c r="J408" s="12" t="s">
        <v>114</v>
      </c>
      <c r="K408" s="12" t="s">
        <v>124</v>
      </c>
      <c r="L408" s="11" t="s">
        <v>29</v>
      </c>
      <c r="M408" s="10" t="str">
        <f t="shared" si="36"/>
        <v>LP</v>
      </c>
      <c r="N408" s="8" t="s">
        <v>41</v>
      </c>
      <c r="O408" s="8" t="str">
        <f t="shared" si="33"/>
        <v>Medium</v>
      </c>
      <c r="P408" s="201" t="s">
        <v>2811</v>
      </c>
      <c r="Q408" s="12"/>
      <c r="R408" s="12" t="s">
        <v>2812</v>
      </c>
      <c r="S408" s="29" t="s">
        <v>2813</v>
      </c>
      <c r="T408" s="14" t="s">
        <v>2814</v>
      </c>
      <c r="U408" s="12">
        <v>3</v>
      </c>
      <c r="V408" s="12">
        <v>3</v>
      </c>
      <c r="W408" s="12">
        <v>0</v>
      </c>
      <c r="X408" s="12" t="s">
        <v>37</v>
      </c>
    </row>
    <row r="409" spans="1:24" ht="112.5" customHeight="1" x14ac:dyDescent="0.25">
      <c r="A409" s="19"/>
      <c r="B409" s="20"/>
      <c r="C409" s="8" t="str">
        <f t="shared" ca="1" si="35"/>
        <v>Expired</v>
      </c>
      <c r="D409" s="8" t="s">
        <v>2815</v>
      </c>
      <c r="E409" s="9">
        <v>42360</v>
      </c>
      <c r="F409" s="9">
        <f>E409</f>
        <v>42360</v>
      </c>
      <c r="G409" s="9">
        <f t="shared" si="39"/>
        <v>43090</v>
      </c>
      <c r="H409" s="8" t="s">
        <v>2816</v>
      </c>
      <c r="I409" s="8" t="s">
        <v>2817</v>
      </c>
      <c r="J409" s="8" t="s">
        <v>27</v>
      </c>
      <c r="K409" s="8" t="s">
        <v>28</v>
      </c>
      <c r="L409" s="8" t="s">
        <v>29</v>
      </c>
      <c r="M409" s="10" t="str">
        <f t="shared" si="36"/>
        <v>LP</v>
      </c>
      <c r="N409" s="8" t="s">
        <v>41</v>
      </c>
      <c r="O409" s="8" t="str">
        <f t="shared" si="33"/>
        <v>Medium</v>
      </c>
      <c r="P409" s="207" t="s">
        <v>2818</v>
      </c>
      <c r="Q409" s="8"/>
      <c r="R409" s="8" t="s">
        <v>2819</v>
      </c>
      <c r="S409" s="21"/>
      <c r="T409" s="13"/>
      <c r="U409" s="8"/>
      <c r="V409" s="8"/>
      <c r="W409" s="8"/>
      <c r="X409" s="14" t="str">
        <f>IF(ISNUMBER(#REF!), IF(#REF!&lt;5000001,"SMALL", IF(#REF!&lt;15000001,"MEDIUM","LARGE")),"")</f>
        <v/>
      </c>
    </row>
    <row r="410" spans="1:24" ht="112.5" customHeight="1" x14ac:dyDescent="0.25">
      <c r="A410" s="19"/>
      <c r="B410" s="20"/>
      <c r="C410" s="8" t="str">
        <f t="shared" ca="1" si="35"/>
        <v>Expired</v>
      </c>
      <c r="D410" s="8" t="s">
        <v>2820</v>
      </c>
      <c r="E410" s="9">
        <v>41745</v>
      </c>
      <c r="F410" s="9">
        <v>43937</v>
      </c>
      <c r="G410" s="9">
        <f t="shared" si="39"/>
        <v>44666</v>
      </c>
      <c r="H410" s="8" t="s">
        <v>2821</v>
      </c>
      <c r="I410" s="8" t="s">
        <v>2822</v>
      </c>
      <c r="J410" s="8" t="s">
        <v>27</v>
      </c>
      <c r="K410" s="8" t="s">
        <v>28</v>
      </c>
      <c r="L410" s="8" t="s">
        <v>29</v>
      </c>
      <c r="M410" s="10" t="str">
        <f t="shared" si="36"/>
        <v>LP</v>
      </c>
      <c r="N410" s="8" t="s">
        <v>30</v>
      </c>
      <c r="O410" s="8" t="str">
        <f t="shared" si="33"/>
        <v>Medium</v>
      </c>
      <c r="P410" s="207" t="s">
        <v>2823</v>
      </c>
      <c r="Q410" s="8"/>
      <c r="R410" s="8" t="s">
        <v>2824</v>
      </c>
      <c r="S410" s="11" t="s">
        <v>2825</v>
      </c>
      <c r="T410" s="22" t="s">
        <v>36</v>
      </c>
      <c r="U410" s="24"/>
      <c r="V410" s="24"/>
      <c r="W410" s="24"/>
      <c r="X410" s="14" t="s">
        <v>37</v>
      </c>
    </row>
    <row r="411" spans="1:24" ht="112.5" customHeight="1" x14ac:dyDescent="0.25">
      <c r="A411" s="19"/>
      <c r="B411" s="20"/>
      <c r="C411" s="8" t="str">
        <f t="shared" ca="1" si="35"/>
        <v>Expired</v>
      </c>
      <c r="D411" s="8" t="s">
        <v>2826</v>
      </c>
      <c r="E411" s="9">
        <v>42060</v>
      </c>
      <c r="F411" s="9">
        <v>44252</v>
      </c>
      <c r="G411" s="9">
        <f t="shared" si="39"/>
        <v>44981</v>
      </c>
      <c r="H411" s="8" t="s">
        <v>2827</v>
      </c>
      <c r="I411" s="8" t="s">
        <v>2828</v>
      </c>
      <c r="J411" s="8" t="s">
        <v>27</v>
      </c>
      <c r="K411" s="8" t="s">
        <v>28</v>
      </c>
      <c r="L411" s="8" t="s">
        <v>29</v>
      </c>
      <c r="M411" s="10" t="str">
        <f t="shared" si="36"/>
        <v>LP</v>
      </c>
      <c r="N411" s="8" t="s">
        <v>41</v>
      </c>
      <c r="O411" s="8" t="str">
        <f t="shared" si="33"/>
        <v>Medium</v>
      </c>
      <c r="P411" s="207" t="s">
        <v>2829</v>
      </c>
      <c r="Q411" s="8"/>
      <c r="R411" s="8" t="s">
        <v>2830</v>
      </c>
      <c r="S411" s="11" t="s">
        <v>36</v>
      </c>
      <c r="T411" s="12" t="s">
        <v>2831</v>
      </c>
      <c r="U411" s="8"/>
      <c r="V411" s="8"/>
      <c r="W411" s="8"/>
      <c r="X411" s="14" t="s">
        <v>37</v>
      </c>
    </row>
    <row r="412" spans="1:24" ht="112.5" customHeight="1" x14ac:dyDescent="0.25">
      <c r="A412" s="19"/>
      <c r="B412" s="20"/>
      <c r="C412" s="8" t="str">
        <f t="shared" ca="1" si="35"/>
        <v>Active</v>
      </c>
      <c r="D412" s="8" t="s">
        <v>2832</v>
      </c>
      <c r="E412" s="9">
        <v>43818</v>
      </c>
      <c r="F412" s="9">
        <v>45279</v>
      </c>
      <c r="G412" s="9">
        <f t="shared" si="39"/>
        <v>46009</v>
      </c>
      <c r="H412" s="8" t="s">
        <v>2833</v>
      </c>
      <c r="I412" s="8" t="s">
        <v>2834</v>
      </c>
      <c r="J412" s="8" t="s">
        <v>2835</v>
      </c>
      <c r="K412" s="8" t="s">
        <v>28</v>
      </c>
      <c r="L412" s="8" t="s">
        <v>29</v>
      </c>
      <c r="M412" s="10" t="str">
        <f t="shared" si="36"/>
        <v>LP</v>
      </c>
      <c r="N412" s="8" t="s">
        <v>270</v>
      </c>
      <c r="O412" s="8" t="str">
        <f t="shared" si="33"/>
        <v>Medium</v>
      </c>
      <c r="P412" s="207" t="s">
        <v>215</v>
      </c>
      <c r="Q412" s="8" t="s">
        <v>2836</v>
      </c>
      <c r="R412" s="8" t="s">
        <v>2837</v>
      </c>
      <c r="S412" s="11" t="s">
        <v>2838</v>
      </c>
      <c r="T412" s="23" t="s">
        <v>2839</v>
      </c>
      <c r="U412" s="8">
        <v>7</v>
      </c>
      <c r="V412" s="8">
        <v>0</v>
      </c>
      <c r="W412" s="8">
        <v>1</v>
      </c>
      <c r="X412" s="14" t="s">
        <v>37</v>
      </c>
    </row>
    <row r="413" spans="1:24" ht="112.5" customHeight="1" x14ac:dyDescent="0.25">
      <c r="A413" s="17"/>
      <c r="B413" s="18">
        <v>45079</v>
      </c>
      <c r="C413" s="8" t="str">
        <f t="shared" ca="1" si="35"/>
        <v>Active</v>
      </c>
      <c r="D413" s="8" t="s">
        <v>2840</v>
      </c>
      <c r="E413" s="9">
        <v>45079</v>
      </c>
      <c r="F413" s="9">
        <f>E413</f>
        <v>45079</v>
      </c>
      <c r="G413" s="9">
        <f t="shared" si="39"/>
        <v>45809</v>
      </c>
      <c r="H413" s="8" t="s">
        <v>2841</v>
      </c>
      <c r="I413" s="8" t="s">
        <v>2842</v>
      </c>
      <c r="J413" s="8" t="s">
        <v>202</v>
      </c>
      <c r="K413" s="8" t="s">
        <v>28</v>
      </c>
      <c r="L413" s="8" t="s">
        <v>29</v>
      </c>
      <c r="M413" s="10" t="str">
        <f t="shared" si="36"/>
        <v>LP</v>
      </c>
      <c r="N413" s="8" t="s">
        <v>30</v>
      </c>
      <c r="O413" s="8" t="str">
        <f t="shared" si="33"/>
        <v>Medium</v>
      </c>
      <c r="P413" s="207" t="s">
        <v>2843</v>
      </c>
      <c r="Q413" s="8"/>
      <c r="R413" s="8" t="s">
        <v>2844</v>
      </c>
      <c r="S413" s="11" t="s">
        <v>2845</v>
      </c>
      <c r="T413" s="12" t="s">
        <v>2846</v>
      </c>
      <c r="U413" s="8">
        <v>7</v>
      </c>
      <c r="V413" s="8">
        <v>0</v>
      </c>
      <c r="W413" s="8">
        <v>0</v>
      </c>
      <c r="X413" s="14" t="s">
        <v>37</v>
      </c>
    </row>
    <row r="414" spans="1:24" ht="112.5" customHeight="1" x14ac:dyDescent="0.25">
      <c r="A414" s="19"/>
      <c r="B414" s="20"/>
      <c r="C414" s="8" t="str">
        <f t="shared" ca="1" si="35"/>
        <v>Expired</v>
      </c>
      <c r="D414" s="8" t="s">
        <v>2847</v>
      </c>
      <c r="E414" s="9">
        <v>43053</v>
      </c>
      <c r="F414" s="9">
        <f>E414</f>
        <v>43053</v>
      </c>
      <c r="G414" s="9">
        <f t="shared" si="39"/>
        <v>43782</v>
      </c>
      <c r="H414" s="8" t="s">
        <v>2848</v>
      </c>
      <c r="I414" s="8" t="s">
        <v>2849</v>
      </c>
      <c r="J414" s="8" t="s">
        <v>161</v>
      </c>
      <c r="K414" s="8" t="s">
        <v>28</v>
      </c>
      <c r="L414" s="8" t="s">
        <v>29</v>
      </c>
      <c r="M414" s="10" t="str">
        <f t="shared" si="36"/>
        <v>LP</v>
      </c>
      <c r="N414" s="8" t="s">
        <v>132</v>
      </c>
      <c r="O414" s="8" t="str">
        <f t="shared" ref="O414:O454" si="40">IF(EXACT(N414,"Overseas Charities Operating in Jamaica"),"Medium",IF(EXACT(N414,"Muslim Groups/Foundations"),"Medium",IF(EXACT(N414,"Churches"),"Low",IF(EXACT(N414,"Benevolent Societies"),"Low",IF(EXACT(N414,"Alumni/Past Students Associations"),"Low",IF(EXACT(N414,"Schools(Government/Private)"),"Low",IF(EXACT(N414,"Govt.Based Trusts/Charities"),"Low",IF(EXACT(N414,"Trust"),"Medium",IF(EXACT(N414,"Company Based Foundations"),"Medium",IF(EXACT(N414,"Other Foundations"),"Medium",IF(EXACT(N414,"Unincorporated Groups"),"Medium","")))))))))))</f>
        <v>Low</v>
      </c>
      <c r="P414" s="207" t="s">
        <v>2850</v>
      </c>
      <c r="Q414" s="8"/>
      <c r="R414" s="8" t="s">
        <v>2851</v>
      </c>
      <c r="S414" s="21" t="s">
        <v>2852</v>
      </c>
      <c r="T414" s="13" t="s">
        <v>60</v>
      </c>
      <c r="U414" s="8">
        <v>2</v>
      </c>
      <c r="V414" s="8">
        <v>0</v>
      </c>
      <c r="W414" s="8">
        <v>0</v>
      </c>
      <c r="X414" s="14" t="s">
        <v>37</v>
      </c>
    </row>
    <row r="415" spans="1:24" ht="112.5" customHeight="1" x14ac:dyDescent="0.25">
      <c r="A415" s="19"/>
      <c r="B415" s="20"/>
      <c r="C415" s="8" t="str">
        <f t="shared" ca="1" si="35"/>
        <v>Expired</v>
      </c>
      <c r="D415" s="8" t="s">
        <v>2853</v>
      </c>
      <c r="E415" s="9">
        <v>44271</v>
      </c>
      <c r="F415" s="9">
        <f>E415</f>
        <v>44271</v>
      </c>
      <c r="G415" s="9">
        <f t="shared" si="39"/>
        <v>45000</v>
      </c>
      <c r="H415" s="8" t="s">
        <v>2854</v>
      </c>
      <c r="I415" s="8" t="s">
        <v>2855</v>
      </c>
      <c r="J415" s="8" t="s">
        <v>27</v>
      </c>
      <c r="K415" s="8" t="s">
        <v>28</v>
      </c>
      <c r="L415" s="8" t="s">
        <v>29</v>
      </c>
      <c r="M415" s="10" t="str">
        <f t="shared" si="36"/>
        <v>LP</v>
      </c>
      <c r="N415" s="8" t="s">
        <v>30</v>
      </c>
      <c r="O415" s="8" t="str">
        <f t="shared" si="40"/>
        <v>Medium</v>
      </c>
      <c r="P415" s="207" t="s">
        <v>2856</v>
      </c>
      <c r="Q415" s="8"/>
      <c r="R415" s="8" t="s">
        <v>2857</v>
      </c>
      <c r="S415" s="11" t="s">
        <v>2858</v>
      </c>
      <c r="T415" s="12" t="s">
        <v>1560</v>
      </c>
      <c r="U415" s="8">
        <v>8</v>
      </c>
      <c r="V415" s="8">
        <v>0</v>
      </c>
      <c r="W415" s="8">
        <v>0</v>
      </c>
      <c r="X415" s="14" t="s">
        <v>37</v>
      </c>
    </row>
    <row r="416" spans="1:24" ht="112.5" customHeight="1" x14ac:dyDescent="0.25">
      <c r="A416" s="19"/>
      <c r="B416" s="20"/>
      <c r="C416" s="8" t="str">
        <f t="shared" ca="1" si="35"/>
        <v>Expired</v>
      </c>
      <c r="D416" s="8" t="s">
        <v>2859</v>
      </c>
      <c r="E416" s="9">
        <v>42401</v>
      </c>
      <c r="F416" s="9">
        <f>E416</f>
        <v>42401</v>
      </c>
      <c r="G416" s="9">
        <f t="shared" si="39"/>
        <v>43131</v>
      </c>
      <c r="H416" s="8" t="s">
        <v>2860</v>
      </c>
      <c r="I416" s="8" t="s">
        <v>2861</v>
      </c>
      <c r="J416" s="8" t="s">
        <v>27</v>
      </c>
      <c r="K416" s="8" t="s">
        <v>28</v>
      </c>
      <c r="L416" s="8" t="s">
        <v>29</v>
      </c>
      <c r="M416" s="10" t="str">
        <f t="shared" si="36"/>
        <v>LP</v>
      </c>
      <c r="N416" s="8" t="s">
        <v>30</v>
      </c>
      <c r="O416" s="8" t="str">
        <f t="shared" si="40"/>
        <v>Medium</v>
      </c>
      <c r="P416" s="207" t="s">
        <v>2862</v>
      </c>
      <c r="Q416" s="8"/>
      <c r="R416" s="8" t="s">
        <v>2863</v>
      </c>
      <c r="S416" s="21" t="s">
        <v>2864</v>
      </c>
      <c r="T416" s="12" t="s">
        <v>2865</v>
      </c>
      <c r="U416" s="8">
        <v>5</v>
      </c>
      <c r="V416" s="8">
        <v>0</v>
      </c>
      <c r="W416" s="8">
        <v>0</v>
      </c>
      <c r="X416" s="14" t="s">
        <v>37</v>
      </c>
    </row>
    <row r="417" spans="1:24" ht="112.5" customHeight="1" x14ac:dyDescent="0.25">
      <c r="A417" s="19"/>
      <c r="B417" s="20"/>
      <c r="C417" s="8" t="str">
        <f t="shared" ca="1" si="35"/>
        <v>Expired</v>
      </c>
      <c r="D417" s="8" t="s">
        <v>2866</v>
      </c>
      <c r="E417" s="9">
        <v>44152</v>
      </c>
      <c r="F417" s="9">
        <v>44882</v>
      </c>
      <c r="G417" s="9">
        <f t="shared" si="39"/>
        <v>45612</v>
      </c>
      <c r="H417" s="8" t="s">
        <v>2867</v>
      </c>
      <c r="I417" s="8" t="s">
        <v>2868</v>
      </c>
      <c r="J417" s="8" t="s">
        <v>27</v>
      </c>
      <c r="K417" s="8" t="s">
        <v>28</v>
      </c>
      <c r="L417" s="8" t="s">
        <v>29</v>
      </c>
      <c r="M417" s="10" t="str">
        <f t="shared" si="36"/>
        <v>LP</v>
      </c>
      <c r="N417" s="8" t="s">
        <v>30</v>
      </c>
      <c r="O417" s="8" t="str">
        <f t="shared" si="40"/>
        <v>Medium</v>
      </c>
      <c r="P417" s="207" t="s">
        <v>2599</v>
      </c>
      <c r="Q417" s="8"/>
      <c r="R417" s="8" t="s">
        <v>2869</v>
      </c>
      <c r="S417" s="11" t="s">
        <v>2870</v>
      </c>
      <c r="T417" s="23" t="s">
        <v>2871</v>
      </c>
      <c r="U417" s="8">
        <v>2</v>
      </c>
      <c r="V417" s="8">
        <v>0</v>
      </c>
      <c r="W417" s="8">
        <v>0</v>
      </c>
      <c r="X417" s="14" t="s">
        <v>37</v>
      </c>
    </row>
    <row r="418" spans="1:24" ht="112.5" customHeight="1" x14ac:dyDescent="0.25">
      <c r="A418" s="30"/>
      <c r="B418" s="31"/>
      <c r="C418" s="8" t="str">
        <f t="shared" ca="1" si="35"/>
        <v>Expired</v>
      </c>
      <c r="D418" s="8" t="s">
        <v>2872</v>
      </c>
      <c r="E418" s="9">
        <v>43454</v>
      </c>
      <c r="F418" s="9">
        <v>44438</v>
      </c>
      <c r="G418" s="9">
        <f t="shared" si="39"/>
        <v>45167</v>
      </c>
      <c r="H418" s="8" t="s">
        <v>2873</v>
      </c>
      <c r="I418" s="8" t="s">
        <v>2874</v>
      </c>
      <c r="J418" s="8" t="s">
        <v>27</v>
      </c>
      <c r="K418" s="8" t="s">
        <v>28</v>
      </c>
      <c r="L418" s="8" t="s">
        <v>29</v>
      </c>
      <c r="M418" s="10" t="str">
        <f t="shared" si="36"/>
        <v>LP</v>
      </c>
      <c r="N418" s="8" t="s">
        <v>30</v>
      </c>
      <c r="O418" s="8" t="str">
        <f t="shared" si="40"/>
        <v>Medium</v>
      </c>
      <c r="P418" s="207" t="s">
        <v>2875</v>
      </c>
      <c r="Q418" s="8"/>
      <c r="R418" s="8" t="s">
        <v>2876</v>
      </c>
      <c r="S418" s="11" t="s">
        <v>2877</v>
      </c>
      <c r="T418" s="12" t="s">
        <v>2878</v>
      </c>
      <c r="U418" s="8"/>
      <c r="V418" s="8"/>
      <c r="W418" s="8"/>
      <c r="X418" s="14" t="s">
        <v>37</v>
      </c>
    </row>
    <row r="419" spans="1:24" ht="112.5" customHeight="1" x14ac:dyDescent="0.25">
      <c r="A419" s="32"/>
      <c r="B419" s="20"/>
      <c r="C419" s="8" t="str">
        <f t="shared" ca="1" si="35"/>
        <v>Expired</v>
      </c>
      <c r="D419" s="8" t="s">
        <v>2879</v>
      </c>
      <c r="E419" s="9">
        <v>42237</v>
      </c>
      <c r="F419" s="9">
        <f>E419</f>
        <v>42237</v>
      </c>
      <c r="G419" s="9">
        <f t="shared" si="39"/>
        <v>42967</v>
      </c>
      <c r="H419" s="8" t="s">
        <v>2880</v>
      </c>
      <c r="I419" s="8" t="s">
        <v>2881</v>
      </c>
      <c r="J419" s="8" t="s">
        <v>27</v>
      </c>
      <c r="K419" s="8" t="s">
        <v>28</v>
      </c>
      <c r="L419" s="8" t="s">
        <v>29</v>
      </c>
      <c r="M419" s="10" t="str">
        <f t="shared" si="36"/>
        <v>LP</v>
      </c>
      <c r="N419" s="8" t="s">
        <v>132</v>
      </c>
      <c r="O419" s="8" t="str">
        <f t="shared" si="40"/>
        <v>Low</v>
      </c>
      <c r="P419" s="207" t="s">
        <v>2882</v>
      </c>
      <c r="Q419" s="8"/>
      <c r="R419" s="8" t="s">
        <v>2883</v>
      </c>
      <c r="S419" s="21" t="s">
        <v>2884</v>
      </c>
      <c r="T419" s="13" t="s">
        <v>2885</v>
      </c>
      <c r="U419" s="8">
        <v>3</v>
      </c>
      <c r="V419" s="8">
        <v>0</v>
      </c>
      <c r="W419" s="8">
        <v>0</v>
      </c>
      <c r="X419" s="14" t="s">
        <v>37</v>
      </c>
    </row>
    <row r="420" spans="1:24" ht="112.5" customHeight="1" x14ac:dyDescent="0.25">
      <c r="A420" s="19"/>
      <c r="B420" s="20"/>
      <c r="C420" s="8" t="str">
        <f t="shared" ca="1" si="35"/>
        <v>Active</v>
      </c>
      <c r="D420" s="12" t="s">
        <v>2886</v>
      </c>
      <c r="E420" s="23">
        <v>43182</v>
      </c>
      <c r="F420" s="28">
        <v>45002</v>
      </c>
      <c r="G420" s="9">
        <f t="shared" si="39"/>
        <v>45732</v>
      </c>
      <c r="H420" s="8" t="s">
        <v>2887</v>
      </c>
      <c r="I420" s="12" t="s">
        <v>2888</v>
      </c>
      <c r="J420" s="12" t="s">
        <v>329</v>
      </c>
      <c r="K420" s="12" t="s">
        <v>124</v>
      </c>
      <c r="L420" s="8"/>
      <c r="M420" s="10" t="str">
        <f t="shared" si="36"/>
        <v/>
      </c>
      <c r="N420" s="8" t="s">
        <v>170</v>
      </c>
      <c r="O420" s="8" t="str">
        <f t="shared" si="40"/>
        <v>Low</v>
      </c>
      <c r="P420" s="201" t="s">
        <v>2889</v>
      </c>
      <c r="Q420" s="12"/>
      <c r="R420" s="12" t="s">
        <v>2890</v>
      </c>
      <c r="S420" s="46"/>
      <c r="T420" s="14"/>
      <c r="U420" s="12"/>
      <c r="V420" s="12"/>
      <c r="W420" s="74" t="s">
        <v>2891</v>
      </c>
      <c r="X420" s="12" t="s">
        <v>37</v>
      </c>
    </row>
    <row r="421" spans="1:24" ht="112.5" customHeight="1" x14ac:dyDescent="0.25">
      <c r="A421" s="19"/>
      <c r="B421" s="20"/>
      <c r="C421" s="8" t="str">
        <f t="shared" ca="1" si="35"/>
        <v>Expired</v>
      </c>
      <c r="D421" s="8" t="s">
        <v>2892</v>
      </c>
      <c r="E421" s="9">
        <v>43269</v>
      </c>
      <c r="F421" s="9">
        <v>44730</v>
      </c>
      <c r="G421" s="9">
        <f t="shared" si="39"/>
        <v>45460</v>
      </c>
      <c r="H421" s="8" t="s">
        <v>2893</v>
      </c>
      <c r="I421" s="8" t="s">
        <v>2894</v>
      </c>
      <c r="J421" s="8" t="s">
        <v>27</v>
      </c>
      <c r="K421" s="8" t="s">
        <v>28</v>
      </c>
      <c r="L421" s="8" t="s">
        <v>29</v>
      </c>
      <c r="M421" s="10" t="str">
        <f t="shared" si="36"/>
        <v>LP</v>
      </c>
      <c r="N421" s="8" t="s">
        <v>170</v>
      </c>
      <c r="O421" s="8" t="str">
        <f t="shared" si="40"/>
        <v>Low</v>
      </c>
      <c r="P421" s="207" t="s">
        <v>2895</v>
      </c>
      <c r="Q421" s="8"/>
      <c r="R421" s="8" t="s">
        <v>2896</v>
      </c>
      <c r="S421" s="11" t="s">
        <v>2897</v>
      </c>
      <c r="T421" s="23" t="s">
        <v>2898</v>
      </c>
      <c r="U421" s="8">
        <v>3</v>
      </c>
      <c r="V421" s="8">
        <v>1</v>
      </c>
      <c r="W421" s="8">
        <v>0</v>
      </c>
      <c r="X421" s="14" t="s">
        <v>37</v>
      </c>
    </row>
    <row r="422" spans="1:24" ht="112.5" customHeight="1" x14ac:dyDescent="0.25">
      <c r="A422" s="68"/>
      <c r="B422" s="31"/>
      <c r="C422" s="8" t="str">
        <f t="shared" ca="1" si="35"/>
        <v>Expired</v>
      </c>
      <c r="D422" s="12" t="s">
        <v>2899</v>
      </c>
      <c r="E422" s="23">
        <v>43963</v>
      </c>
      <c r="F422" s="28">
        <v>43874</v>
      </c>
      <c r="G422" s="9">
        <f t="shared" si="39"/>
        <v>44604</v>
      </c>
      <c r="H422" s="8" t="s">
        <v>2900</v>
      </c>
      <c r="I422" s="12" t="s">
        <v>2901</v>
      </c>
      <c r="J422" s="12" t="s">
        <v>56</v>
      </c>
      <c r="K422" s="12" t="s">
        <v>124</v>
      </c>
      <c r="L422" s="8" t="s">
        <v>29</v>
      </c>
      <c r="M422" s="10" t="str">
        <f t="shared" si="36"/>
        <v>LP</v>
      </c>
      <c r="N422" s="12" t="s">
        <v>30</v>
      </c>
      <c r="O422" s="8" t="str">
        <f t="shared" si="40"/>
        <v>Medium</v>
      </c>
      <c r="P422" s="201" t="s">
        <v>2902</v>
      </c>
      <c r="Q422" s="12"/>
      <c r="R422" s="12" t="s">
        <v>2903</v>
      </c>
      <c r="S422" s="29" t="s">
        <v>2904</v>
      </c>
      <c r="T422" s="14"/>
      <c r="U422" s="12"/>
      <c r="V422" s="12"/>
      <c r="W422" s="12"/>
      <c r="X422" s="12" t="s">
        <v>37</v>
      </c>
    </row>
    <row r="423" spans="1:24" ht="112.5" customHeight="1" x14ac:dyDescent="0.25">
      <c r="A423" s="32"/>
      <c r="B423" s="20"/>
      <c r="C423" s="8" t="str">
        <f t="shared" ca="1" si="35"/>
        <v>Expired</v>
      </c>
      <c r="D423" s="8" t="s">
        <v>2905</v>
      </c>
      <c r="E423" s="9">
        <v>42872</v>
      </c>
      <c r="F423" s="9">
        <v>44337</v>
      </c>
      <c r="G423" s="9">
        <f t="shared" si="39"/>
        <v>45066</v>
      </c>
      <c r="H423" s="8" t="s">
        <v>2906</v>
      </c>
      <c r="I423" s="8" t="s">
        <v>2907</v>
      </c>
      <c r="J423" s="8" t="s">
        <v>65</v>
      </c>
      <c r="K423" s="8" t="s">
        <v>28</v>
      </c>
      <c r="L423" s="8" t="s">
        <v>29</v>
      </c>
      <c r="M423" s="10" t="str">
        <f t="shared" si="36"/>
        <v>LP</v>
      </c>
      <c r="N423" s="8" t="s">
        <v>41</v>
      </c>
      <c r="O423" s="8" t="str">
        <f t="shared" si="40"/>
        <v>Medium</v>
      </c>
      <c r="P423" s="207" t="s">
        <v>2908</v>
      </c>
      <c r="Q423" s="8"/>
      <c r="R423" s="8" t="s">
        <v>2909</v>
      </c>
      <c r="S423" s="11" t="s">
        <v>2910</v>
      </c>
      <c r="T423" s="12" t="s">
        <v>2911</v>
      </c>
      <c r="U423" s="8"/>
      <c r="V423" s="8"/>
      <c r="W423" s="8"/>
      <c r="X423" s="14" t="s">
        <v>37</v>
      </c>
    </row>
    <row r="424" spans="1:24" ht="112.5" customHeight="1" x14ac:dyDescent="0.25">
      <c r="A424" s="19"/>
      <c r="B424" s="20"/>
      <c r="C424" s="8" t="str">
        <f t="shared" ca="1" si="35"/>
        <v>Expired</v>
      </c>
      <c r="D424" s="8" t="s">
        <v>2912</v>
      </c>
      <c r="E424" s="9">
        <v>43642</v>
      </c>
      <c r="F424" s="9">
        <f>E424</f>
        <v>43642</v>
      </c>
      <c r="G424" s="9">
        <f t="shared" si="39"/>
        <v>44372</v>
      </c>
      <c r="H424" s="8" t="s">
        <v>2913</v>
      </c>
      <c r="I424" s="8" t="s">
        <v>2914</v>
      </c>
      <c r="J424" s="8" t="s">
        <v>161</v>
      </c>
      <c r="K424" s="8" t="s">
        <v>28</v>
      </c>
      <c r="L424" s="8" t="s">
        <v>29</v>
      </c>
      <c r="M424" s="10" t="str">
        <f t="shared" si="36"/>
        <v>LP</v>
      </c>
      <c r="N424" s="8" t="s">
        <v>30</v>
      </c>
      <c r="O424" s="8" t="str">
        <f t="shared" si="40"/>
        <v>Medium</v>
      </c>
      <c r="P424" s="207" t="s">
        <v>2915</v>
      </c>
      <c r="Q424" s="8"/>
      <c r="R424" s="8" t="s">
        <v>2916</v>
      </c>
      <c r="S424" s="11" t="s">
        <v>2917</v>
      </c>
      <c r="T424" s="12" t="s">
        <v>2918</v>
      </c>
      <c r="U424" s="25">
        <v>2</v>
      </c>
      <c r="V424" s="25">
        <v>7</v>
      </c>
      <c r="W424" s="25">
        <v>0</v>
      </c>
      <c r="X424" s="14" t="s">
        <v>37</v>
      </c>
    </row>
    <row r="425" spans="1:24" ht="112.5" customHeight="1" x14ac:dyDescent="0.25">
      <c r="A425" s="19"/>
      <c r="B425" s="20"/>
      <c r="C425" s="8" t="str">
        <f t="shared" ca="1" si="35"/>
        <v>Expired</v>
      </c>
      <c r="D425" s="8" t="s">
        <v>2919</v>
      </c>
      <c r="E425" s="9">
        <v>43476</v>
      </c>
      <c r="F425" s="9">
        <f>E425</f>
        <v>43476</v>
      </c>
      <c r="G425" s="9">
        <f t="shared" si="39"/>
        <v>44206</v>
      </c>
      <c r="H425" s="8" t="s">
        <v>2920</v>
      </c>
      <c r="I425" s="8" t="s">
        <v>2921</v>
      </c>
      <c r="J425" s="12" t="s">
        <v>123</v>
      </c>
      <c r="K425" s="8" t="s">
        <v>28</v>
      </c>
      <c r="L425" s="8" t="s">
        <v>29</v>
      </c>
      <c r="M425" s="10" t="str">
        <f t="shared" si="36"/>
        <v>LP</v>
      </c>
      <c r="N425" s="8" t="s">
        <v>30</v>
      </c>
      <c r="O425" s="8" t="str">
        <f t="shared" si="40"/>
        <v>Medium</v>
      </c>
      <c r="P425" s="207" t="s">
        <v>2922</v>
      </c>
      <c r="Q425" s="8"/>
      <c r="R425" s="8" t="s">
        <v>2923</v>
      </c>
      <c r="S425" s="11" t="s">
        <v>2924</v>
      </c>
      <c r="T425" s="13" t="s">
        <v>2925</v>
      </c>
      <c r="U425" s="8">
        <v>2</v>
      </c>
      <c r="V425" s="8">
        <v>0</v>
      </c>
      <c r="W425" s="8">
        <v>0</v>
      </c>
      <c r="X425" s="14" t="s">
        <v>37</v>
      </c>
    </row>
    <row r="426" spans="1:24" ht="112.5" customHeight="1" x14ac:dyDescent="0.25">
      <c r="A426" s="17"/>
      <c r="B426" s="20"/>
      <c r="C426" s="8" t="str">
        <f t="shared" ca="1" si="35"/>
        <v>Expired</v>
      </c>
      <c r="D426" s="8" t="s">
        <v>2926</v>
      </c>
      <c r="E426" s="9">
        <v>43205</v>
      </c>
      <c r="F426" s="9">
        <v>44667</v>
      </c>
      <c r="G426" s="9">
        <f t="shared" si="39"/>
        <v>45397</v>
      </c>
      <c r="H426" s="8" t="s">
        <v>2927</v>
      </c>
      <c r="I426" s="8" t="s">
        <v>2928</v>
      </c>
      <c r="J426" s="8" t="s">
        <v>161</v>
      </c>
      <c r="K426" s="8" t="s">
        <v>28</v>
      </c>
      <c r="L426" s="8" t="s">
        <v>29</v>
      </c>
      <c r="M426" s="10" t="str">
        <f t="shared" si="36"/>
        <v>LP</v>
      </c>
      <c r="N426" s="8" t="s">
        <v>30</v>
      </c>
      <c r="O426" s="8" t="str">
        <f t="shared" si="40"/>
        <v>Medium</v>
      </c>
      <c r="P426" s="207" t="s">
        <v>2929</v>
      </c>
      <c r="Q426" s="8"/>
      <c r="R426" s="8" t="s">
        <v>2930</v>
      </c>
      <c r="S426" s="11" t="s">
        <v>2931</v>
      </c>
      <c r="T426" s="13" t="s">
        <v>77</v>
      </c>
      <c r="U426" s="13">
        <v>3</v>
      </c>
      <c r="V426" s="13">
        <v>3</v>
      </c>
      <c r="W426" s="13">
        <v>0</v>
      </c>
      <c r="X426" s="14" t="s">
        <v>37</v>
      </c>
    </row>
    <row r="427" spans="1:24" ht="112.5" customHeight="1" x14ac:dyDescent="0.25">
      <c r="A427" s="19"/>
      <c r="B427" s="20"/>
      <c r="C427" s="8" t="str">
        <f t="shared" ca="1" si="35"/>
        <v>Expired</v>
      </c>
      <c r="D427" s="8" t="s">
        <v>2932</v>
      </c>
      <c r="E427" s="9">
        <v>43816</v>
      </c>
      <c r="F427" s="9">
        <v>44547</v>
      </c>
      <c r="G427" s="9">
        <f t="shared" si="39"/>
        <v>45276</v>
      </c>
      <c r="H427" s="8" t="s">
        <v>2933</v>
      </c>
      <c r="I427" s="8" t="s">
        <v>2934</v>
      </c>
      <c r="J427" s="8" t="s">
        <v>27</v>
      </c>
      <c r="K427" s="8" t="s">
        <v>28</v>
      </c>
      <c r="L427" s="8" t="s">
        <v>29</v>
      </c>
      <c r="M427" s="10" t="str">
        <f t="shared" si="36"/>
        <v>LP</v>
      </c>
      <c r="N427" s="8" t="s">
        <v>132</v>
      </c>
      <c r="O427" s="8" t="str">
        <f t="shared" si="40"/>
        <v>Low</v>
      </c>
      <c r="P427" s="207" t="s">
        <v>215</v>
      </c>
      <c r="Q427" s="8"/>
      <c r="R427" s="8" t="s">
        <v>2935</v>
      </c>
      <c r="S427" s="11" t="s">
        <v>2936</v>
      </c>
      <c r="T427" s="23" t="s">
        <v>2937</v>
      </c>
      <c r="U427" s="8">
        <v>9</v>
      </c>
      <c r="V427" s="8">
        <v>2</v>
      </c>
      <c r="W427" s="8">
        <v>1</v>
      </c>
      <c r="X427" s="14" t="s">
        <v>61</v>
      </c>
    </row>
    <row r="428" spans="1:24" ht="112.5" customHeight="1" x14ac:dyDescent="0.25">
      <c r="A428" s="19"/>
      <c r="B428" s="20"/>
      <c r="C428" s="8" t="str">
        <f t="shared" ca="1" si="35"/>
        <v>Active</v>
      </c>
      <c r="D428" s="8" t="s">
        <v>2938</v>
      </c>
      <c r="E428" s="9">
        <v>42891</v>
      </c>
      <c r="F428" s="9">
        <v>45082</v>
      </c>
      <c r="G428" s="9">
        <f t="shared" si="39"/>
        <v>45812</v>
      </c>
      <c r="H428" s="8" t="s">
        <v>2939</v>
      </c>
      <c r="I428" s="8" t="s">
        <v>2940</v>
      </c>
      <c r="J428" s="8" t="s">
        <v>27</v>
      </c>
      <c r="K428" s="8" t="s">
        <v>28</v>
      </c>
      <c r="L428" s="8" t="s">
        <v>29</v>
      </c>
      <c r="M428" s="10" t="str">
        <f t="shared" si="36"/>
        <v>LP</v>
      </c>
      <c r="N428" s="8" t="s">
        <v>30</v>
      </c>
      <c r="O428" s="8" t="str">
        <f t="shared" si="40"/>
        <v>Medium</v>
      </c>
      <c r="P428" s="207" t="s">
        <v>2941</v>
      </c>
      <c r="Q428" s="8" t="s">
        <v>2942</v>
      </c>
      <c r="R428" s="8" t="s">
        <v>2943</v>
      </c>
      <c r="S428" s="11" t="s">
        <v>2944</v>
      </c>
      <c r="T428" s="12" t="s">
        <v>2945</v>
      </c>
      <c r="U428" s="8">
        <v>14</v>
      </c>
      <c r="V428" s="8">
        <v>15</v>
      </c>
      <c r="W428" s="8">
        <v>0</v>
      </c>
      <c r="X428" s="14" t="s">
        <v>243</v>
      </c>
    </row>
    <row r="429" spans="1:24" ht="112.5" customHeight="1" x14ac:dyDescent="0.25">
      <c r="A429" s="100" t="s">
        <v>1369</v>
      </c>
      <c r="B429" s="20"/>
      <c r="C429" s="8" t="str">
        <f t="shared" ca="1" si="35"/>
        <v>Expired</v>
      </c>
      <c r="D429" s="8" t="s">
        <v>2946</v>
      </c>
      <c r="E429" s="9">
        <v>42577</v>
      </c>
      <c r="F429" s="9">
        <v>44038</v>
      </c>
      <c r="G429" s="9">
        <f t="shared" si="39"/>
        <v>44767</v>
      </c>
      <c r="H429" s="8" t="s">
        <v>2947</v>
      </c>
      <c r="I429" s="8" t="s">
        <v>2948</v>
      </c>
      <c r="J429" s="8" t="s">
        <v>27</v>
      </c>
      <c r="K429" s="8" t="s">
        <v>28</v>
      </c>
      <c r="L429" s="8" t="s">
        <v>29</v>
      </c>
      <c r="M429" s="10" t="str">
        <f t="shared" si="36"/>
        <v>LP</v>
      </c>
      <c r="N429" s="8" t="s">
        <v>30</v>
      </c>
      <c r="O429" s="8" t="str">
        <f t="shared" si="40"/>
        <v>Medium</v>
      </c>
      <c r="P429" s="207" t="s">
        <v>2949</v>
      </c>
      <c r="Q429" s="8"/>
      <c r="R429" s="8" t="s">
        <v>2950</v>
      </c>
      <c r="S429" s="11" t="s">
        <v>2951</v>
      </c>
      <c r="T429" s="12" t="s">
        <v>2952</v>
      </c>
      <c r="U429" s="13">
        <v>16</v>
      </c>
      <c r="V429" s="13">
        <v>0</v>
      </c>
      <c r="W429" s="13">
        <v>1</v>
      </c>
      <c r="X429" s="14" t="s">
        <v>37</v>
      </c>
    </row>
    <row r="430" spans="1:24" ht="112.5" customHeight="1" x14ac:dyDescent="0.25">
      <c r="A430" s="19"/>
      <c r="B430" s="20"/>
      <c r="C430" s="8" t="str">
        <f t="shared" ca="1" si="35"/>
        <v>Expired</v>
      </c>
      <c r="D430" s="8" t="s">
        <v>2953</v>
      </c>
      <c r="E430" s="9">
        <v>43200</v>
      </c>
      <c r="F430" s="9">
        <v>43931</v>
      </c>
      <c r="G430" s="9">
        <f t="shared" si="39"/>
        <v>44660</v>
      </c>
      <c r="H430" s="8" t="s">
        <v>2954</v>
      </c>
      <c r="I430" s="8" t="s">
        <v>2955</v>
      </c>
      <c r="J430" s="8" t="s">
        <v>27</v>
      </c>
      <c r="K430" s="8" t="s">
        <v>28</v>
      </c>
      <c r="L430" s="8" t="s">
        <v>29</v>
      </c>
      <c r="M430" s="10" t="str">
        <f t="shared" si="36"/>
        <v>LP</v>
      </c>
      <c r="N430" s="8" t="s">
        <v>41</v>
      </c>
      <c r="O430" s="8" t="str">
        <f t="shared" si="40"/>
        <v>Medium</v>
      </c>
      <c r="P430" s="207" t="s">
        <v>2956</v>
      </c>
      <c r="Q430" s="8"/>
      <c r="R430" s="8" t="s">
        <v>2957</v>
      </c>
      <c r="S430" s="11" t="s">
        <v>2958</v>
      </c>
      <c r="T430" s="23" t="s">
        <v>265</v>
      </c>
      <c r="U430" s="24"/>
      <c r="V430" s="24"/>
      <c r="W430" s="24"/>
      <c r="X430" s="14" t="s">
        <v>37</v>
      </c>
    </row>
    <row r="431" spans="1:24" ht="112.5" customHeight="1" x14ac:dyDescent="0.25">
      <c r="A431" s="32"/>
      <c r="B431" s="20"/>
      <c r="C431" s="8" t="str">
        <f t="shared" ca="1" si="35"/>
        <v>Expired</v>
      </c>
      <c r="D431" s="8" t="s">
        <v>2959</v>
      </c>
      <c r="E431" s="9">
        <v>42354</v>
      </c>
      <c r="F431" s="9">
        <v>43085</v>
      </c>
      <c r="G431" s="9">
        <f t="shared" si="39"/>
        <v>43814</v>
      </c>
      <c r="H431" s="8" t="s">
        <v>2960</v>
      </c>
      <c r="I431" s="8" t="s">
        <v>2961</v>
      </c>
      <c r="J431" s="8" t="s">
        <v>131</v>
      </c>
      <c r="K431" s="8" t="s">
        <v>28</v>
      </c>
      <c r="L431" s="8" t="s">
        <v>29</v>
      </c>
      <c r="M431" s="10" t="str">
        <f t="shared" si="36"/>
        <v>LP</v>
      </c>
      <c r="N431" s="8" t="s">
        <v>30</v>
      </c>
      <c r="O431" s="8" t="str">
        <f t="shared" si="40"/>
        <v>Medium</v>
      </c>
      <c r="P431" s="207" t="s">
        <v>2962</v>
      </c>
      <c r="Q431" s="8"/>
      <c r="R431" s="8" t="s">
        <v>2963</v>
      </c>
      <c r="S431" s="11" t="s">
        <v>2964</v>
      </c>
      <c r="T431" s="13" t="s">
        <v>2965</v>
      </c>
      <c r="U431" s="8">
        <v>710</v>
      </c>
      <c r="V431" s="8">
        <v>3</v>
      </c>
      <c r="W431" s="8">
        <v>1</v>
      </c>
      <c r="X431" s="14" t="s">
        <v>37</v>
      </c>
    </row>
    <row r="432" spans="1:24" ht="112.5" customHeight="1" x14ac:dyDescent="0.25">
      <c r="A432" s="17"/>
      <c r="B432" s="20"/>
      <c r="C432" s="8" t="str">
        <f t="shared" ca="1" si="35"/>
        <v>Expired</v>
      </c>
      <c r="D432" s="8" t="s">
        <v>2966</v>
      </c>
      <c r="E432" s="9">
        <v>43945</v>
      </c>
      <c r="F432" s="9">
        <v>44675</v>
      </c>
      <c r="G432" s="9">
        <f t="shared" si="39"/>
        <v>45405</v>
      </c>
      <c r="H432" s="8" t="s">
        <v>2967</v>
      </c>
      <c r="I432" s="8" t="s">
        <v>2968</v>
      </c>
      <c r="J432" s="8" t="s">
        <v>27</v>
      </c>
      <c r="K432" s="8" t="s">
        <v>28</v>
      </c>
      <c r="L432" s="8" t="s">
        <v>29</v>
      </c>
      <c r="M432" s="10" t="str">
        <f t="shared" si="36"/>
        <v>LP</v>
      </c>
      <c r="N432" s="8" t="s">
        <v>30</v>
      </c>
      <c r="O432" s="8" t="str">
        <f t="shared" si="40"/>
        <v>Medium</v>
      </c>
      <c r="P432" s="207" t="s">
        <v>2969</v>
      </c>
      <c r="Q432" s="8"/>
      <c r="R432" s="8" t="s">
        <v>2970</v>
      </c>
      <c r="S432" s="11" t="s">
        <v>2971</v>
      </c>
      <c r="T432" s="23" t="s">
        <v>2972</v>
      </c>
      <c r="U432" s="8">
        <v>3</v>
      </c>
      <c r="V432" s="8">
        <v>0</v>
      </c>
      <c r="W432" s="8">
        <v>0</v>
      </c>
      <c r="X432" s="14" t="s">
        <v>37</v>
      </c>
    </row>
    <row r="433" spans="1:24" ht="112.5" customHeight="1" x14ac:dyDescent="0.25">
      <c r="A433" s="101"/>
      <c r="B433" s="102"/>
      <c r="C433" s="8" t="str">
        <f t="shared" ca="1" si="35"/>
        <v>Expired</v>
      </c>
      <c r="D433" s="8" t="s">
        <v>2973</v>
      </c>
      <c r="E433" s="9">
        <v>44025</v>
      </c>
      <c r="F433" s="9">
        <f>E433</f>
        <v>44025</v>
      </c>
      <c r="G433" s="9">
        <f t="shared" si="39"/>
        <v>44754</v>
      </c>
      <c r="H433" s="8" t="s">
        <v>2974</v>
      </c>
      <c r="I433" s="8" t="s">
        <v>2975</v>
      </c>
      <c r="J433" s="8" t="s">
        <v>191</v>
      </c>
      <c r="K433" s="8" t="s">
        <v>28</v>
      </c>
      <c r="L433" s="8" t="s">
        <v>29</v>
      </c>
      <c r="M433" s="10" t="str">
        <f t="shared" si="36"/>
        <v>LP</v>
      </c>
      <c r="N433" s="8" t="s">
        <v>30</v>
      </c>
      <c r="O433" s="8" t="str">
        <f t="shared" si="40"/>
        <v>Medium</v>
      </c>
      <c r="P433" s="207" t="s">
        <v>2976</v>
      </c>
      <c r="Q433" s="8"/>
      <c r="R433" s="8" t="s">
        <v>2977</v>
      </c>
      <c r="S433" s="21" t="s">
        <v>2978</v>
      </c>
      <c r="T433" s="23" t="s">
        <v>2979</v>
      </c>
      <c r="U433" s="8">
        <v>2</v>
      </c>
      <c r="V433" s="8">
        <v>0</v>
      </c>
      <c r="W433" s="8">
        <v>0</v>
      </c>
      <c r="X433" s="14" t="s">
        <v>37</v>
      </c>
    </row>
    <row r="434" spans="1:24" ht="112.5" customHeight="1" x14ac:dyDescent="0.25">
      <c r="A434" s="19"/>
      <c r="B434" s="20"/>
      <c r="C434" s="8" t="str">
        <f t="shared" ca="1" si="35"/>
        <v>Expired</v>
      </c>
      <c r="D434" s="8" t="s">
        <v>2980</v>
      </c>
      <c r="E434" s="9">
        <v>43116</v>
      </c>
      <c r="F434" s="9">
        <v>43846</v>
      </c>
      <c r="G434" s="9">
        <f t="shared" si="39"/>
        <v>44576</v>
      </c>
      <c r="H434" s="8" t="s">
        <v>2981</v>
      </c>
      <c r="I434" s="8" t="s">
        <v>2982</v>
      </c>
      <c r="J434" s="8" t="s">
        <v>254</v>
      </c>
      <c r="K434" s="8" t="s">
        <v>28</v>
      </c>
      <c r="L434" s="8" t="s">
        <v>29</v>
      </c>
      <c r="M434" s="10" t="str">
        <f t="shared" si="36"/>
        <v>LP</v>
      </c>
      <c r="N434" s="8" t="s">
        <v>132</v>
      </c>
      <c r="O434" s="8" t="str">
        <f t="shared" si="40"/>
        <v>Low</v>
      </c>
      <c r="P434" s="207" t="s">
        <v>2983</v>
      </c>
      <c r="Q434" s="8"/>
      <c r="R434" s="8" t="s">
        <v>2984</v>
      </c>
      <c r="S434" s="11" t="s">
        <v>2985</v>
      </c>
      <c r="T434" s="12" t="s">
        <v>2986</v>
      </c>
      <c r="U434" s="8">
        <v>1217</v>
      </c>
      <c r="V434" s="8">
        <v>0</v>
      </c>
      <c r="W434" s="8">
        <v>40</v>
      </c>
      <c r="X434" s="14" t="s">
        <v>243</v>
      </c>
    </row>
    <row r="435" spans="1:24" ht="112.5" customHeight="1" x14ac:dyDescent="0.25">
      <c r="A435" s="19"/>
      <c r="B435" s="18">
        <v>45019</v>
      </c>
      <c r="C435" s="8" t="str">
        <f t="shared" ca="1" si="35"/>
        <v>Active</v>
      </c>
      <c r="D435" s="8" t="s">
        <v>2987</v>
      </c>
      <c r="E435" s="9">
        <v>45016</v>
      </c>
      <c r="F435" s="9">
        <f>E435</f>
        <v>45016</v>
      </c>
      <c r="G435" s="9">
        <f t="shared" si="39"/>
        <v>45746</v>
      </c>
      <c r="H435" s="8" t="s">
        <v>2988</v>
      </c>
      <c r="I435" s="8" t="s">
        <v>2989</v>
      </c>
      <c r="J435" s="8" t="s">
        <v>27</v>
      </c>
      <c r="K435" s="8" t="s">
        <v>28</v>
      </c>
      <c r="L435" s="8" t="s">
        <v>29</v>
      </c>
      <c r="M435" s="10" t="s">
        <v>2607</v>
      </c>
      <c r="N435" s="8" t="s">
        <v>30</v>
      </c>
      <c r="O435" s="8" t="str">
        <f t="shared" si="40"/>
        <v>Medium</v>
      </c>
      <c r="P435" s="207" t="s">
        <v>2990</v>
      </c>
      <c r="Q435" s="8"/>
      <c r="R435" s="8" t="s">
        <v>2991</v>
      </c>
      <c r="S435" s="11" t="s">
        <v>2992</v>
      </c>
      <c r="T435" s="12" t="s">
        <v>2993</v>
      </c>
      <c r="U435" s="8">
        <v>7</v>
      </c>
      <c r="V435" s="8">
        <v>0</v>
      </c>
      <c r="W435" s="8">
        <v>0</v>
      </c>
      <c r="X435" s="14" t="s">
        <v>37</v>
      </c>
    </row>
    <row r="436" spans="1:24" ht="112.5" customHeight="1" x14ac:dyDescent="0.25">
      <c r="A436" s="19"/>
      <c r="B436" s="20"/>
      <c r="C436" s="8" t="str">
        <f t="shared" ca="1" si="35"/>
        <v>Expired</v>
      </c>
      <c r="D436" s="8" t="s">
        <v>2994</v>
      </c>
      <c r="E436" s="9">
        <v>43410</v>
      </c>
      <c r="F436" s="9">
        <v>44141</v>
      </c>
      <c r="G436" s="9">
        <f t="shared" si="39"/>
        <v>44870</v>
      </c>
      <c r="H436" s="8" t="s">
        <v>2995</v>
      </c>
      <c r="I436" s="8" t="s">
        <v>2996</v>
      </c>
      <c r="J436" s="8" t="s">
        <v>161</v>
      </c>
      <c r="K436" s="8" t="s">
        <v>28</v>
      </c>
      <c r="L436" s="8" t="s">
        <v>29</v>
      </c>
      <c r="M436" s="10" t="str">
        <f t="shared" ref="M436:M444" si="41">IF(EXACT(L436,"C - COMPANY ACT"),"LP",IF(EXACT(L436,"V- VEST ACT (WITHIN PARLIAMENT) "),"LP",IF(EXACT(L436,"FS - FRIENDLY SOCIETIES ACT"),"LP",IF(EXACT(L436,"UN - UNICORPORATED"),"LA",""))))</f>
        <v>LP</v>
      </c>
      <c r="N436" s="8" t="s">
        <v>132</v>
      </c>
      <c r="O436" s="8" t="str">
        <f t="shared" si="40"/>
        <v>Low</v>
      </c>
      <c r="P436" s="207" t="s">
        <v>215</v>
      </c>
      <c r="Q436" s="8"/>
      <c r="R436" s="8" t="s">
        <v>2997</v>
      </c>
      <c r="S436" s="11" t="s">
        <v>2998</v>
      </c>
      <c r="T436" s="23" t="s">
        <v>2999</v>
      </c>
      <c r="U436" s="25">
        <v>5</v>
      </c>
      <c r="V436" s="25">
        <v>5</v>
      </c>
      <c r="W436" s="25">
        <v>0</v>
      </c>
      <c r="X436" s="14" t="s">
        <v>37</v>
      </c>
    </row>
    <row r="437" spans="1:24" ht="112.5" customHeight="1" x14ac:dyDescent="0.25">
      <c r="A437" s="19"/>
      <c r="B437" s="20"/>
      <c r="C437" s="8" t="str">
        <f t="shared" ca="1" si="35"/>
        <v>Expired</v>
      </c>
      <c r="D437" s="8" t="s">
        <v>3000</v>
      </c>
      <c r="E437" s="9">
        <v>44705</v>
      </c>
      <c r="F437" s="9">
        <v>44705</v>
      </c>
      <c r="G437" s="9">
        <f t="shared" si="39"/>
        <v>45435</v>
      </c>
      <c r="H437" s="8" t="s">
        <v>3001</v>
      </c>
      <c r="I437" s="8" t="s">
        <v>3002</v>
      </c>
      <c r="J437" s="8" t="s">
        <v>282</v>
      </c>
      <c r="K437" s="8" t="s">
        <v>28</v>
      </c>
      <c r="L437" s="8" t="s">
        <v>29</v>
      </c>
      <c r="M437" s="10" t="str">
        <f t="shared" si="41"/>
        <v>LP</v>
      </c>
      <c r="N437" s="8" t="s">
        <v>132</v>
      </c>
      <c r="O437" s="8" t="str">
        <f t="shared" si="40"/>
        <v>Low</v>
      </c>
      <c r="P437" s="207" t="s">
        <v>215</v>
      </c>
      <c r="Q437" s="8"/>
      <c r="R437" s="8"/>
      <c r="S437" s="11"/>
      <c r="T437" s="12" t="s">
        <v>3003</v>
      </c>
      <c r="U437" s="8"/>
      <c r="V437" s="8"/>
      <c r="W437" s="8"/>
      <c r="X437" s="14" t="s">
        <v>37</v>
      </c>
    </row>
    <row r="438" spans="1:24" ht="112.5" customHeight="1" x14ac:dyDescent="0.25">
      <c r="A438" s="19"/>
      <c r="B438" s="20"/>
      <c r="C438" s="8" t="str">
        <f t="shared" ref="C438:C501" ca="1" si="42">IF(G438&lt;TODAY(),"Expired","Active")</f>
        <v>Expired</v>
      </c>
      <c r="D438" s="8" t="s">
        <v>3004</v>
      </c>
      <c r="E438" s="9">
        <v>43781</v>
      </c>
      <c r="F438" s="9">
        <f>E438</f>
        <v>43781</v>
      </c>
      <c r="G438" s="9">
        <f t="shared" si="39"/>
        <v>44511</v>
      </c>
      <c r="H438" s="8" t="s">
        <v>3005</v>
      </c>
      <c r="I438" s="8" t="s">
        <v>3006</v>
      </c>
      <c r="J438" s="8" t="s">
        <v>27</v>
      </c>
      <c r="K438" s="8" t="s">
        <v>28</v>
      </c>
      <c r="L438" s="8" t="s">
        <v>29</v>
      </c>
      <c r="M438" s="10" t="str">
        <f t="shared" si="41"/>
        <v>LP</v>
      </c>
      <c r="N438" s="8" t="s">
        <v>30</v>
      </c>
      <c r="O438" s="8" t="str">
        <f t="shared" si="40"/>
        <v>Medium</v>
      </c>
      <c r="P438" s="207" t="s">
        <v>3007</v>
      </c>
      <c r="Q438" s="8"/>
      <c r="R438" s="8" t="s">
        <v>3008</v>
      </c>
      <c r="S438" s="11" t="s">
        <v>3009</v>
      </c>
      <c r="T438" s="23" t="s">
        <v>3010</v>
      </c>
      <c r="U438" s="8">
        <v>2</v>
      </c>
      <c r="V438" s="8">
        <v>0</v>
      </c>
      <c r="W438" s="8">
        <v>0</v>
      </c>
      <c r="X438" s="14" t="s">
        <v>37</v>
      </c>
    </row>
    <row r="439" spans="1:24" ht="112.5" customHeight="1" x14ac:dyDescent="0.25">
      <c r="A439" s="19"/>
      <c r="B439" s="20"/>
      <c r="C439" s="8" t="str">
        <f t="shared" ca="1" si="42"/>
        <v>Expired</v>
      </c>
      <c r="D439" s="8" t="s">
        <v>3011</v>
      </c>
      <c r="E439" s="9">
        <v>43584</v>
      </c>
      <c r="F439" s="9">
        <f>E439</f>
        <v>43584</v>
      </c>
      <c r="G439" s="9">
        <f t="shared" si="39"/>
        <v>44314</v>
      </c>
      <c r="H439" s="8" t="s">
        <v>3012</v>
      </c>
      <c r="I439" s="8" t="s">
        <v>3013</v>
      </c>
      <c r="J439" s="8" t="s">
        <v>27</v>
      </c>
      <c r="K439" s="8" t="s">
        <v>28</v>
      </c>
      <c r="L439" s="8" t="s">
        <v>29</v>
      </c>
      <c r="M439" s="10" t="str">
        <f t="shared" si="41"/>
        <v>LP</v>
      </c>
      <c r="N439" s="8" t="s">
        <v>132</v>
      </c>
      <c r="O439" s="8" t="str">
        <f t="shared" si="40"/>
        <v>Low</v>
      </c>
      <c r="P439" s="207" t="s">
        <v>3014</v>
      </c>
      <c r="Q439" s="8"/>
      <c r="R439" s="8" t="s">
        <v>3015</v>
      </c>
      <c r="S439" s="11" t="s">
        <v>3016</v>
      </c>
      <c r="T439" s="12" t="s">
        <v>3017</v>
      </c>
      <c r="U439" s="8">
        <v>2</v>
      </c>
      <c r="V439" s="8">
        <v>10</v>
      </c>
      <c r="W439" s="8">
        <v>1</v>
      </c>
      <c r="X439" s="14" t="s">
        <v>37</v>
      </c>
    </row>
    <row r="440" spans="1:24" ht="112.5" customHeight="1" x14ac:dyDescent="0.25">
      <c r="A440" s="17"/>
      <c r="B440" s="20"/>
      <c r="C440" s="8" t="str">
        <f t="shared" ca="1" si="42"/>
        <v>Expired</v>
      </c>
      <c r="D440" s="8" t="s">
        <v>3018</v>
      </c>
      <c r="E440" s="9">
        <v>44365</v>
      </c>
      <c r="F440" s="9">
        <v>44365</v>
      </c>
      <c r="G440" s="9">
        <f t="shared" si="39"/>
        <v>45094</v>
      </c>
      <c r="H440" s="8" t="s">
        <v>3019</v>
      </c>
      <c r="I440" s="8" t="s">
        <v>3020</v>
      </c>
      <c r="J440" s="8" t="s">
        <v>161</v>
      </c>
      <c r="K440" s="8" t="s">
        <v>28</v>
      </c>
      <c r="L440" s="8" t="s">
        <v>29</v>
      </c>
      <c r="M440" s="10" t="str">
        <f t="shared" si="41"/>
        <v>LP</v>
      </c>
      <c r="N440" s="8" t="s">
        <v>132</v>
      </c>
      <c r="O440" s="8" t="str">
        <f t="shared" si="40"/>
        <v>Low</v>
      </c>
      <c r="P440" s="207" t="s">
        <v>2487</v>
      </c>
      <c r="Q440" s="8"/>
      <c r="R440" s="8" t="s">
        <v>3021</v>
      </c>
      <c r="S440" s="21" t="s">
        <v>3022</v>
      </c>
      <c r="T440" s="12" t="s">
        <v>3023</v>
      </c>
      <c r="U440" s="8"/>
      <c r="V440" s="8"/>
      <c r="W440" s="8"/>
      <c r="X440" s="27" t="s">
        <v>37</v>
      </c>
    </row>
    <row r="441" spans="1:24" ht="112.5" customHeight="1" x14ac:dyDescent="0.25">
      <c r="A441" s="19"/>
      <c r="B441" s="20"/>
      <c r="C441" s="8" t="str">
        <f t="shared" ca="1" si="42"/>
        <v>Expired</v>
      </c>
      <c r="D441" s="8" t="s">
        <v>3024</v>
      </c>
      <c r="E441" s="9">
        <v>43768</v>
      </c>
      <c r="F441" s="9">
        <v>44499</v>
      </c>
      <c r="G441" s="9">
        <f t="shared" si="39"/>
        <v>45228</v>
      </c>
      <c r="H441" s="8" t="s">
        <v>3025</v>
      </c>
      <c r="I441" s="8" t="s">
        <v>3026</v>
      </c>
      <c r="J441" s="8" t="s">
        <v>27</v>
      </c>
      <c r="K441" s="8" t="s">
        <v>28</v>
      </c>
      <c r="L441" s="8" t="s">
        <v>29</v>
      </c>
      <c r="M441" s="10" t="str">
        <f t="shared" si="41"/>
        <v>LP</v>
      </c>
      <c r="N441" s="8" t="s">
        <v>132</v>
      </c>
      <c r="O441" s="8" t="str">
        <f t="shared" si="40"/>
        <v>Low</v>
      </c>
      <c r="P441" s="207" t="s">
        <v>3027</v>
      </c>
      <c r="Q441" s="8"/>
      <c r="R441" s="8" t="s">
        <v>3028</v>
      </c>
      <c r="S441" s="11" t="s">
        <v>3029</v>
      </c>
      <c r="T441" s="23" t="s">
        <v>582</v>
      </c>
      <c r="U441" s="8"/>
      <c r="V441" s="8"/>
      <c r="W441" s="8"/>
      <c r="X441" s="14" t="s">
        <v>37</v>
      </c>
    </row>
    <row r="442" spans="1:24" ht="112.5" customHeight="1" x14ac:dyDescent="0.25">
      <c r="A442" s="19"/>
      <c r="B442" s="20"/>
      <c r="C442" s="8" t="str">
        <f t="shared" ca="1" si="42"/>
        <v>Expired</v>
      </c>
      <c r="D442" s="8" t="s">
        <v>3030</v>
      </c>
      <c r="E442" s="9">
        <v>42184</v>
      </c>
      <c r="F442" s="9">
        <v>44588</v>
      </c>
      <c r="G442" s="9">
        <f t="shared" si="39"/>
        <v>45317</v>
      </c>
      <c r="H442" s="8" t="s">
        <v>3031</v>
      </c>
      <c r="I442" s="8" t="s">
        <v>3032</v>
      </c>
      <c r="J442" s="8" t="s">
        <v>27</v>
      </c>
      <c r="K442" s="8" t="s">
        <v>28</v>
      </c>
      <c r="L442" s="8" t="s">
        <v>29</v>
      </c>
      <c r="M442" s="10" t="str">
        <f t="shared" si="41"/>
        <v>LP</v>
      </c>
      <c r="N442" s="8" t="s">
        <v>132</v>
      </c>
      <c r="O442" s="8" t="str">
        <f t="shared" si="40"/>
        <v>Low</v>
      </c>
      <c r="P442" s="207" t="s">
        <v>215</v>
      </c>
      <c r="Q442" s="8"/>
      <c r="R442" s="8" t="s">
        <v>3033</v>
      </c>
      <c r="S442" s="21" t="s">
        <v>36</v>
      </c>
      <c r="T442" s="12" t="s">
        <v>3034</v>
      </c>
      <c r="U442" s="8"/>
      <c r="V442" s="8"/>
      <c r="W442" s="8"/>
      <c r="X442" s="14" t="s">
        <v>243</v>
      </c>
    </row>
    <row r="443" spans="1:24" ht="112.5" customHeight="1" x14ac:dyDescent="0.25">
      <c r="A443" s="19"/>
      <c r="B443" s="20"/>
      <c r="C443" s="8" t="str">
        <f t="shared" ca="1" si="42"/>
        <v>Expired</v>
      </c>
      <c r="D443" s="8" t="s">
        <v>3035</v>
      </c>
      <c r="E443" s="9">
        <v>42690</v>
      </c>
      <c r="F443" s="9">
        <f>E443</f>
        <v>42690</v>
      </c>
      <c r="G443" s="9">
        <f t="shared" si="39"/>
        <v>43419</v>
      </c>
      <c r="H443" s="8" t="s">
        <v>3036</v>
      </c>
      <c r="I443" s="8" t="s">
        <v>3037</v>
      </c>
      <c r="J443" s="8" t="s">
        <v>161</v>
      </c>
      <c r="K443" s="8" t="s">
        <v>28</v>
      </c>
      <c r="L443" s="8" t="s">
        <v>29</v>
      </c>
      <c r="M443" s="10" t="str">
        <f t="shared" si="41"/>
        <v>LP</v>
      </c>
      <c r="N443" s="8" t="s">
        <v>132</v>
      </c>
      <c r="O443" s="8" t="str">
        <f t="shared" si="40"/>
        <v>Low</v>
      </c>
      <c r="P443" s="207" t="s">
        <v>3038</v>
      </c>
      <c r="Q443" s="8"/>
      <c r="R443" s="8" t="s">
        <v>3039</v>
      </c>
      <c r="S443" s="11" t="s">
        <v>3040</v>
      </c>
      <c r="T443" s="12" t="s">
        <v>3041</v>
      </c>
      <c r="U443" s="25">
        <v>3</v>
      </c>
      <c r="V443" s="25">
        <v>3</v>
      </c>
      <c r="W443" s="25">
        <v>1</v>
      </c>
      <c r="X443" s="14" t="s">
        <v>37</v>
      </c>
    </row>
    <row r="444" spans="1:24" ht="112.5" customHeight="1" x14ac:dyDescent="0.25">
      <c r="A444" s="19"/>
      <c r="B444" s="20"/>
      <c r="C444" s="8" t="str">
        <f t="shared" ca="1" si="42"/>
        <v>Expired</v>
      </c>
      <c r="D444" s="8" t="s">
        <v>3042</v>
      </c>
      <c r="E444" s="9">
        <v>42803</v>
      </c>
      <c r="F444" s="9">
        <f>E444</f>
        <v>42803</v>
      </c>
      <c r="G444" s="9">
        <f t="shared" si="39"/>
        <v>43532</v>
      </c>
      <c r="H444" s="8" t="s">
        <v>3043</v>
      </c>
      <c r="I444" s="8" t="s">
        <v>3044</v>
      </c>
      <c r="J444" s="8" t="s">
        <v>65</v>
      </c>
      <c r="K444" s="8" t="s">
        <v>28</v>
      </c>
      <c r="L444" s="8" t="s">
        <v>29</v>
      </c>
      <c r="M444" s="10" t="str">
        <f t="shared" si="41"/>
        <v>LP</v>
      </c>
      <c r="N444" s="8" t="s">
        <v>132</v>
      </c>
      <c r="O444" s="8" t="str">
        <f t="shared" si="40"/>
        <v>Low</v>
      </c>
      <c r="P444" s="207" t="s">
        <v>3045</v>
      </c>
      <c r="Q444" s="8"/>
      <c r="R444" s="8" t="s">
        <v>3046</v>
      </c>
      <c r="S444" s="11" t="s">
        <v>3047</v>
      </c>
      <c r="T444" s="12" t="s">
        <v>3048</v>
      </c>
      <c r="U444" s="8">
        <v>3</v>
      </c>
      <c r="V444" s="8">
        <v>0</v>
      </c>
      <c r="W444" s="8">
        <v>0</v>
      </c>
      <c r="X444" s="14" t="s">
        <v>37</v>
      </c>
    </row>
    <row r="445" spans="1:24" ht="112.5" customHeight="1" x14ac:dyDescent="0.25">
      <c r="A445" s="17"/>
      <c r="B445" s="18">
        <v>45184</v>
      </c>
      <c r="C445" s="8" t="str">
        <f t="shared" ca="1" si="42"/>
        <v>Active</v>
      </c>
      <c r="D445" s="8" t="s">
        <v>3049</v>
      </c>
      <c r="E445" s="9">
        <v>45184</v>
      </c>
      <c r="F445" s="9">
        <f>E445</f>
        <v>45184</v>
      </c>
      <c r="G445" s="9">
        <f t="shared" si="39"/>
        <v>45914</v>
      </c>
      <c r="H445" s="8" t="s">
        <v>3050</v>
      </c>
      <c r="I445" s="8" t="s">
        <v>3051</v>
      </c>
      <c r="J445" s="8" t="s">
        <v>161</v>
      </c>
      <c r="K445" s="8" t="s">
        <v>28</v>
      </c>
      <c r="L445" s="8" t="s">
        <v>29</v>
      </c>
      <c r="M445" s="10" t="s">
        <v>2607</v>
      </c>
      <c r="N445" s="8" t="s">
        <v>132</v>
      </c>
      <c r="O445" s="8" t="str">
        <f t="shared" si="40"/>
        <v>Low</v>
      </c>
      <c r="P445" s="207" t="s">
        <v>3052</v>
      </c>
      <c r="Q445" s="8" t="s">
        <v>3053</v>
      </c>
      <c r="R445" s="8" t="s">
        <v>3054</v>
      </c>
      <c r="S445" s="11" t="s">
        <v>3055</v>
      </c>
      <c r="T445" s="12" t="s">
        <v>3056</v>
      </c>
      <c r="U445" s="8">
        <v>5</v>
      </c>
      <c r="V445" s="8">
        <v>0</v>
      </c>
      <c r="W445" s="8">
        <v>0</v>
      </c>
      <c r="X445" s="14" t="s">
        <v>37</v>
      </c>
    </row>
    <row r="446" spans="1:24" ht="112.5" customHeight="1" x14ac:dyDescent="0.25">
      <c r="A446" s="19"/>
      <c r="B446" s="20"/>
      <c r="C446" s="8" t="str">
        <f t="shared" ca="1" si="42"/>
        <v>Expired</v>
      </c>
      <c r="D446" s="12" t="s">
        <v>3057</v>
      </c>
      <c r="E446" s="23">
        <v>44112</v>
      </c>
      <c r="F446" s="28">
        <v>44111</v>
      </c>
      <c r="G446" s="9">
        <f t="shared" si="39"/>
        <v>44840</v>
      </c>
      <c r="H446" s="8" t="s">
        <v>3058</v>
      </c>
      <c r="I446" s="12" t="s">
        <v>3059</v>
      </c>
      <c r="J446" s="12" t="s">
        <v>114</v>
      </c>
      <c r="K446" s="12" t="s">
        <v>124</v>
      </c>
      <c r="L446" s="8" t="s">
        <v>1275</v>
      </c>
      <c r="M446" s="10" t="str">
        <f t="shared" ref="M446:M509" si="43">IF(EXACT(L446,"C - COMPANY ACT"),"LP",IF(EXACT(L446,"V- VEST ACT (WITHIN PARLIAMENT) "),"LP",IF(EXACT(L446,"FS - FRIENDLY SOCIETIES ACT"),"LP",IF(EXACT(L446,"UN - UNICORPORATED"),"LA",""))))</f>
        <v>LA</v>
      </c>
      <c r="N446" s="8" t="s">
        <v>1276</v>
      </c>
      <c r="O446" s="8" t="str">
        <f t="shared" si="40"/>
        <v>Medium</v>
      </c>
      <c r="P446" s="201"/>
      <c r="Q446" s="12"/>
      <c r="R446" s="12"/>
      <c r="S446" s="46"/>
      <c r="T446" s="14"/>
      <c r="U446" s="12"/>
      <c r="V446" s="12"/>
      <c r="W446" s="74"/>
      <c r="X446" s="87" t="s">
        <v>37</v>
      </c>
    </row>
    <row r="447" spans="1:24" ht="112.5" customHeight="1" x14ac:dyDescent="0.25">
      <c r="A447" s="19"/>
      <c r="B447" s="20"/>
      <c r="C447" s="8" t="str">
        <f t="shared" ca="1" si="42"/>
        <v>Expired</v>
      </c>
      <c r="D447" s="8" t="s">
        <v>3060</v>
      </c>
      <c r="E447" s="9">
        <v>44826</v>
      </c>
      <c r="F447" s="9">
        <f>E447</f>
        <v>44826</v>
      </c>
      <c r="G447" s="9">
        <f t="shared" si="39"/>
        <v>45556</v>
      </c>
      <c r="H447" s="8" t="s">
        <v>3061</v>
      </c>
      <c r="I447" s="8" t="s">
        <v>3062</v>
      </c>
      <c r="J447" s="8" t="s">
        <v>27</v>
      </c>
      <c r="K447" s="8" t="s">
        <v>124</v>
      </c>
      <c r="L447" s="8" t="s">
        <v>29</v>
      </c>
      <c r="M447" s="10" t="str">
        <f t="shared" si="43"/>
        <v>LP</v>
      </c>
      <c r="N447" s="8" t="s">
        <v>132</v>
      </c>
      <c r="O447" s="8" t="str">
        <f t="shared" si="40"/>
        <v>Low</v>
      </c>
      <c r="P447" s="207" t="s">
        <v>3027</v>
      </c>
      <c r="Q447" s="8"/>
      <c r="R447" s="54" t="s">
        <v>36</v>
      </c>
      <c r="S447" s="11" t="s">
        <v>36</v>
      </c>
      <c r="T447" s="13" t="s">
        <v>36</v>
      </c>
      <c r="U447" s="8" t="s">
        <v>36</v>
      </c>
      <c r="V447" s="8" t="s">
        <v>36</v>
      </c>
      <c r="W447" s="8" t="s">
        <v>36</v>
      </c>
      <c r="X447" s="14" t="s">
        <v>36</v>
      </c>
    </row>
    <row r="448" spans="1:24" ht="112.5" customHeight="1" x14ac:dyDescent="0.25">
      <c r="A448" s="17"/>
      <c r="B448" s="18"/>
      <c r="C448" s="8" t="str">
        <f t="shared" ca="1" si="42"/>
        <v>Expired</v>
      </c>
      <c r="D448" s="8" t="s">
        <v>3063</v>
      </c>
      <c r="E448" s="9">
        <v>42517</v>
      </c>
      <c r="F448" s="9">
        <v>43247</v>
      </c>
      <c r="G448" s="9">
        <f t="shared" si="39"/>
        <v>43977</v>
      </c>
      <c r="H448" s="8" t="s">
        <v>3064</v>
      </c>
      <c r="I448" s="8" t="s">
        <v>3065</v>
      </c>
      <c r="J448" s="8" t="s">
        <v>27</v>
      </c>
      <c r="K448" s="8" t="s">
        <v>28</v>
      </c>
      <c r="L448" s="8" t="s">
        <v>29</v>
      </c>
      <c r="M448" s="10" t="str">
        <f t="shared" si="43"/>
        <v>LP</v>
      </c>
      <c r="N448" s="8" t="s">
        <v>270</v>
      </c>
      <c r="O448" s="8" t="str">
        <f t="shared" si="40"/>
        <v>Medium</v>
      </c>
      <c r="P448" s="207" t="s">
        <v>3066</v>
      </c>
      <c r="Q448" s="8"/>
      <c r="R448" s="8" t="s">
        <v>3067</v>
      </c>
      <c r="S448" s="11" t="s">
        <v>3068</v>
      </c>
      <c r="T448" s="12" t="s">
        <v>3069</v>
      </c>
      <c r="U448" s="8">
        <v>3</v>
      </c>
      <c r="V448" s="8">
        <v>0</v>
      </c>
      <c r="W448" s="8">
        <v>0</v>
      </c>
      <c r="X448" s="14" t="s">
        <v>37</v>
      </c>
    </row>
    <row r="449" spans="1:24" ht="112.5" customHeight="1" x14ac:dyDescent="0.25">
      <c r="A449" s="19"/>
      <c r="B449" s="20"/>
      <c r="C449" s="8" t="str">
        <f t="shared" ca="1" si="42"/>
        <v>Expired</v>
      </c>
      <c r="D449" s="12" t="s">
        <v>3070</v>
      </c>
      <c r="E449" s="23">
        <v>44519</v>
      </c>
      <c r="F449" s="28">
        <v>44519</v>
      </c>
      <c r="G449" s="9">
        <f t="shared" si="39"/>
        <v>45248</v>
      </c>
      <c r="H449" s="8" t="s">
        <v>3071</v>
      </c>
      <c r="I449" s="12" t="s">
        <v>3072</v>
      </c>
      <c r="J449" s="12" t="s">
        <v>56</v>
      </c>
      <c r="K449" s="12" t="s">
        <v>124</v>
      </c>
      <c r="L449" s="8" t="s">
        <v>29</v>
      </c>
      <c r="M449" s="10" t="str">
        <f t="shared" si="43"/>
        <v>LP</v>
      </c>
      <c r="N449" s="12" t="s">
        <v>132</v>
      </c>
      <c r="O449" s="8" t="str">
        <f t="shared" si="40"/>
        <v>Low</v>
      </c>
      <c r="P449" s="201" t="s">
        <v>3073</v>
      </c>
      <c r="Q449" s="12"/>
      <c r="R449" s="12" t="s">
        <v>3074</v>
      </c>
      <c r="S449" s="29" t="s">
        <v>3075</v>
      </c>
      <c r="T449" s="14"/>
      <c r="U449" s="12"/>
      <c r="V449" s="12"/>
      <c r="W449" s="74"/>
      <c r="X449" s="87" t="s">
        <v>37</v>
      </c>
    </row>
    <row r="450" spans="1:24" ht="112.5" customHeight="1" x14ac:dyDescent="0.25">
      <c r="A450" s="19"/>
      <c r="B450" s="20"/>
      <c r="C450" s="8" t="str">
        <f t="shared" ca="1" si="42"/>
        <v>Expired</v>
      </c>
      <c r="D450" s="8" t="s">
        <v>3076</v>
      </c>
      <c r="E450" s="9">
        <v>42529</v>
      </c>
      <c r="F450" s="9">
        <f>E450</f>
        <v>42529</v>
      </c>
      <c r="G450" s="9">
        <f t="shared" si="39"/>
        <v>43258</v>
      </c>
      <c r="H450" s="8" t="s">
        <v>3077</v>
      </c>
      <c r="I450" s="8" t="s">
        <v>3078</v>
      </c>
      <c r="J450" s="8" t="s">
        <v>27</v>
      </c>
      <c r="K450" s="8" t="s">
        <v>28</v>
      </c>
      <c r="L450" s="8" t="s">
        <v>29</v>
      </c>
      <c r="M450" s="10" t="str">
        <f t="shared" si="43"/>
        <v>LP</v>
      </c>
      <c r="N450" s="8" t="s">
        <v>30</v>
      </c>
      <c r="O450" s="8" t="str">
        <f t="shared" si="40"/>
        <v>Medium</v>
      </c>
      <c r="P450" s="207" t="s">
        <v>3079</v>
      </c>
      <c r="Q450" s="8"/>
      <c r="R450" s="8" t="s">
        <v>3080</v>
      </c>
      <c r="S450" s="11" t="s">
        <v>3081</v>
      </c>
      <c r="T450" s="12" t="s">
        <v>3082</v>
      </c>
      <c r="U450" s="8">
        <v>3</v>
      </c>
      <c r="V450" s="8">
        <v>15</v>
      </c>
      <c r="W450" s="8">
        <v>1</v>
      </c>
      <c r="X450" s="14" t="s">
        <v>37</v>
      </c>
    </row>
    <row r="451" spans="1:24" ht="112.5" customHeight="1" x14ac:dyDescent="0.25">
      <c r="A451" s="19"/>
      <c r="B451" s="20"/>
      <c r="C451" s="8" t="str">
        <f t="shared" ca="1" si="42"/>
        <v>Expired</v>
      </c>
      <c r="D451" s="8" t="s">
        <v>3083</v>
      </c>
      <c r="E451" s="9">
        <v>42710</v>
      </c>
      <c r="F451" s="9">
        <f>E451</f>
        <v>42710</v>
      </c>
      <c r="G451" s="9">
        <f t="shared" si="39"/>
        <v>43439</v>
      </c>
      <c r="H451" s="8" t="s">
        <v>3084</v>
      </c>
      <c r="I451" s="8" t="s">
        <v>3085</v>
      </c>
      <c r="J451" s="8" t="s">
        <v>27</v>
      </c>
      <c r="K451" s="8" t="s">
        <v>28</v>
      </c>
      <c r="L451" s="8" t="s">
        <v>29</v>
      </c>
      <c r="M451" s="10" t="str">
        <f t="shared" si="43"/>
        <v>LP</v>
      </c>
      <c r="N451" s="8" t="s">
        <v>30</v>
      </c>
      <c r="O451" s="8" t="str">
        <f t="shared" si="40"/>
        <v>Medium</v>
      </c>
      <c r="P451" s="207" t="s">
        <v>3086</v>
      </c>
      <c r="Q451" s="8"/>
      <c r="R451" s="8" t="s">
        <v>3087</v>
      </c>
      <c r="S451" s="11" t="s">
        <v>3088</v>
      </c>
      <c r="T451" s="12" t="s">
        <v>989</v>
      </c>
      <c r="U451" s="8">
        <v>5</v>
      </c>
      <c r="V451" s="8">
        <v>0</v>
      </c>
      <c r="W451" s="8">
        <v>0</v>
      </c>
      <c r="X451" s="14" t="s">
        <v>37</v>
      </c>
    </row>
    <row r="452" spans="1:24" ht="112.5" customHeight="1" x14ac:dyDescent="0.25">
      <c r="A452" s="19"/>
      <c r="B452" s="20"/>
      <c r="C452" s="8" t="str">
        <f t="shared" ca="1" si="42"/>
        <v>Expired</v>
      </c>
      <c r="D452" s="12" t="s">
        <v>3089</v>
      </c>
      <c r="E452" s="23">
        <v>43620</v>
      </c>
      <c r="F452" s="28">
        <v>43591</v>
      </c>
      <c r="G452" s="9">
        <f t="shared" si="39"/>
        <v>44321</v>
      </c>
      <c r="H452" s="8" t="s">
        <v>3090</v>
      </c>
      <c r="I452" s="12" t="s">
        <v>3091</v>
      </c>
      <c r="J452" s="12" t="s">
        <v>56</v>
      </c>
      <c r="K452" s="12" t="s">
        <v>124</v>
      </c>
      <c r="L452" s="8" t="s">
        <v>29</v>
      </c>
      <c r="M452" s="10" t="str">
        <f t="shared" si="43"/>
        <v>LP</v>
      </c>
      <c r="N452" s="12" t="s">
        <v>30</v>
      </c>
      <c r="O452" s="8" t="str">
        <f t="shared" si="40"/>
        <v>Medium</v>
      </c>
      <c r="P452" s="201" t="s">
        <v>3092</v>
      </c>
      <c r="Q452" s="12"/>
      <c r="R452" s="12" t="s">
        <v>3093</v>
      </c>
      <c r="S452" s="29" t="s">
        <v>3094</v>
      </c>
      <c r="T452" s="14"/>
      <c r="U452" s="12"/>
      <c r="V452" s="12"/>
      <c r="W452" s="74"/>
      <c r="X452" s="87" t="s">
        <v>37</v>
      </c>
    </row>
    <row r="453" spans="1:24" ht="112.5" customHeight="1" x14ac:dyDescent="0.25">
      <c r="A453" s="19"/>
      <c r="B453" s="20"/>
      <c r="C453" s="8" t="str">
        <f t="shared" ca="1" si="42"/>
        <v>Expired</v>
      </c>
      <c r="D453" s="8" t="s">
        <v>3095</v>
      </c>
      <c r="E453" s="9">
        <v>42352</v>
      </c>
      <c r="F453" s="9">
        <v>43175</v>
      </c>
      <c r="G453" s="9">
        <f t="shared" si="39"/>
        <v>43905</v>
      </c>
      <c r="H453" s="8" t="s">
        <v>3096</v>
      </c>
      <c r="I453" s="8" t="s">
        <v>3097</v>
      </c>
      <c r="J453" s="8" t="s">
        <v>269</v>
      </c>
      <c r="K453" s="8" t="s">
        <v>28</v>
      </c>
      <c r="L453" s="8" t="s">
        <v>29</v>
      </c>
      <c r="M453" s="10" t="str">
        <f t="shared" si="43"/>
        <v>LP</v>
      </c>
      <c r="N453" s="8" t="s">
        <v>30</v>
      </c>
      <c r="O453" s="8" t="str">
        <f t="shared" si="40"/>
        <v>Medium</v>
      </c>
      <c r="P453" s="207" t="s">
        <v>3098</v>
      </c>
      <c r="Q453" s="8"/>
      <c r="R453" s="8" t="s">
        <v>3099</v>
      </c>
      <c r="S453" s="11" t="s">
        <v>3100</v>
      </c>
      <c r="T453" s="13" t="s">
        <v>60</v>
      </c>
      <c r="U453" s="8">
        <v>20</v>
      </c>
      <c r="V453" s="8">
        <v>22</v>
      </c>
      <c r="W453" s="8">
        <v>1</v>
      </c>
      <c r="X453" s="14" t="s">
        <v>37</v>
      </c>
    </row>
    <row r="454" spans="1:24" ht="112.5" customHeight="1" x14ac:dyDescent="0.25">
      <c r="A454" s="19"/>
      <c r="B454" s="20"/>
      <c r="C454" s="8" t="str">
        <f t="shared" ca="1" si="42"/>
        <v>Expired</v>
      </c>
      <c r="D454" s="8" t="s">
        <v>3101</v>
      </c>
      <c r="E454" s="9">
        <v>41803</v>
      </c>
      <c r="F454" s="9">
        <f>E454</f>
        <v>41803</v>
      </c>
      <c r="G454" s="9">
        <f t="shared" si="39"/>
        <v>42533</v>
      </c>
      <c r="H454" s="8" t="s">
        <v>3102</v>
      </c>
      <c r="I454" s="8" t="s">
        <v>3103</v>
      </c>
      <c r="J454" s="8" t="s">
        <v>161</v>
      </c>
      <c r="K454" s="8" t="s">
        <v>28</v>
      </c>
      <c r="L454" s="8" t="s">
        <v>29</v>
      </c>
      <c r="M454" s="10" t="str">
        <f t="shared" si="43"/>
        <v>LP</v>
      </c>
      <c r="N454" s="8" t="s">
        <v>132</v>
      </c>
      <c r="O454" s="8" t="str">
        <f t="shared" si="40"/>
        <v>Low</v>
      </c>
      <c r="P454" s="207" t="s">
        <v>3104</v>
      </c>
      <c r="Q454" s="8"/>
      <c r="R454" s="8" t="s">
        <v>3105</v>
      </c>
      <c r="S454" s="29" t="s">
        <v>3106</v>
      </c>
      <c r="T454" s="13" t="s">
        <v>60</v>
      </c>
      <c r="U454" s="8">
        <v>2</v>
      </c>
      <c r="V454" s="8">
        <v>0</v>
      </c>
      <c r="W454" s="8">
        <v>0</v>
      </c>
      <c r="X454" s="14" t="s">
        <v>37</v>
      </c>
    </row>
    <row r="455" spans="1:24" ht="112.5" customHeight="1" x14ac:dyDescent="0.25">
      <c r="A455" s="19"/>
      <c r="B455" s="20"/>
      <c r="C455" s="8" t="str">
        <f t="shared" ca="1" si="42"/>
        <v>Expired</v>
      </c>
      <c r="D455" s="12" t="s">
        <v>3107</v>
      </c>
      <c r="E455" s="23">
        <v>43600</v>
      </c>
      <c r="F455" s="28">
        <v>44322</v>
      </c>
      <c r="G455" s="9">
        <f t="shared" si="39"/>
        <v>45051</v>
      </c>
      <c r="H455" s="8" t="s">
        <v>3108</v>
      </c>
      <c r="I455" s="12" t="s">
        <v>3109</v>
      </c>
      <c r="J455" s="12" t="s">
        <v>56</v>
      </c>
      <c r="K455" s="12" t="s">
        <v>124</v>
      </c>
      <c r="L455" s="8" t="s">
        <v>29</v>
      </c>
      <c r="M455" s="10" t="str">
        <f t="shared" si="43"/>
        <v>LP</v>
      </c>
      <c r="N455" s="12" t="s">
        <v>440</v>
      </c>
      <c r="O455" s="8" t="str">
        <f>IF(EXACT(N455,"Overseas Charities Operating in Jamaica"),"Medium",IF(EXACT(N455,"Muslim Groups/Foundations"),"Medium",IF(EXACT(N455,"Churches"),"Low",IF(EXACT(N455,"Benevolent Societies"),"Low",IF(EXACT(N455,"Alumni/Past Students'associations"),"Low",IF(EXACT(N455,"Schools(Government/Private)"),"Low",IF(EXACT(N455,"Govt.Based Trusts/Charities"),"Low",IF(EXACT(N455,"Trust"),"Medium",IF(EXACT(N455,"Company Based Foundations"),"Medium",IF(EXACT(N455,"Other Foundations"),"Medium",IF(EXACT(N455,"Unincorporated Groups"),"Medium","")))))))))))</f>
        <v>Low</v>
      </c>
      <c r="P455" s="201" t="s">
        <v>3110</v>
      </c>
      <c r="Q455" s="12"/>
      <c r="R455" s="12" t="s">
        <v>3111</v>
      </c>
      <c r="S455" s="29" t="s">
        <v>3112</v>
      </c>
      <c r="T455" s="14"/>
      <c r="U455" s="12"/>
      <c r="V455" s="12"/>
      <c r="W455" s="12"/>
      <c r="X455" s="12" t="s">
        <v>37</v>
      </c>
    </row>
    <row r="456" spans="1:24" ht="112.5" customHeight="1" x14ac:dyDescent="0.25">
      <c r="A456" s="19"/>
      <c r="B456" s="20"/>
      <c r="C456" s="8" t="str">
        <f t="shared" ca="1" si="42"/>
        <v>Expired</v>
      </c>
      <c r="D456" s="8" t="s">
        <v>3113</v>
      </c>
      <c r="E456" s="9">
        <v>43452</v>
      </c>
      <c r="F456" s="9">
        <f>E456</f>
        <v>43452</v>
      </c>
      <c r="G456" s="9">
        <f t="shared" si="39"/>
        <v>44182</v>
      </c>
      <c r="H456" s="8" t="s">
        <v>3114</v>
      </c>
      <c r="I456" s="8" t="s">
        <v>3115</v>
      </c>
      <c r="J456" s="8" t="s">
        <v>161</v>
      </c>
      <c r="K456" s="8" t="s">
        <v>28</v>
      </c>
      <c r="L456" s="8" t="s">
        <v>192</v>
      </c>
      <c r="M456" s="10" t="str">
        <f t="shared" si="43"/>
        <v>LP</v>
      </c>
      <c r="N456" s="8" t="s">
        <v>193</v>
      </c>
      <c r="O456" s="8" t="str">
        <f>IF(EXACT(N456,"Overseas Charities Operating in Jamaica"),"Medium",IF(EXACT(N456,"Muslim Groups/Foundations"),"Medium",IF(EXACT(N456,"Churches"),"Low",IF(EXACT(N456,"Benevolent Societies"),"Low",IF(EXACT(N456,"Alumni/Past Students Associations"),"Low",IF(EXACT(N456,"Schools(Government/Private)"),"Low",IF(EXACT(N456,"Govt.Based Trusts/Charities"),"Low",IF(EXACT(N456,"Trust"),"Medium",IF(EXACT(N456,"Company Based Foundations"),"Medium",IF(EXACT(N456,"Other Foundations"),"Medium",IF(EXACT(N456,"Unincorporated Groups"),"Medium","")))))))))))</f>
        <v>Low</v>
      </c>
      <c r="P456" s="207" t="s">
        <v>3116</v>
      </c>
      <c r="Q456" s="8"/>
      <c r="R456" s="8" t="s">
        <v>3117</v>
      </c>
      <c r="S456" s="29" t="s">
        <v>3118</v>
      </c>
      <c r="T456" s="12" t="s">
        <v>3119</v>
      </c>
      <c r="U456" s="8">
        <v>9</v>
      </c>
      <c r="V456" s="8">
        <v>0</v>
      </c>
      <c r="W456" s="8">
        <v>0</v>
      </c>
      <c r="X456" s="14" t="s">
        <v>37</v>
      </c>
    </row>
    <row r="457" spans="1:24" ht="112.5" customHeight="1" x14ac:dyDescent="0.25">
      <c r="A457" s="17" t="s">
        <v>3120</v>
      </c>
      <c r="B457" s="20"/>
      <c r="C457" s="8" t="str">
        <f t="shared" ca="1" si="42"/>
        <v>Expired</v>
      </c>
      <c r="D457" s="8" t="s">
        <v>3121</v>
      </c>
      <c r="E457" s="9">
        <v>44579</v>
      </c>
      <c r="F457" s="9">
        <v>44579</v>
      </c>
      <c r="G457" s="9">
        <f t="shared" si="39"/>
        <v>45308</v>
      </c>
      <c r="H457" s="8" t="s">
        <v>3122</v>
      </c>
      <c r="I457" s="8" t="s">
        <v>3123</v>
      </c>
      <c r="J457" s="8" t="s">
        <v>131</v>
      </c>
      <c r="K457" s="8" t="s">
        <v>28</v>
      </c>
      <c r="L457" s="8" t="s">
        <v>29</v>
      </c>
      <c r="M457" s="10" t="str">
        <f t="shared" si="43"/>
        <v>LP</v>
      </c>
      <c r="N457" s="8" t="s">
        <v>132</v>
      </c>
      <c r="O457" s="8" t="str">
        <f>IF(EXACT(N457,"Overseas Charities Operating in Jamaica"),"Medium",IF(EXACT(N457,"Muslim Groups/Foundations"),"Medium",IF(EXACT(N457,"Churches"),"Low",IF(EXACT(N457,"Benevolent Societies"),"Low",IF(EXACT(N457,"Alumni/Past Students Associations"),"Low",IF(EXACT(N457,"Schools(Government/Private)"),"Low",IF(EXACT(N457,"Govt.Based Trusts/Charities"),"Low",IF(EXACT(N457,"Trust"),"Medium",IF(EXACT(N457,"Company Based Foundations"),"Medium",IF(EXACT(N457,"Other Foundations"),"Medium",IF(EXACT(N457,"Unincorporated Groups"),"Medium","")))))))))))</f>
        <v>Low</v>
      </c>
      <c r="P457" s="207" t="s">
        <v>1591</v>
      </c>
      <c r="Q457" s="8"/>
      <c r="R457" s="8"/>
      <c r="S457" s="29"/>
      <c r="T457" s="12" t="s">
        <v>3124</v>
      </c>
      <c r="U457" s="24"/>
      <c r="V457" s="24"/>
      <c r="W457" s="24"/>
      <c r="X457" s="27" t="s">
        <v>37</v>
      </c>
    </row>
    <row r="458" spans="1:24" ht="112.5" customHeight="1" x14ac:dyDescent="0.25">
      <c r="A458" s="19"/>
      <c r="B458" s="20"/>
      <c r="C458" s="8" t="str">
        <f t="shared" ca="1" si="42"/>
        <v>Expired</v>
      </c>
      <c r="D458" s="8" t="s">
        <v>3125</v>
      </c>
      <c r="E458" s="9">
        <v>44386</v>
      </c>
      <c r="F458" s="9">
        <v>44386</v>
      </c>
      <c r="G458" s="9">
        <f t="shared" si="39"/>
        <v>45115</v>
      </c>
      <c r="H458" s="8" t="s">
        <v>3126</v>
      </c>
      <c r="I458" s="8" t="s">
        <v>3127</v>
      </c>
      <c r="J458" s="8" t="s">
        <v>161</v>
      </c>
      <c r="K458" s="8" t="s">
        <v>28</v>
      </c>
      <c r="L458" s="8" t="s">
        <v>29</v>
      </c>
      <c r="M458" s="10" t="str">
        <f t="shared" si="43"/>
        <v>LP</v>
      </c>
      <c r="N458" s="8" t="s">
        <v>132</v>
      </c>
      <c r="O458" s="8" t="str">
        <f>IF(EXACT(N458,"Overseas Charities Operating in Jamaica"),"Medium",IF(EXACT(N458,"Muslim Groups/Foundations"),"Medium",IF(EXACT(N458,"Churches"),"Low",IF(EXACT(N458,"Benevolent Societies"),"Low",IF(EXACT(N458,"Alumni/Past Students Associations"),"Low",IF(EXACT(N458,"Schools(Government/Private)"),"Low",IF(EXACT(N458,"Govt.Based Trusts/Charities"),"Low",IF(EXACT(N458,"Trust"),"Medium",IF(EXACT(N458,"Company Based Foundations"),"Medium",IF(EXACT(N458,"Other Foundations"),"Medium",IF(EXACT(N458,"Unincorporated Groups"),"Medium","")))))))))))</f>
        <v>Low</v>
      </c>
      <c r="P458" s="207" t="s">
        <v>2487</v>
      </c>
      <c r="Q458" s="8"/>
      <c r="R458" s="8" t="s">
        <v>3128</v>
      </c>
      <c r="S458" s="21" t="s">
        <v>3129</v>
      </c>
      <c r="T458" s="12" t="s">
        <v>3130</v>
      </c>
      <c r="U458" s="8"/>
      <c r="V458" s="8"/>
      <c r="W458" s="8"/>
      <c r="X458" s="27" t="s">
        <v>37</v>
      </c>
    </row>
    <row r="459" spans="1:24" ht="112.5" customHeight="1" x14ac:dyDescent="0.25">
      <c r="A459" s="19"/>
      <c r="B459" s="20"/>
      <c r="C459" s="8" t="str">
        <f t="shared" ca="1" si="42"/>
        <v>Active</v>
      </c>
      <c r="D459" s="8" t="s">
        <v>3131</v>
      </c>
      <c r="E459" s="9">
        <v>43992</v>
      </c>
      <c r="F459" s="9">
        <v>45121</v>
      </c>
      <c r="G459" s="9">
        <f t="shared" si="39"/>
        <v>45851</v>
      </c>
      <c r="H459" s="8" t="s">
        <v>3132</v>
      </c>
      <c r="I459" s="8" t="s">
        <v>3133</v>
      </c>
      <c r="J459" s="12" t="s">
        <v>123</v>
      </c>
      <c r="K459" s="8" t="s">
        <v>28</v>
      </c>
      <c r="L459" s="8" t="s">
        <v>29</v>
      </c>
      <c r="M459" s="10" t="str">
        <f t="shared" si="43"/>
        <v>LP</v>
      </c>
      <c r="N459" s="8" t="s">
        <v>132</v>
      </c>
      <c r="O459" s="8" t="str">
        <f>IF(EXACT(N459,"Overseas Charities Operating in Jamaica"),"Medium",IF(EXACT(N459,"Muslim Groups/Foundations"),"Medium",IF(EXACT(N459,"Churches"),"Low",IF(EXACT(N459,"Benevolent Societies"),"Low",IF(EXACT(N459,"Alumni/Past Students Associations"),"Low",IF(EXACT(N459,"Schools(Government/Private)"),"Low",IF(EXACT(N459,"Govt.Based Trusts/Charities"),"Low",IF(EXACT(N459,"Trust"),"Medium",IF(EXACT(N459,"Company Based Foundations"),"Medium",IF(EXACT(N459,"Other Foundations"),"Medium",IF(EXACT(N459,"Unincorporated Groups"),"Medium","")))))))))))</f>
        <v>Low</v>
      </c>
      <c r="P459" s="207" t="s">
        <v>215</v>
      </c>
      <c r="Q459" s="8" t="s">
        <v>3134</v>
      </c>
      <c r="R459" s="8" t="s">
        <v>3135</v>
      </c>
      <c r="S459" s="21" t="s">
        <v>3136</v>
      </c>
      <c r="T459" s="12" t="s">
        <v>3137</v>
      </c>
      <c r="U459" s="8">
        <v>4</v>
      </c>
      <c r="V459" s="8">
        <v>4</v>
      </c>
      <c r="W459" s="8">
        <v>1</v>
      </c>
      <c r="X459" s="14" t="s">
        <v>61</v>
      </c>
    </row>
    <row r="460" spans="1:24" ht="112.5" customHeight="1" x14ac:dyDescent="0.25">
      <c r="A460" s="19"/>
      <c r="B460" s="20"/>
      <c r="C460" s="8" t="str">
        <f t="shared" ca="1" si="42"/>
        <v>Expired</v>
      </c>
      <c r="D460" s="8" t="s">
        <v>3138</v>
      </c>
      <c r="E460" s="9">
        <v>41863</v>
      </c>
      <c r="F460" s="9">
        <v>44785</v>
      </c>
      <c r="G460" s="9">
        <f t="shared" si="39"/>
        <v>45515</v>
      </c>
      <c r="H460" s="8" t="s">
        <v>3139</v>
      </c>
      <c r="I460" s="8" t="s">
        <v>3140</v>
      </c>
      <c r="J460" s="8" t="s">
        <v>269</v>
      </c>
      <c r="K460" s="8" t="s">
        <v>28</v>
      </c>
      <c r="L460" s="8" t="s">
        <v>29</v>
      </c>
      <c r="M460" s="10" t="str">
        <f t="shared" si="43"/>
        <v>LP</v>
      </c>
      <c r="N460" s="8" t="s">
        <v>132</v>
      </c>
      <c r="O460" s="8" t="str">
        <f>IF(EXACT(N460,"Overseas Charities Operating in Jamaica"),"Medium",IF(EXACT(N460,"Muslim Groups/Foundations"),"Medium",IF(EXACT(N460,"Churches"),"Low",IF(EXACT(N460,"Benevolent Societies"),"Low",IF(EXACT(N460,"Alumni/Past Students Associations"),"Low",IF(EXACT(N460,"Schools(Government/Private)"),"Low",IF(EXACT(N460,"Govt.Based Trusts/Charities"),"Low",IF(EXACT(N460,"Trust"),"Medium",IF(EXACT(N460,"Company Based Foundations"),"Medium",IF(EXACT(N460,"Other Foundations"),"Medium",IF(EXACT(N460,"Unincorporated Groups"),"Medium","")))))))))))</f>
        <v>Low</v>
      </c>
      <c r="P460" s="207" t="s">
        <v>3141</v>
      </c>
      <c r="Q460" s="8"/>
      <c r="R460" s="8" t="s">
        <v>3142</v>
      </c>
      <c r="S460" s="11" t="s">
        <v>3143</v>
      </c>
      <c r="T460" s="12" t="s">
        <v>3144</v>
      </c>
      <c r="U460" s="24"/>
      <c r="V460" s="24"/>
      <c r="W460" s="24"/>
      <c r="X460" s="14" t="s">
        <v>61</v>
      </c>
    </row>
    <row r="461" spans="1:24" ht="112.5" customHeight="1" x14ac:dyDescent="0.25">
      <c r="A461" s="19"/>
      <c r="B461" s="20"/>
      <c r="C461" s="8" t="str">
        <f t="shared" ca="1" si="42"/>
        <v>Expired</v>
      </c>
      <c r="D461" s="8" t="s">
        <v>3145</v>
      </c>
      <c r="E461" s="9">
        <v>43507</v>
      </c>
      <c r="F461" s="9">
        <f>E461</f>
        <v>43507</v>
      </c>
      <c r="G461" s="9">
        <f t="shared" si="39"/>
        <v>44237</v>
      </c>
      <c r="H461" s="8" t="s">
        <v>3146</v>
      </c>
      <c r="I461" s="8" t="s">
        <v>3147</v>
      </c>
      <c r="J461" s="8" t="s">
        <v>27</v>
      </c>
      <c r="K461" s="8" t="s">
        <v>28</v>
      </c>
      <c r="L461" s="8" t="s">
        <v>29</v>
      </c>
      <c r="M461" s="10" t="str">
        <f t="shared" si="43"/>
        <v>LP</v>
      </c>
      <c r="N461" s="8" t="s">
        <v>1613</v>
      </c>
      <c r="O461" s="8" t="str">
        <f>IF(EXACT(N461,"Overseas Charities Operating in Jamaica"),"Medium",IF(EXACT(N461,"Muslim Groups/Foundations"),"Medium",IF(EXACT(N461,"Churches"),"Low",IF(EXACT(N461,"Benevolent Societies"),"Low",IF(EXACT(N461,"Alumni/Past Students Associations"),"Low",IF(EXACT(N461,"Schools(Government/Private)"),"Low",IF(EXACT(N461,"Govt.Based Trust/Charities"),"Low",IF(EXACT(N461,"Trust"),"Medium",IF(EXACT(N461,"Company Based Foundations"),"Medium",IF(EXACT(N461,"Other Foundations"),"Medium",IF(EXACT(N461,"Unincorporated Groups"),"Medium","")))))))))))</f>
        <v>Low</v>
      </c>
      <c r="P461" s="207" t="s">
        <v>3148</v>
      </c>
      <c r="Q461" s="8"/>
      <c r="R461" s="8" t="s">
        <v>3149</v>
      </c>
      <c r="S461" s="11" t="s">
        <v>36</v>
      </c>
      <c r="T461" s="13"/>
      <c r="U461" s="8"/>
      <c r="V461" s="8"/>
      <c r="W461" s="8"/>
      <c r="X461" s="14" t="s">
        <v>37</v>
      </c>
    </row>
    <row r="462" spans="1:24" ht="112.5" customHeight="1" x14ac:dyDescent="0.25">
      <c r="A462" s="17"/>
      <c r="B462" s="20"/>
      <c r="C462" s="8" t="str">
        <f t="shared" ca="1" si="42"/>
        <v>Expired</v>
      </c>
      <c r="D462" s="8" t="s">
        <v>3150</v>
      </c>
      <c r="E462" s="9">
        <v>42314</v>
      </c>
      <c r="F462" s="9">
        <v>44141</v>
      </c>
      <c r="G462" s="9">
        <f t="shared" si="39"/>
        <v>44870</v>
      </c>
      <c r="H462" s="8" t="s">
        <v>3151</v>
      </c>
      <c r="I462" s="8" t="s">
        <v>3152</v>
      </c>
      <c r="J462" s="8" t="s">
        <v>27</v>
      </c>
      <c r="K462" s="8" t="s">
        <v>28</v>
      </c>
      <c r="L462" s="8" t="s">
        <v>29</v>
      </c>
      <c r="M462" s="10" t="str">
        <f t="shared" si="43"/>
        <v>LP</v>
      </c>
      <c r="N462" s="8" t="s">
        <v>486</v>
      </c>
      <c r="O462" s="8" t="str">
        <f t="shared" ref="O462:O499" si="44">IF(EXACT(N462,"Overseas Charities Operating in Jamaica"),"Medium",IF(EXACT(N462,"Muslim Groups/Foundations"),"Medium",IF(EXACT(N462,"Churches"),"Low",IF(EXACT(N462,"Benevolent Societies"),"Low",IF(EXACT(N462,"Alumni/Past Students Associations"),"Low",IF(EXACT(N462,"Schools(Government/Private)"),"Low",IF(EXACT(N462,"Govt.Based Trusts/Charities"),"Low",IF(EXACT(N462,"Trust"),"Medium",IF(EXACT(N462,"Company Based Foundations"),"Medium",IF(EXACT(N462,"Other Foundations"),"Medium",IF(EXACT(N462,"Unincorporated Groups"),"Medium","")))))))))))</f>
        <v>Medium</v>
      </c>
      <c r="P462" s="207" t="s">
        <v>3153</v>
      </c>
      <c r="Q462" s="8"/>
      <c r="R462" s="8" t="s">
        <v>3154</v>
      </c>
      <c r="S462" s="21" t="s">
        <v>36</v>
      </c>
      <c r="T462" s="12" t="s">
        <v>3155</v>
      </c>
      <c r="U462" s="8"/>
      <c r="V462" s="8"/>
      <c r="W462" s="8"/>
      <c r="X462" s="14" t="s">
        <v>61</v>
      </c>
    </row>
    <row r="463" spans="1:24" ht="112.5" customHeight="1" x14ac:dyDescent="0.25">
      <c r="A463" s="19"/>
      <c r="B463" s="20"/>
      <c r="C463" s="8" t="str">
        <f t="shared" ca="1" si="42"/>
        <v>Expired</v>
      </c>
      <c r="D463" s="8" t="s">
        <v>3156</v>
      </c>
      <c r="E463" s="9">
        <v>43088</v>
      </c>
      <c r="F463" s="9">
        <f>E463</f>
        <v>43088</v>
      </c>
      <c r="G463" s="9">
        <f t="shared" si="39"/>
        <v>43817</v>
      </c>
      <c r="H463" s="8" t="s">
        <v>3157</v>
      </c>
      <c r="I463" s="8" t="s">
        <v>3158</v>
      </c>
      <c r="J463" s="8" t="s">
        <v>254</v>
      </c>
      <c r="K463" s="8" t="s">
        <v>28</v>
      </c>
      <c r="L463" s="8" t="s">
        <v>29</v>
      </c>
      <c r="M463" s="10" t="str">
        <f t="shared" si="43"/>
        <v>LP</v>
      </c>
      <c r="N463" s="8" t="s">
        <v>132</v>
      </c>
      <c r="O463" s="8" t="str">
        <f t="shared" si="44"/>
        <v>Low</v>
      </c>
      <c r="P463" s="207" t="s">
        <v>3159</v>
      </c>
      <c r="Q463" s="8"/>
      <c r="R463" s="8" t="s">
        <v>3160</v>
      </c>
      <c r="S463" s="21" t="s">
        <v>3161</v>
      </c>
      <c r="T463" s="13" t="s">
        <v>814</v>
      </c>
      <c r="U463" s="8">
        <v>7</v>
      </c>
      <c r="V463" s="8">
        <v>0</v>
      </c>
      <c r="W463" s="8">
        <v>0</v>
      </c>
      <c r="X463" s="14" t="s">
        <v>37</v>
      </c>
    </row>
    <row r="464" spans="1:24" ht="112.5" customHeight="1" x14ac:dyDescent="0.25">
      <c r="A464" s="19"/>
      <c r="B464" s="20"/>
      <c r="C464" s="8" t="str">
        <f t="shared" ca="1" si="42"/>
        <v>Expired</v>
      </c>
      <c r="D464" s="8" t="s">
        <v>3162</v>
      </c>
      <c r="E464" s="9">
        <v>42180</v>
      </c>
      <c r="F464" s="9">
        <f>E464</f>
        <v>42180</v>
      </c>
      <c r="G464" s="9">
        <f t="shared" ref="G464:G520" si="45">DATE(YEAR(F464)+2,MONTH(F464),DAY(F464)-1)</f>
        <v>42910</v>
      </c>
      <c r="H464" s="8" t="s">
        <v>3163</v>
      </c>
      <c r="I464" s="8" t="s">
        <v>3164</v>
      </c>
      <c r="J464" s="8" t="s">
        <v>27</v>
      </c>
      <c r="K464" s="8" t="s">
        <v>28</v>
      </c>
      <c r="L464" s="8" t="s">
        <v>29</v>
      </c>
      <c r="M464" s="10" t="str">
        <f t="shared" si="43"/>
        <v>LP</v>
      </c>
      <c r="N464" s="8" t="s">
        <v>132</v>
      </c>
      <c r="O464" s="8" t="str">
        <f t="shared" si="44"/>
        <v>Low</v>
      </c>
      <c r="P464" s="207" t="s">
        <v>3165</v>
      </c>
      <c r="Q464" s="8"/>
      <c r="R464" s="8" t="s">
        <v>3166</v>
      </c>
      <c r="S464" s="21" t="s">
        <v>3167</v>
      </c>
      <c r="T464" s="12" t="s">
        <v>3168</v>
      </c>
      <c r="U464" s="8">
        <v>60</v>
      </c>
      <c r="V464" s="8">
        <v>0</v>
      </c>
      <c r="W464" s="8">
        <v>1</v>
      </c>
      <c r="X464" s="14" t="s">
        <v>37</v>
      </c>
    </row>
    <row r="465" spans="1:26" ht="112.5" customHeight="1" x14ac:dyDescent="0.25">
      <c r="A465" s="19"/>
      <c r="B465" s="20"/>
      <c r="C465" s="8" t="str">
        <f t="shared" ca="1" si="42"/>
        <v>Expired</v>
      </c>
      <c r="D465" s="12" t="s">
        <v>3169</v>
      </c>
      <c r="E465" s="9">
        <v>43287</v>
      </c>
      <c r="F465" s="28">
        <v>44748</v>
      </c>
      <c r="G465" s="9">
        <f t="shared" si="45"/>
        <v>45478</v>
      </c>
      <c r="H465" s="8" t="s">
        <v>3170</v>
      </c>
      <c r="I465" s="12" t="s">
        <v>3171</v>
      </c>
      <c r="J465" s="12" t="s">
        <v>123</v>
      </c>
      <c r="K465" s="12" t="s">
        <v>28</v>
      </c>
      <c r="L465" s="54" t="s">
        <v>29</v>
      </c>
      <c r="M465" s="10" t="str">
        <f t="shared" si="43"/>
        <v>LP</v>
      </c>
      <c r="N465" s="12" t="s">
        <v>132</v>
      </c>
      <c r="O465" s="8" t="str">
        <f t="shared" si="44"/>
        <v>Low</v>
      </c>
      <c r="P465" s="201" t="s">
        <v>3172</v>
      </c>
      <c r="Q465" s="12"/>
      <c r="R465" s="12" t="s">
        <v>3173</v>
      </c>
      <c r="S465" s="11" t="s">
        <v>3174</v>
      </c>
      <c r="T465" s="14" t="s">
        <v>678</v>
      </c>
      <c r="U465" s="12">
        <v>7</v>
      </c>
      <c r="V465" s="12">
        <v>5</v>
      </c>
      <c r="W465" s="12">
        <v>2</v>
      </c>
      <c r="X465" s="12" t="s">
        <v>37</v>
      </c>
    </row>
    <row r="466" spans="1:26" ht="112.5" customHeight="1" x14ac:dyDescent="0.25">
      <c r="A466" s="17"/>
      <c r="B466" s="18">
        <v>44796</v>
      </c>
      <c r="C466" s="8" t="str">
        <f t="shared" ca="1" si="42"/>
        <v>Expired</v>
      </c>
      <c r="D466" s="12" t="s">
        <v>3175</v>
      </c>
      <c r="E466" s="9">
        <v>44796</v>
      </c>
      <c r="F466" s="28">
        <v>44796</v>
      </c>
      <c r="G466" s="9">
        <f t="shared" si="45"/>
        <v>45526</v>
      </c>
      <c r="H466" s="8" t="s">
        <v>3176</v>
      </c>
      <c r="I466" s="12" t="s">
        <v>3177</v>
      </c>
      <c r="J466" s="12" t="s">
        <v>27</v>
      </c>
      <c r="K466" s="12" t="s">
        <v>28</v>
      </c>
      <c r="L466" s="8" t="s">
        <v>29</v>
      </c>
      <c r="M466" s="10" t="str">
        <f t="shared" si="43"/>
        <v>LP</v>
      </c>
      <c r="N466" s="12" t="s">
        <v>41</v>
      </c>
      <c r="O466" s="8" t="str">
        <f t="shared" si="44"/>
        <v>Medium</v>
      </c>
      <c r="P466" s="201" t="s">
        <v>3178</v>
      </c>
      <c r="Q466" s="12"/>
      <c r="R466" s="12" t="s">
        <v>3179</v>
      </c>
      <c r="S466" s="29" t="s">
        <v>3180</v>
      </c>
      <c r="T466" s="14" t="s">
        <v>60</v>
      </c>
      <c r="U466" s="12">
        <v>2</v>
      </c>
      <c r="V466" s="12">
        <v>0</v>
      </c>
      <c r="W466" s="12">
        <v>0</v>
      </c>
      <c r="X466" s="12" t="s">
        <v>37</v>
      </c>
    </row>
    <row r="467" spans="1:26" ht="112.5" customHeight="1" x14ac:dyDescent="0.25">
      <c r="A467" s="19"/>
      <c r="B467" s="20"/>
      <c r="C467" s="8" t="str">
        <f t="shared" ca="1" si="42"/>
        <v>Expired</v>
      </c>
      <c r="D467" s="8" t="s">
        <v>3181</v>
      </c>
      <c r="E467" s="9">
        <v>43476</v>
      </c>
      <c r="F467" s="9">
        <v>44207</v>
      </c>
      <c r="G467" s="9">
        <f t="shared" si="45"/>
        <v>44936</v>
      </c>
      <c r="H467" s="8" t="s">
        <v>3182</v>
      </c>
      <c r="I467" s="8" t="s">
        <v>3183</v>
      </c>
      <c r="J467" s="8" t="s">
        <v>27</v>
      </c>
      <c r="K467" s="8" t="s">
        <v>28</v>
      </c>
      <c r="L467" s="8" t="s">
        <v>29</v>
      </c>
      <c r="M467" s="10" t="str">
        <f t="shared" si="43"/>
        <v>LP</v>
      </c>
      <c r="N467" s="8" t="s">
        <v>132</v>
      </c>
      <c r="O467" s="8" t="str">
        <f t="shared" si="44"/>
        <v>Low</v>
      </c>
      <c r="P467" s="207" t="s">
        <v>3184</v>
      </c>
      <c r="Q467" s="8"/>
      <c r="R467" s="8" t="s">
        <v>3185</v>
      </c>
      <c r="S467" s="11" t="s">
        <v>3186</v>
      </c>
      <c r="T467" s="12" t="s">
        <v>3187</v>
      </c>
      <c r="U467" s="8"/>
      <c r="V467" s="8"/>
      <c r="W467" s="8"/>
      <c r="X467" s="14" t="s">
        <v>61</v>
      </c>
    </row>
    <row r="468" spans="1:26" ht="112.5" customHeight="1" x14ac:dyDescent="0.25">
      <c r="A468" s="30"/>
      <c r="B468" s="31"/>
      <c r="C468" s="8" t="str">
        <f t="shared" ca="1" si="42"/>
        <v>Active</v>
      </c>
      <c r="D468" s="8" t="s">
        <v>3188</v>
      </c>
      <c r="E468" s="9">
        <v>43552</v>
      </c>
      <c r="F468" s="9">
        <v>45013</v>
      </c>
      <c r="G468" s="9">
        <f t="shared" si="45"/>
        <v>45743</v>
      </c>
      <c r="H468" s="8" t="s">
        <v>3189</v>
      </c>
      <c r="I468" s="8" t="s">
        <v>3190</v>
      </c>
      <c r="J468" s="8" t="s">
        <v>131</v>
      </c>
      <c r="K468" s="8" t="s">
        <v>28</v>
      </c>
      <c r="L468" s="8" t="s">
        <v>29</v>
      </c>
      <c r="M468" s="10" t="str">
        <f t="shared" si="43"/>
        <v>LP</v>
      </c>
      <c r="N468" s="8" t="s">
        <v>132</v>
      </c>
      <c r="O468" s="8" t="str">
        <f t="shared" si="44"/>
        <v>Low</v>
      </c>
      <c r="P468" s="207" t="s">
        <v>3191</v>
      </c>
      <c r="Q468" s="8"/>
      <c r="R468" s="8" t="s">
        <v>3192</v>
      </c>
      <c r="S468" s="11" t="s">
        <v>3193</v>
      </c>
      <c r="T468" s="12" t="s">
        <v>3194</v>
      </c>
      <c r="U468" s="8">
        <v>2</v>
      </c>
      <c r="V468" s="8">
        <v>2</v>
      </c>
      <c r="W468" s="8">
        <v>1</v>
      </c>
      <c r="X468" s="14" t="s">
        <v>37</v>
      </c>
    </row>
    <row r="469" spans="1:26" ht="112.5" customHeight="1" x14ac:dyDescent="0.25">
      <c r="A469" s="19"/>
      <c r="B469" s="20"/>
      <c r="C469" s="8" t="str">
        <f t="shared" ca="1" si="42"/>
        <v>Expired</v>
      </c>
      <c r="D469" s="8" t="s">
        <v>3195</v>
      </c>
      <c r="E469" s="9">
        <v>41786</v>
      </c>
      <c r="F469" s="9">
        <v>44708</v>
      </c>
      <c r="G469" s="9">
        <f t="shared" si="45"/>
        <v>45438</v>
      </c>
      <c r="H469" s="8" t="s">
        <v>3196</v>
      </c>
      <c r="I469" s="8" t="s">
        <v>3197</v>
      </c>
      <c r="J469" s="8" t="s">
        <v>27</v>
      </c>
      <c r="K469" s="8" t="s">
        <v>28</v>
      </c>
      <c r="L469" s="8" t="s">
        <v>29</v>
      </c>
      <c r="M469" s="10" t="str">
        <f t="shared" si="43"/>
        <v>LP</v>
      </c>
      <c r="N469" s="8" t="s">
        <v>486</v>
      </c>
      <c r="O469" s="8" t="str">
        <f t="shared" si="44"/>
        <v>Medium</v>
      </c>
      <c r="P469" s="207" t="s">
        <v>3198</v>
      </c>
      <c r="Q469" s="8"/>
      <c r="R469" s="8" t="s">
        <v>3199</v>
      </c>
      <c r="S469" s="21" t="s">
        <v>3200</v>
      </c>
      <c r="T469" s="23" t="s">
        <v>1777</v>
      </c>
      <c r="U469" s="8">
        <v>8</v>
      </c>
      <c r="V469" s="8">
        <v>0</v>
      </c>
      <c r="W469" s="8">
        <v>1</v>
      </c>
      <c r="X469" s="14" t="s">
        <v>243</v>
      </c>
    </row>
    <row r="470" spans="1:26" ht="112.5" customHeight="1" x14ac:dyDescent="0.25">
      <c r="A470" s="19"/>
      <c r="B470" s="20"/>
      <c r="C470" s="8" t="str">
        <f t="shared" ca="1" si="42"/>
        <v>Expired</v>
      </c>
      <c r="D470" s="12" t="s">
        <v>3201</v>
      </c>
      <c r="E470" s="23">
        <v>43166</v>
      </c>
      <c r="F470" s="28">
        <v>43166</v>
      </c>
      <c r="G470" s="9">
        <f t="shared" si="45"/>
        <v>43896</v>
      </c>
      <c r="H470" s="8" t="s">
        <v>3202</v>
      </c>
      <c r="I470" s="12" t="s">
        <v>3203</v>
      </c>
      <c r="J470" s="12" t="s">
        <v>114</v>
      </c>
      <c r="K470" s="12" t="s">
        <v>124</v>
      </c>
      <c r="L470" s="8" t="s">
        <v>29</v>
      </c>
      <c r="M470" s="10" t="str">
        <f t="shared" si="43"/>
        <v>LP</v>
      </c>
      <c r="N470" s="12" t="s">
        <v>132</v>
      </c>
      <c r="O470" s="8" t="str">
        <f t="shared" si="44"/>
        <v>Low</v>
      </c>
      <c r="P470" s="201" t="s">
        <v>3204</v>
      </c>
      <c r="Q470" s="12"/>
      <c r="R470" s="12"/>
      <c r="S470" s="46"/>
      <c r="T470" s="14"/>
      <c r="U470" s="12"/>
      <c r="V470" s="87"/>
      <c r="W470" s="74"/>
      <c r="X470" s="74" t="s">
        <v>37</v>
      </c>
    </row>
    <row r="471" spans="1:26" ht="112.5" customHeight="1" x14ac:dyDescent="0.25">
      <c r="A471" s="32"/>
      <c r="B471" s="20"/>
      <c r="C471" s="8" t="str">
        <f t="shared" ca="1" si="42"/>
        <v>Expired</v>
      </c>
      <c r="D471" s="12" t="s">
        <v>3205</v>
      </c>
      <c r="E471" s="23">
        <v>43234</v>
      </c>
      <c r="F471" s="28">
        <v>43965</v>
      </c>
      <c r="G471" s="9">
        <f t="shared" si="45"/>
        <v>44694</v>
      </c>
      <c r="H471" s="8" t="s">
        <v>3206</v>
      </c>
      <c r="I471" s="12" t="s">
        <v>3207</v>
      </c>
      <c r="J471" s="12" t="s">
        <v>202</v>
      </c>
      <c r="K471" s="12" t="s">
        <v>124</v>
      </c>
      <c r="L471" s="8" t="s">
        <v>29</v>
      </c>
      <c r="M471" s="10" t="str">
        <f t="shared" si="43"/>
        <v>LP</v>
      </c>
      <c r="N471" s="12" t="s">
        <v>132</v>
      </c>
      <c r="O471" s="8" t="str">
        <f t="shared" si="44"/>
        <v>Low</v>
      </c>
      <c r="P471" s="201" t="s">
        <v>3208</v>
      </c>
      <c r="Q471" s="12"/>
      <c r="R471" s="12"/>
      <c r="S471" s="46"/>
      <c r="T471" s="14"/>
      <c r="U471" s="12"/>
      <c r="V471" s="12"/>
      <c r="W471" s="74"/>
      <c r="X471" s="74" t="s">
        <v>37</v>
      </c>
    </row>
    <row r="472" spans="1:26" ht="112.5" customHeight="1" x14ac:dyDescent="0.25">
      <c r="A472" s="62"/>
      <c r="B472" s="63"/>
      <c r="C472" s="35" t="str">
        <f t="shared" ca="1" si="42"/>
        <v>Expired</v>
      </c>
      <c r="D472" s="35" t="s">
        <v>3209</v>
      </c>
      <c r="E472" s="36">
        <v>43566</v>
      </c>
      <c r="F472" s="36">
        <f>E472</f>
        <v>43566</v>
      </c>
      <c r="G472" s="36">
        <f t="shared" si="45"/>
        <v>44296</v>
      </c>
      <c r="H472" s="35" t="s">
        <v>3210</v>
      </c>
      <c r="I472" s="35" t="s">
        <v>3211</v>
      </c>
      <c r="J472" s="44" t="s">
        <v>56</v>
      </c>
      <c r="K472" s="35" t="s">
        <v>28</v>
      </c>
      <c r="L472" s="35" t="s">
        <v>29</v>
      </c>
      <c r="M472" s="37" t="str">
        <f t="shared" si="43"/>
        <v>LP</v>
      </c>
      <c r="N472" s="35" t="s">
        <v>30</v>
      </c>
      <c r="O472" s="35" t="str">
        <f t="shared" si="44"/>
        <v>Medium</v>
      </c>
      <c r="P472" s="208" t="s">
        <v>3212</v>
      </c>
      <c r="Q472" s="35"/>
      <c r="R472" s="35" t="s">
        <v>3213</v>
      </c>
      <c r="S472" s="43" t="s">
        <v>3214</v>
      </c>
      <c r="T472" s="44" t="s">
        <v>77</v>
      </c>
      <c r="U472" s="35"/>
      <c r="V472" s="35"/>
      <c r="W472" s="35"/>
      <c r="X472" s="41" t="str">
        <f>IF(ISNUMBER(#REF!), IF(#REF!&lt;5000001,"SMALL", IF(#REF!&lt;15000001,"MEDIUM","LARGE")),"")</f>
        <v/>
      </c>
      <c r="Z472" s="88"/>
    </row>
    <row r="473" spans="1:26" ht="112.5" customHeight="1" x14ac:dyDescent="0.25">
      <c r="A473" s="19"/>
      <c r="B473" s="20"/>
      <c r="C473" s="8" t="str">
        <f t="shared" ca="1" si="42"/>
        <v>Expired</v>
      </c>
      <c r="D473" s="8" t="s">
        <v>3215</v>
      </c>
      <c r="E473" s="9">
        <v>42059</v>
      </c>
      <c r="F473" s="9">
        <v>43836</v>
      </c>
      <c r="G473" s="9">
        <f t="shared" si="45"/>
        <v>44566</v>
      </c>
      <c r="H473" s="8" t="s">
        <v>3216</v>
      </c>
      <c r="I473" s="8" t="s">
        <v>3217</v>
      </c>
      <c r="J473" s="8" t="s">
        <v>27</v>
      </c>
      <c r="K473" s="8" t="s">
        <v>28</v>
      </c>
      <c r="L473" s="8" t="s">
        <v>29</v>
      </c>
      <c r="M473" s="10" t="str">
        <f t="shared" si="43"/>
        <v>LP</v>
      </c>
      <c r="N473" s="8" t="s">
        <v>30</v>
      </c>
      <c r="O473" s="8" t="str">
        <f t="shared" si="44"/>
        <v>Medium</v>
      </c>
      <c r="P473" s="207" t="s">
        <v>3218</v>
      </c>
      <c r="Q473" s="8"/>
      <c r="R473" s="8" t="s">
        <v>3219</v>
      </c>
      <c r="S473" s="11" t="s">
        <v>3220</v>
      </c>
      <c r="T473" s="12" t="s">
        <v>1998</v>
      </c>
      <c r="U473" s="8">
        <v>5</v>
      </c>
      <c r="V473" s="8">
        <v>0</v>
      </c>
      <c r="W473" s="8">
        <v>0</v>
      </c>
      <c r="X473" s="14" t="s">
        <v>37</v>
      </c>
    </row>
    <row r="474" spans="1:26" ht="112.5" customHeight="1" x14ac:dyDescent="0.25">
      <c r="A474" s="32"/>
      <c r="B474" s="20"/>
      <c r="C474" s="8" t="str">
        <f t="shared" ca="1" si="42"/>
        <v>Expired</v>
      </c>
      <c r="D474" s="8" t="s">
        <v>3221</v>
      </c>
      <c r="E474" s="9">
        <v>43654</v>
      </c>
      <c r="F474" s="9">
        <f>E474</f>
        <v>43654</v>
      </c>
      <c r="G474" s="9">
        <f t="shared" si="45"/>
        <v>44384</v>
      </c>
      <c r="H474" s="8" t="s">
        <v>3222</v>
      </c>
      <c r="I474" s="8" t="s">
        <v>3223</v>
      </c>
      <c r="J474" s="8" t="s">
        <v>161</v>
      </c>
      <c r="K474" s="8" t="s">
        <v>28</v>
      </c>
      <c r="L474" s="8" t="s">
        <v>29</v>
      </c>
      <c r="M474" s="10" t="str">
        <f t="shared" si="43"/>
        <v>LP</v>
      </c>
      <c r="N474" s="8" t="s">
        <v>132</v>
      </c>
      <c r="O474" s="8" t="str">
        <f t="shared" si="44"/>
        <v>Low</v>
      </c>
      <c r="P474" s="207" t="s">
        <v>3224</v>
      </c>
      <c r="Q474" s="8"/>
      <c r="R474" s="8" t="s">
        <v>3225</v>
      </c>
      <c r="S474" s="11" t="s">
        <v>3226</v>
      </c>
      <c r="T474" s="22" t="s">
        <v>3227</v>
      </c>
      <c r="U474" s="8">
        <v>3</v>
      </c>
      <c r="V474" s="8">
        <v>0</v>
      </c>
      <c r="W474" s="8">
        <v>0</v>
      </c>
      <c r="X474" s="14" t="s">
        <v>37</v>
      </c>
    </row>
    <row r="475" spans="1:26" ht="112.5" customHeight="1" x14ac:dyDescent="0.25">
      <c r="A475" s="17"/>
      <c r="B475" s="18">
        <v>45113</v>
      </c>
      <c r="C475" s="8" t="str">
        <f t="shared" ca="1" si="42"/>
        <v>Active</v>
      </c>
      <c r="D475" s="8" t="s">
        <v>3228</v>
      </c>
      <c r="E475" s="9">
        <v>45113</v>
      </c>
      <c r="F475" s="9">
        <f>E475</f>
        <v>45113</v>
      </c>
      <c r="G475" s="9">
        <f t="shared" si="45"/>
        <v>45843</v>
      </c>
      <c r="H475" s="8" t="s">
        <v>3229</v>
      </c>
      <c r="I475" s="8" t="s">
        <v>3230</v>
      </c>
      <c r="J475" s="8" t="s">
        <v>161</v>
      </c>
      <c r="K475" s="8" t="s">
        <v>28</v>
      </c>
      <c r="L475" s="8" t="s">
        <v>29</v>
      </c>
      <c r="M475" s="10" t="str">
        <f t="shared" si="43"/>
        <v>LP</v>
      </c>
      <c r="N475" s="8" t="s">
        <v>132</v>
      </c>
      <c r="O475" s="8" t="str">
        <f t="shared" si="44"/>
        <v>Low</v>
      </c>
      <c r="P475" s="207" t="s">
        <v>3231</v>
      </c>
      <c r="Q475" s="8" t="s">
        <v>3232</v>
      </c>
      <c r="R475" s="8" t="s">
        <v>3233</v>
      </c>
      <c r="S475" s="11" t="s">
        <v>3234</v>
      </c>
      <c r="T475" s="12" t="s">
        <v>3235</v>
      </c>
      <c r="U475" s="8">
        <v>4</v>
      </c>
      <c r="V475" s="8">
        <v>0</v>
      </c>
      <c r="W475" s="8">
        <v>0</v>
      </c>
      <c r="X475" s="14" t="s">
        <v>37</v>
      </c>
    </row>
    <row r="476" spans="1:26" ht="112.5" customHeight="1" x14ac:dyDescent="0.25">
      <c r="A476" s="30"/>
      <c r="B476" s="31"/>
      <c r="C476" s="8" t="str">
        <f t="shared" ca="1" si="42"/>
        <v>Active</v>
      </c>
      <c r="D476" s="8" t="s">
        <v>3236</v>
      </c>
      <c r="E476" s="9">
        <v>43334</v>
      </c>
      <c r="F476" s="9">
        <v>44980</v>
      </c>
      <c r="G476" s="9">
        <f t="shared" si="45"/>
        <v>45710</v>
      </c>
      <c r="H476" s="8" t="s">
        <v>3237</v>
      </c>
      <c r="I476" s="8" t="s">
        <v>3238</v>
      </c>
      <c r="J476" s="8" t="s">
        <v>27</v>
      </c>
      <c r="K476" s="8" t="s">
        <v>28</v>
      </c>
      <c r="L476" s="8" t="s">
        <v>29</v>
      </c>
      <c r="M476" s="10" t="str">
        <f t="shared" si="43"/>
        <v>LP</v>
      </c>
      <c r="N476" s="8" t="s">
        <v>132</v>
      </c>
      <c r="O476" s="8" t="str">
        <f t="shared" si="44"/>
        <v>Low</v>
      </c>
      <c r="P476" s="207" t="s">
        <v>3239</v>
      </c>
      <c r="Q476" s="8" t="s">
        <v>3240</v>
      </c>
      <c r="R476" s="8" t="s">
        <v>3241</v>
      </c>
      <c r="S476" s="11" t="s">
        <v>3242</v>
      </c>
      <c r="T476" s="12" t="s">
        <v>3243</v>
      </c>
      <c r="U476" s="103">
        <v>2450</v>
      </c>
      <c r="V476" s="14">
        <v>280</v>
      </c>
      <c r="W476" s="14">
        <v>0</v>
      </c>
      <c r="X476" s="14" t="s">
        <v>243</v>
      </c>
    </row>
    <row r="477" spans="1:26" ht="112.5" customHeight="1" x14ac:dyDescent="0.25">
      <c r="A477" s="32"/>
      <c r="B477" s="20"/>
      <c r="C477" s="8" t="str">
        <f t="shared" ca="1" si="42"/>
        <v>Expired</v>
      </c>
      <c r="D477" s="12" t="s">
        <v>3244</v>
      </c>
      <c r="E477" s="23">
        <v>41940</v>
      </c>
      <c r="F477" s="28">
        <v>42671</v>
      </c>
      <c r="G477" s="9">
        <f t="shared" si="45"/>
        <v>43400</v>
      </c>
      <c r="H477" s="8" t="s">
        <v>3245</v>
      </c>
      <c r="I477" s="12" t="s">
        <v>3246</v>
      </c>
      <c r="J477" s="12" t="s">
        <v>114</v>
      </c>
      <c r="K477" s="12" t="s">
        <v>124</v>
      </c>
      <c r="L477" s="54" t="s">
        <v>29</v>
      </c>
      <c r="M477" s="10" t="str">
        <f t="shared" si="43"/>
        <v>LP</v>
      </c>
      <c r="N477" s="12" t="s">
        <v>132</v>
      </c>
      <c r="O477" s="8" t="str">
        <f t="shared" si="44"/>
        <v>Low</v>
      </c>
      <c r="P477" s="201" t="s">
        <v>3247</v>
      </c>
      <c r="Q477" s="12"/>
      <c r="R477" s="12" t="s">
        <v>3248</v>
      </c>
      <c r="S477" s="29" t="s">
        <v>3249</v>
      </c>
      <c r="T477" s="14" t="s">
        <v>60</v>
      </c>
      <c r="U477" s="12">
        <v>2</v>
      </c>
      <c r="V477" s="12">
        <v>0</v>
      </c>
      <c r="W477" s="12">
        <v>0</v>
      </c>
      <c r="X477" s="12" t="s">
        <v>37</v>
      </c>
    </row>
    <row r="478" spans="1:26" ht="112.5" customHeight="1" x14ac:dyDescent="0.25">
      <c r="A478" s="19"/>
      <c r="B478" s="20"/>
      <c r="C478" s="8" t="str">
        <f t="shared" ca="1" si="42"/>
        <v>Expired</v>
      </c>
      <c r="D478" s="8" t="s">
        <v>3250</v>
      </c>
      <c r="E478" s="9">
        <v>44183</v>
      </c>
      <c r="F478" s="9">
        <f>E478</f>
        <v>44183</v>
      </c>
      <c r="G478" s="9">
        <f t="shared" si="45"/>
        <v>44912</v>
      </c>
      <c r="H478" s="8" t="s">
        <v>3251</v>
      </c>
      <c r="I478" s="8" t="s">
        <v>3252</v>
      </c>
      <c r="J478" s="8" t="s">
        <v>27</v>
      </c>
      <c r="K478" s="8" t="s">
        <v>28</v>
      </c>
      <c r="L478" s="8" t="s">
        <v>29</v>
      </c>
      <c r="M478" s="10" t="str">
        <f t="shared" si="43"/>
        <v>LP</v>
      </c>
      <c r="N478" s="8" t="s">
        <v>30</v>
      </c>
      <c r="O478" s="8" t="str">
        <f t="shared" si="44"/>
        <v>Medium</v>
      </c>
      <c r="P478" s="207" t="s">
        <v>3253</v>
      </c>
      <c r="Q478" s="8"/>
      <c r="R478" s="8" t="s">
        <v>3254</v>
      </c>
      <c r="S478" s="11" t="s">
        <v>3255</v>
      </c>
      <c r="T478" s="23" t="s">
        <v>1185</v>
      </c>
      <c r="U478" s="8">
        <v>3</v>
      </c>
      <c r="V478" s="8">
        <v>0</v>
      </c>
      <c r="W478" s="8">
        <v>0</v>
      </c>
      <c r="X478" s="14" t="s">
        <v>37</v>
      </c>
    </row>
    <row r="479" spans="1:26" ht="112.5" customHeight="1" x14ac:dyDescent="0.25">
      <c r="A479" s="19"/>
      <c r="B479" s="20"/>
      <c r="C479" s="8" t="str">
        <f t="shared" ca="1" si="42"/>
        <v>Expired</v>
      </c>
      <c r="D479" s="8" t="s">
        <v>3256</v>
      </c>
      <c r="E479" s="9">
        <v>42859</v>
      </c>
      <c r="F479" s="9">
        <f>E479</f>
        <v>42859</v>
      </c>
      <c r="G479" s="9">
        <f t="shared" si="45"/>
        <v>43588</v>
      </c>
      <c r="H479" s="8" t="s">
        <v>3257</v>
      </c>
      <c r="I479" s="8" t="s">
        <v>3258</v>
      </c>
      <c r="J479" s="8" t="s">
        <v>27</v>
      </c>
      <c r="K479" s="8" t="s">
        <v>28</v>
      </c>
      <c r="L479" s="8" t="s">
        <v>29</v>
      </c>
      <c r="M479" s="10" t="str">
        <f t="shared" si="43"/>
        <v>LP</v>
      </c>
      <c r="N479" s="8" t="s">
        <v>30</v>
      </c>
      <c r="O479" s="8" t="str">
        <f t="shared" si="44"/>
        <v>Medium</v>
      </c>
      <c r="P479" s="207" t="s">
        <v>3259</v>
      </c>
      <c r="Q479" s="8"/>
      <c r="R479" s="8" t="s">
        <v>3260</v>
      </c>
      <c r="S479" s="11" t="s">
        <v>3261</v>
      </c>
      <c r="T479" s="12" t="s">
        <v>694</v>
      </c>
      <c r="U479" s="8">
        <v>2</v>
      </c>
      <c r="V479" s="8">
        <v>0</v>
      </c>
      <c r="W479" s="8">
        <v>0</v>
      </c>
      <c r="X479" s="14" t="s">
        <v>37</v>
      </c>
    </row>
    <row r="480" spans="1:26" ht="112.5" customHeight="1" x14ac:dyDescent="0.25">
      <c r="A480" s="19"/>
      <c r="B480" s="20"/>
      <c r="C480" s="8" t="str">
        <f t="shared" ca="1" si="42"/>
        <v>Expired</v>
      </c>
      <c r="D480" s="8" t="s">
        <v>3262</v>
      </c>
      <c r="E480" s="9">
        <v>44074</v>
      </c>
      <c r="F480" s="9">
        <f>E480</f>
        <v>44074</v>
      </c>
      <c r="G480" s="9">
        <f t="shared" si="45"/>
        <v>44803</v>
      </c>
      <c r="H480" s="8" t="s">
        <v>3263</v>
      </c>
      <c r="I480" s="8" t="s">
        <v>3264</v>
      </c>
      <c r="J480" s="8" t="s">
        <v>161</v>
      </c>
      <c r="K480" s="8" t="s">
        <v>28</v>
      </c>
      <c r="L480" s="8" t="s">
        <v>29</v>
      </c>
      <c r="M480" s="10" t="str">
        <f t="shared" si="43"/>
        <v>LP</v>
      </c>
      <c r="N480" s="8" t="s">
        <v>30</v>
      </c>
      <c r="O480" s="8" t="str">
        <f t="shared" si="44"/>
        <v>Medium</v>
      </c>
      <c r="P480" s="207" t="s">
        <v>3265</v>
      </c>
      <c r="Q480" s="8"/>
      <c r="R480" s="8" t="s">
        <v>3266</v>
      </c>
      <c r="S480" s="21" t="s">
        <v>3267</v>
      </c>
      <c r="T480" s="23" t="s">
        <v>3268</v>
      </c>
      <c r="U480" s="8">
        <v>5</v>
      </c>
      <c r="V480" s="8">
        <v>0</v>
      </c>
      <c r="W480" s="8">
        <v>0</v>
      </c>
      <c r="X480" s="14" t="s">
        <v>37</v>
      </c>
    </row>
    <row r="481" spans="1:25" ht="112.5" customHeight="1" x14ac:dyDescent="0.25">
      <c r="A481" s="19"/>
      <c r="B481" s="20"/>
      <c r="C481" s="8" t="str">
        <f t="shared" ca="1" si="42"/>
        <v>Expired</v>
      </c>
      <c r="D481" s="12" t="s">
        <v>3269</v>
      </c>
      <c r="E481" s="23">
        <v>43682</v>
      </c>
      <c r="F481" s="28">
        <v>44382</v>
      </c>
      <c r="G481" s="9">
        <f t="shared" si="45"/>
        <v>45111</v>
      </c>
      <c r="H481" s="8" t="s">
        <v>3270</v>
      </c>
      <c r="I481" s="12" t="s">
        <v>3271</v>
      </c>
      <c r="J481" s="12" t="s">
        <v>329</v>
      </c>
      <c r="K481" s="12" t="s">
        <v>124</v>
      </c>
      <c r="L481" s="11"/>
      <c r="M481" s="10" t="str">
        <f t="shared" si="43"/>
        <v/>
      </c>
      <c r="N481" s="12" t="s">
        <v>193</v>
      </c>
      <c r="O481" s="8" t="str">
        <f t="shared" si="44"/>
        <v>Low</v>
      </c>
      <c r="P481" s="201" t="s">
        <v>3272</v>
      </c>
      <c r="Q481" s="12"/>
      <c r="R481" s="12" t="s">
        <v>3273</v>
      </c>
      <c r="S481" s="46"/>
      <c r="T481" s="14"/>
      <c r="U481" s="12"/>
      <c r="V481" s="12"/>
      <c r="W481" s="12"/>
      <c r="X481" s="12" t="s">
        <v>37</v>
      </c>
    </row>
    <row r="482" spans="1:25" ht="112.5" customHeight="1" x14ac:dyDescent="0.25">
      <c r="A482" s="19"/>
      <c r="B482" s="20"/>
      <c r="C482" s="8" t="str">
        <f t="shared" ca="1" si="42"/>
        <v>Expired</v>
      </c>
      <c r="D482" s="8" t="s">
        <v>3274</v>
      </c>
      <c r="E482" s="9">
        <v>42495</v>
      </c>
      <c r="F482" s="9">
        <f>E482</f>
        <v>42495</v>
      </c>
      <c r="G482" s="9">
        <f t="shared" si="45"/>
        <v>43224</v>
      </c>
      <c r="H482" s="8" t="s">
        <v>3275</v>
      </c>
      <c r="I482" s="8" t="s">
        <v>3276</v>
      </c>
      <c r="J482" s="8" t="s">
        <v>27</v>
      </c>
      <c r="K482" s="8" t="s">
        <v>28</v>
      </c>
      <c r="L482" s="8" t="s">
        <v>29</v>
      </c>
      <c r="M482" s="10" t="str">
        <f t="shared" si="43"/>
        <v>LP</v>
      </c>
      <c r="N482" s="8" t="s">
        <v>30</v>
      </c>
      <c r="O482" s="8" t="str">
        <f t="shared" si="44"/>
        <v>Medium</v>
      </c>
      <c r="P482" s="207" t="s">
        <v>3277</v>
      </c>
      <c r="Q482" s="8"/>
      <c r="R482" s="8" t="s">
        <v>3278</v>
      </c>
      <c r="S482" s="11" t="s">
        <v>3279</v>
      </c>
      <c r="T482" s="12" t="s">
        <v>3280</v>
      </c>
      <c r="U482" s="8">
        <v>3</v>
      </c>
      <c r="V482" s="8">
        <v>0</v>
      </c>
      <c r="W482" s="8">
        <v>0</v>
      </c>
      <c r="X482" s="14" t="s">
        <v>37</v>
      </c>
    </row>
    <row r="483" spans="1:25" ht="112.5" customHeight="1" x14ac:dyDescent="0.25">
      <c r="A483" s="19"/>
      <c r="B483" s="20"/>
      <c r="C483" s="8" t="str">
        <f t="shared" ca="1" si="42"/>
        <v>Expired</v>
      </c>
      <c r="D483" s="8" t="s">
        <v>3281</v>
      </c>
      <c r="E483" s="9">
        <v>43690</v>
      </c>
      <c r="F483" s="9">
        <f>E483</f>
        <v>43690</v>
      </c>
      <c r="G483" s="9">
        <f t="shared" si="45"/>
        <v>44420</v>
      </c>
      <c r="H483" s="8" t="s">
        <v>3282</v>
      </c>
      <c r="I483" s="8" t="s">
        <v>3283</v>
      </c>
      <c r="J483" s="8" t="s">
        <v>65</v>
      </c>
      <c r="K483" s="8" t="s">
        <v>28</v>
      </c>
      <c r="L483" s="8" t="s">
        <v>29</v>
      </c>
      <c r="M483" s="10" t="str">
        <f t="shared" si="43"/>
        <v>LP</v>
      </c>
      <c r="N483" s="8" t="s">
        <v>30</v>
      </c>
      <c r="O483" s="8" t="str">
        <f t="shared" si="44"/>
        <v>Medium</v>
      </c>
      <c r="P483" s="207" t="s">
        <v>3284</v>
      </c>
      <c r="Q483" s="8"/>
      <c r="R483" s="8" t="s">
        <v>3285</v>
      </c>
      <c r="S483" s="11" t="s">
        <v>3286</v>
      </c>
      <c r="T483" s="22" t="s">
        <v>3287</v>
      </c>
      <c r="U483" s="8">
        <v>3</v>
      </c>
      <c r="V483" s="8">
        <v>0</v>
      </c>
      <c r="W483" s="8">
        <v>0</v>
      </c>
      <c r="X483" s="14" t="s">
        <v>37</v>
      </c>
    </row>
    <row r="484" spans="1:25" ht="112.5" customHeight="1" x14ac:dyDescent="0.25">
      <c r="A484" s="19"/>
      <c r="B484" s="20"/>
      <c r="C484" s="8" t="str">
        <f t="shared" ca="1" si="42"/>
        <v>Expired</v>
      </c>
      <c r="D484" s="8" t="s">
        <v>3288</v>
      </c>
      <c r="E484" s="9">
        <v>43476</v>
      </c>
      <c r="F484" s="9">
        <f>E484</f>
        <v>43476</v>
      </c>
      <c r="G484" s="9">
        <f t="shared" si="45"/>
        <v>44206</v>
      </c>
      <c r="H484" s="8" t="s">
        <v>3289</v>
      </c>
      <c r="I484" s="8" t="s">
        <v>3290</v>
      </c>
      <c r="J484" s="8" t="s">
        <v>282</v>
      </c>
      <c r="K484" s="8" t="s">
        <v>28</v>
      </c>
      <c r="L484" s="8" t="s">
        <v>29</v>
      </c>
      <c r="M484" s="10" t="str">
        <f t="shared" si="43"/>
        <v>LP</v>
      </c>
      <c r="N484" s="8" t="s">
        <v>270</v>
      </c>
      <c r="O484" s="8" t="str">
        <f t="shared" si="44"/>
        <v>Medium</v>
      </c>
      <c r="P484" s="207" t="s">
        <v>3291</v>
      </c>
      <c r="Q484" s="8"/>
      <c r="R484" s="8" t="s">
        <v>3292</v>
      </c>
      <c r="S484" s="11" t="s">
        <v>3293</v>
      </c>
      <c r="T484" s="12" t="s">
        <v>3294</v>
      </c>
      <c r="U484" s="8">
        <v>3</v>
      </c>
      <c r="V484" s="8">
        <v>0</v>
      </c>
      <c r="W484" s="8">
        <v>0</v>
      </c>
      <c r="X484" s="14" t="s">
        <v>37</v>
      </c>
    </row>
    <row r="485" spans="1:25" ht="112.5" customHeight="1" x14ac:dyDescent="0.25">
      <c r="A485" s="20"/>
      <c r="B485" s="20"/>
      <c r="C485" s="8" t="str">
        <f t="shared" ca="1" si="42"/>
        <v>Expired</v>
      </c>
      <c r="D485" s="8" t="s">
        <v>3295</v>
      </c>
      <c r="E485" s="9">
        <v>43452</v>
      </c>
      <c r="F485" s="9">
        <v>44573</v>
      </c>
      <c r="G485" s="9">
        <f t="shared" si="45"/>
        <v>45302</v>
      </c>
      <c r="H485" s="8" t="s">
        <v>3296</v>
      </c>
      <c r="I485" s="8" t="s">
        <v>3297</v>
      </c>
      <c r="J485" s="8" t="s">
        <v>27</v>
      </c>
      <c r="K485" s="8" t="s">
        <v>28</v>
      </c>
      <c r="L485" s="8" t="s">
        <v>29</v>
      </c>
      <c r="M485" s="10" t="str">
        <f t="shared" si="43"/>
        <v>LP</v>
      </c>
      <c r="N485" s="8" t="s">
        <v>30</v>
      </c>
      <c r="O485" s="8" t="str">
        <f t="shared" si="44"/>
        <v>Medium</v>
      </c>
      <c r="P485" s="207" t="s">
        <v>3298</v>
      </c>
      <c r="Q485" s="8"/>
      <c r="R485" s="8" t="s">
        <v>3299</v>
      </c>
      <c r="S485" s="11" t="s">
        <v>3300</v>
      </c>
      <c r="T485" s="13" t="s">
        <v>60</v>
      </c>
      <c r="U485" s="8">
        <v>1</v>
      </c>
      <c r="V485" s="8">
        <v>4</v>
      </c>
      <c r="W485" s="8">
        <v>0</v>
      </c>
      <c r="X485" s="14" t="s">
        <v>37</v>
      </c>
    </row>
    <row r="486" spans="1:25" ht="112.5" customHeight="1" x14ac:dyDescent="0.25">
      <c r="A486" s="32"/>
      <c r="B486" s="20"/>
      <c r="C486" s="8" t="str">
        <f t="shared" ca="1" si="42"/>
        <v>Expired</v>
      </c>
      <c r="D486" s="8" t="s">
        <v>3301</v>
      </c>
      <c r="E486" s="9">
        <v>42626</v>
      </c>
      <c r="F486" s="9">
        <v>44817</v>
      </c>
      <c r="G486" s="9">
        <f t="shared" si="45"/>
        <v>45547</v>
      </c>
      <c r="H486" s="8" t="s">
        <v>3302</v>
      </c>
      <c r="I486" s="8" t="s">
        <v>3303</v>
      </c>
      <c r="J486" s="8" t="s">
        <v>27</v>
      </c>
      <c r="K486" s="8" t="s">
        <v>28</v>
      </c>
      <c r="L486" s="8" t="s">
        <v>29</v>
      </c>
      <c r="M486" s="10" t="str">
        <f t="shared" si="43"/>
        <v>LP</v>
      </c>
      <c r="N486" s="8" t="s">
        <v>486</v>
      </c>
      <c r="O486" s="8" t="str">
        <f t="shared" si="44"/>
        <v>Medium</v>
      </c>
      <c r="P486" s="207" t="s">
        <v>3304</v>
      </c>
      <c r="Q486" s="8"/>
      <c r="R486" s="8" t="s">
        <v>3305</v>
      </c>
      <c r="S486" s="11" t="s">
        <v>3306</v>
      </c>
      <c r="T486" s="12" t="s">
        <v>3307</v>
      </c>
      <c r="U486" s="8">
        <v>8</v>
      </c>
      <c r="V486" s="8">
        <v>18</v>
      </c>
      <c r="W486" s="8">
        <v>0</v>
      </c>
      <c r="X486" s="14" t="s">
        <v>243</v>
      </c>
    </row>
    <row r="487" spans="1:25" ht="112.5" customHeight="1" x14ac:dyDescent="0.25">
      <c r="A487" s="19"/>
      <c r="B487" s="20"/>
      <c r="C487" s="8" t="str">
        <f t="shared" ca="1" si="42"/>
        <v>Expired</v>
      </c>
      <c r="D487" s="8" t="s">
        <v>3308</v>
      </c>
      <c r="E487" s="9">
        <v>43249</v>
      </c>
      <c r="F487" s="9">
        <f>E487</f>
        <v>43249</v>
      </c>
      <c r="G487" s="9">
        <f t="shared" si="45"/>
        <v>43979</v>
      </c>
      <c r="H487" s="8" t="s">
        <v>3309</v>
      </c>
      <c r="I487" s="8" t="s">
        <v>3310</v>
      </c>
      <c r="J487" s="8" t="s">
        <v>27</v>
      </c>
      <c r="K487" s="8" t="s">
        <v>28</v>
      </c>
      <c r="L487" s="8" t="s">
        <v>29</v>
      </c>
      <c r="M487" s="10" t="str">
        <f t="shared" si="43"/>
        <v>LP</v>
      </c>
      <c r="N487" s="8" t="s">
        <v>486</v>
      </c>
      <c r="O487" s="8" t="str">
        <f t="shared" si="44"/>
        <v>Medium</v>
      </c>
      <c r="P487" s="207" t="s">
        <v>3311</v>
      </c>
      <c r="Q487" s="8"/>
      <c r="R487" s="8" t="s">
        <v>3312</v>
      </c>
      <c r="S487" s="11" t="s">
        <v>3313</v>
      </c>
      <c r="T487" s="12" t="s">
        <v>77</v>
      </c>
      <c r="U487" s="8">
        <v>1</v>
      </c>
      <c r="V487" s="8">
        <v>0</v>
      </c>
      <c r="W487" s="8">
        <v>0</v>
      </c>
      <c r="X487" s="14" t="s">
        <v>37</v>
      </c>
    </row>
    <row r="488" spans="1:25" ht="112.5" customHeight="1" x14ac:dyDescent="0.25">
      <c r="A488" s="62"/>
      <c r="B488" s="63"/>
      <c r="C488" s="35" t="str">
        <f t="shared" ca="1" si="42"/>
        <v>Expired</v>
      </c>
      <c r="D488" s="35" t="s">
        <v>3314</v>
      </c>
      <c r="E488" s="36">
        <v>44063</v>
      </c>
      <c r="F488" s="36">
        <f>E488</f>
        <v>44063</v>
      </c>
      <c r="G488" s="36">
        <f t="shared" si="45"/>
        <v>44792</v>
      </c>
      <c r="H488" s="35" t="s">
        <v>3315</v>
      </c>
      <c r="I488" s="35" t="s">
        <v>3316</v>
      </c>
      <c r="J488" s="35" t="s">
        <v>27</v>
      </c>
      <c r="K488" s="35" t="s">
        <v>28</v>
      </c>
      <c r="L488" s="35" t="s">
        <v>29</v>
      </c>
      <c r="M488" s="37" t="str">
        <f t="shared" si="43"/>
        <v>LP</v>
      </c>
      <c r="N488" s="35" t="s">
        <v>132</v>
      </c>
      <c r="O488" s="35" t="str">
        <f t="shared" si="44"/>
        <v>Low</v>
      </c>
      <c r="P488" s="208" t="s">
        <v>215</v>
      </c>
      <c r="Q488" s="35"/>
      <c r="R488" s="35" t="s">
        <v>3317</v>
      </c>
      <c r="S488" s="43" t="s">
        <v>3318</v>
      </c>
      <c r="T488" s="39" t="s">
        <v>3319</v>
      </c>
      <c r="U488" s="35">
        <v>2</v>
      </c>
      <c r="V488" s="35">
        <v>0</v>
      </c>
      <c r="W488" s="35">
        <v>0</v>
      </c>
      <c r="X488" s="41" t="s">
        <v>37</v>
      </c>
    </row>
    <row r="489" spans="1:25" ht="112.5" customHeight="1" x14ac:dyDescent="0.25">
      <c r="A489" s="19"/>
      <c r="B489" s="20"/>
      <c r="C489" s="8" t="str">
        <f t="shared" ca="1" si="42"/>
        <v>Expired</v>
      </c>
      <c r="D489" s="8" t="s">
        <v>3320</v>
      </c>
      <c r="E489" s="9">
        <v>43249</v>
      </c>
      <c r="F489" s="9">
        <v>44710</v>
      </c>
      <c r="G489" s="9">
        <f t="shared" si="45"/>
        <v>45440</v>
      </c>
      <c r="H489" s="8" t="s">
        <v>3321</v>
      </c>
      <c r="I489" s="8" t="s">
        <v>3322</v>
      </c>
      <c r="J489" s="8" t="s">
        <v>27</v>
      </c>
      <c r="K489" s="8" t="s">
        <v>28</v>
      </c>
      <c r="L489" s="8" t="s">
        <v>29</v>
      </c>
      <c r="M489" s="10" t="str">
        <f t="shared" si="43"/>
        <v>LP</v>
      </c>
      <c r="N489" s="8" t="s">
        <v>30</v>
      </c>
      <c r="O489" s="8" t="str">
        <f t="shared" si="44"/>
        <v>Medium</v>
      </c>
      <c r="P489" s="207" t="s">
        <v>3323</v>
      </c>
      <c r="Q489" s="8"/>
      <c r="R489" s="8" t="s">
        <v>3324</v>
      </c>
      <c r="S489" s="11" t="s">
        <v>3325</v>
      </c>
      <c r="T489" s="12" t="s">
        <v>3326</v>
      </c>
      <c r="U489" s="8">
        <v>4</v>
      </c>
      <c r="V489" s="8">
        <v>4</v>
      </c>
      <c r="W489" s="8">
        <v>0</v>
      </c>
      <c r="X489" s="14" t="s">
        <v>37</v>
      </c>
    </row>
    <row r="490" spans="1:25" ht="112.5" customHeight="1" x14ac:dyDescent="0.25">
      <c r="A490" s="19"/>
      <c r="B490" s="20"/>
      <c r="C490" s="8" t="str">
        <f t="shared" ca="1" si="42"/>
        <v>Expired</v>
      </c>
      <c r="D490" s="8" t="s">
        <v>3327</v>
      </c>
      <c r="E490" s="9">
        <v>42576</v>
      </c>
      <c r="F490" s="9">
        <f>E490</f>
        <v>42576</v>
      </c>
      <c r="G490" s="9">
        <f t="shared" si="45"/>
        <v>43305</v>
      </c>
      <c r="H490" s="8" t="s">
        <v>3328</v>
      </c>
      <c r="I490" s="8" t="s">
        <v>3329</v>
      </c>
      <c r="J490" s="8" t="s">
        <v>27</v>
      </c>
      <c r="K490" s="8" t="s">
        <v>28</v>
      </c>
      <c r="L490" s="8" t="s">
        <v>29</v>
      </c>
      <c r="M490" s="10" t="str">
        <f t="shared" si="43"/>
        <v>LP</v>
      </c>
      <c r="N490" s="8" t="s">
        <v>30</v>
      </c>
      <c r="O490" s="8" t="str">
        <f t="shared" si="44"/>
        <v>Medium</v>
      </c>
      <c r="P490" s="207" t="s">
        <v>3330</v>
      </c>
      <c r="Q490" s="8"/>
      <c r="R490" s="8" t="s">
        <v>3331</v>
      </c>
      <c r="S490" s="11" t="s">
        <v>3332</v>
      </c>
      <c r="T490" s="12" t="s">
        <v>3333</v>
      </c>
      <c r="U490" s="8">
        <v>5</v>
      </c>
      <c r="V490" s="8">
        <v>0</v>
      </c>
      <c r="W490" s="8">
        <v>0</v>
      </c>
      <c r="X490" s="14" t="s">
        <v>37</v>
      </c>
    </row>
    <row r="491" spans="1:25" ht="112.5" customHeight="1" x14ac:dyDescent="0.25">
      <c r="A491" s="19"/>
      <c r="B491" s="20"/>
      <c r="C491" s="8" t="str">
        <f t="shared" ca="1" si="42"/>
        <v>Expired</v>
      </c>
      <c r="D491" s="12" t="s">
        <v>3334</v>
      </c>
      <c r="E491" s="23">
        <v>43642</v>
      </c>
      <c r="F491" s="28">
        <v>44373</v>
      </c>
      <c r="G491" s="9">
        <f t="shared" si="45"/>
        <v>45102</v>
      </c>
      <c r="H491" s="8" t="s">
        <v>3335</v>
      </c>
      <c r="I491" s="12" t="s">
        <v>3336</v>
      </c>
      <c r="J491" s="12" t="s">
        <v>114</v>
      </c>
      <c r="K491" s="12" t="s">
        <v>124</v>
      </c>
      <c r="L491" s="8" t="s">
        <v>29</v>
      </c>
      <c r="M491" s="10" t="str">
        <f t="shared" si="43"/>
        <v>LP</v>
      </c>
      <c r="N491" s="12" t="s">
        <v>132</v>
      </c>
      <c r="O491" s="8" t="str">
        <f t="shared" si="44"/>
        <v>Low</v>
      </c>
      <c r="P491" s="201" t="s">
        <v>3337</v>
      </c>
      <c r="Q491" s="12"/>
      <c r="R491" s="12" t="s">
        <v>3338</v>
      </c>
      <c r="S491" s="11" t="s">
        <v>3339</v>
      </c>
      <c r="T491" s="14" t="s">
        <v>3340</v>
      </c>
      <c r="U491" s="12">
        <v>8</v>
      </c>
      <c r="V491" s="74">
        <v>0</v>
      </c>
      <c r="W491" s="74">
        <v>0</v>
      </c>
      <c r="X491" s="74" t="s">
        <v>37</v>
      </c>
    </row>
    <row r="492" spans="1:25" ht="112.5" customHeight="1" x14ac:dyDescent="0.25">
      <c r="A492" s="19"/>
      <c r="B492" s="20"/>
      <c r="C492" s="8" t="str">
        <f t="shared" ca="1" si="42"/>
        <v>Expired</v>
      </c>
      <c r="D492" s="8" t="s">
        <v>3341</v>
      </c>
      <c r="E492" s="9">
        <v>43452</v>
      </c>
      <c r="F492" s="9">
        <f>E492</f>
        <v>43452</v>
      </c>
      <c r="G492" s="9">
        <f t="shared" si="45"/>
        <v>44182</v>
      </c>
      <c r="H492" s="8" t="s">
        <v>3342</v>
      </c>
      <c r="I492" s="8" t="s">
        <v>3343</v>
      </c>
      <c r="J492" s="8" t="s">
        <v>27</v>
      </c>
      <c r="K492" s="8" t="s">
        <v>28</v>
      </c>
      <c r="L492" s="8" t="s">
        <v>29</v>
      </c>
      <c r="M492" s="10" t="str">
        <f t="shared" si="43"/>
        <v>LP</v>
      </c>
      <c r="N492" s="8" t="s">
        <v>30</v>
      </c>
      <c r="O492" s="8" t="str">
        <f t="shared" si="44"/>
        <v>Medium</v>
      </c>
      <c r="P492" s="207" t="s">
        <v>3344</v>
      </c>
      <c r="Q492" s="8"/>
      <c r="R492" s="8" t="s">
        <v>3345</v>
      </c>
      <c r="S492" s="11" t="s">
        <v>3346</v>
      </c>
      <c r="T492" s="13" t="s">
        <v>3347</v>
      </c>
      <c r="U492" s="25">
        <v>2</v>
      </c>
      <c r="V492" s="25">
        <v>0</v>
      </c>
      <c r="W492" s="25">
        <v>0</v>
      </c>
      <c r="X492" s="14" t="s">
        <v>37</v>
      </c>
    </row>
    <row r="493" spans="1:25" ht="112.5" customHeight="1" x14ac:dyDescent="0.25">
      <c r="A493" s="19"/>
      <c r="B493" s="20"/>
      <c r="C493" s="8" t="str">
        <f t="shared" ca="1" si="42"/>
        <v>Expired</v>
      </c>
      <c r="D493" s="12" t="s">
        <v>3348</v>
      </c>
      <c r="E493" s="23">
        <v>44162</v>
      </c>
      <c r="F493" s="28">
        <v>44155</v>
      </c>
      <c r="G493" s="9">
        <f t="shared" si="45"/>
        <v>44884</v>
      </c>
      <c r="H493" s="8" t="s">
        <v>3349</v>
      </c>
      <c r="I493" s="12" t="s">
        <v>3350</v>
      </c>
      <c r="J493" s="8" t="s">
        <v>269</v>
      </c>
      <c r="K493" s="12" t="s">
        <v>124</v>
      </c>
      <c r="L493" s="8" t="s">
        <v>1275</v>
      </c>
      <c r="M493" s="10" t="str">
        <f t="shared" si="43"/>
        <v>LA</v>
      </c>
      <c r="N493" s="12" t="s">
        <v>30</v>
      </c>
      <c r="O493" s="8" t="str">
        <f t="shared" si="44"/>
        <v>Medium</v>
      </c>
      <c r="P493" s="201"/>
      <c r="Q493" s="12"/>
      <c r="R493" s="12"/>
      <c r="S493" s="46"/>
      <c r="T493" s="14"/>
      <c r="U493" s="12"/>
      <c r="V493" s="12"/>
      <c r="W493" s="12"/>
      <c r="X493" s="12" t="s">
        <v>37</v>
      </c>
    </row>
    <row r="494" spans="1:25" ht="112.5" customHeight="1" x14ac:dyDescent="0.25">
      <c r="A494" s="90"/>
      <c r="B494" s="91"/>
      <c r="C494" s="8" t="str">
        <f t="shared" ca="1" si="42"/>
        <v>Expired</v>
      </c>
      <c r="D494" s="12" t="s">
        <v>3351</v>
      </c>
      <c r="E494" s="23">
        <v>44139</v>
      </c>
      <c r="F494" s="28">
        <v>44124</v>
      </c>
      <c r="G494" s="9">
        <f t="shared" si="45"/>
        <v>44853</v>
      </c>
      <c r="H494" s="8" t="s">
        <v>3352</v>
      </c>
      <c r="I494" s="12" t="s">
        <v>3353</v>
      </c>
      <c r="J494" s="12" t="s">
        <v>123</v>
      </c>
      <c r="K494" s="12" t="s">
        <v>124</v>
      </c>
      <c r="L494" s="8" t="s">
        <v>29</v>
      </c>
      <c r="M494" s="10" t="str">
        <f t="shared" si="43"/>
        <v>LP</v>
      </c>
      <c r="N494" s="12" t="s">
        <v>132</v>
      </c>
      <c r="O494" s="8" t="str">
        <f t="shared" si="44"/>
        <v>Low</v>
      </c>
      <c r="P494" s="201" t="s">
        <v>3354</v>
      </c>
      <c r="Q494" s="12"/>
      <c r="R494" s="12" t="s">
        <v>3355</v>
      </c>
      <c r="S494" s="29" t="s">
        <v>3356</v>
      </c>
      <c r="T494" s="14"/>
      <c r="U494" s="12"/>
      <c r="V494" s="12"/>
      <c r="W494" s="12"/>
      <c r="X494" s="12" t="s">
        <v>37</v>
      </c>
      <c r="Y494" s="88"/>
    </row>
    <row r="495" spans="1:25" ht="112.5" customHeight="1" x14ac:dyDescent="0.25">
      <c r="A495" s="19"/>
      <c r="B495" s="20"/>
      <c r="C495" s="8" t="str">
        <f t="shared" ca="1" si="42"/>
        <v>Expired</v>
      </c>
      <c r="D495" s="8" t="s">
        <v>3357</v>
      </c>
      <c r="E495" s="9">
        <v>43664</v>
      </c>
      <c r="F495" s="9">
        <f>E495</f>
        <v>43664</v>
      </c>
      <c r="G495" s="9">
        <f t="shared" si="45"/>
        <v>44394</v>
      </c>
      <c r="H495" s="8" t="s">
        <v>3358</v>
      </c>
      <c r="I495" s="8" t="s">
        <v>3359</v>
      </c>
      <c r="J495" s="8" t="s">
        <v>27</v>
      </c>
      <c r="K495" s="8" t="s">
        <v>28</v>
      </c>
      <c r="L495" s="8" t="s">
        <v>29</v>
      </c>
      <c r="M495" s="10" t="str">
        <f t="shared" si="43"/>
        <v>LP</v>
      </c>
      <c r="N495" s="8" t="s">
        <v>193</v>
      </c>
      <c r="O495" s="8" t="str">
        <f t="shared" si="44"/>
        <v>Low</v>
      </c>
      <c r="P495" s="207" t="s">
        <v>3360</v>
      </c>
      <c r="Q495" s="8"/>
      <c r="R495" s="8" t="s">
        <v>3361</v>
      </c>
      <c r="S495" s="11" t="s">
        <v>3362</v>
      </c>
      <c r="T495" s="23" t="s">
        <v>3363</v>
      </c>
      <c r="U495" s="8">
        <v>7</v>
      </c>
      <c r="V495" s="8">
        <v>0</v>
      </c>
      <c r="W495" s="8">
        <v>0</v>
      </c>
      <c r="X495" s="14" t="s">
        <v>37</v>
      </c>
    </row>
    <row r="496" spans="1:25" ht="112.5" customHeight="1" x14ac:dyDescent="0.25">
      <c r="A496" s="19"/>
      <c r="B496" s="20"/>
      <c r="C496" s="8" t="str">
        <f t="shared" ca="1" si="42"/>
        <v>Expired</v>
      </c>
      <c r="D496" s="8" t="s">
        <v>3364</v>
      </c>
      <c r="E496" s="9">
        <v>43853</v>
      </c>
      <c r="F496" s="9">
        <f>E496</f>
        <v>43853</v>
      </c>
      <c r="G496" s="9">
        <f t="shared" si="45"/>
        <v>44583</v>
      </c>
      <c r="H496" s="8" t="s">
        <v>3365</v>
      </c>
      <c r="I496" s="8" t="s">
        <v>3366</v>
      </c>
      <c r="J496" s="8" t="s">
        <v>161</v>
      </c>
      <c r="K496" s="8" t="s">
        <v>28</v>
      </c>
      <c r="L496" s="8" t="s">
        <v>29</v>
      </c>
      <c r="M496" s="10" t="str">
        <f t="shared" si="43"/>
        <v>LP</v>
      </c>
      <c r="N496" s="8" t="s">
        <v>132</v>
      </c>
      <c r="O496" s="8" t="str">
        <f t="shared" si="44"/>
        <v>Low</v>
      </c>
      <c r="P496" s="207" t="s">
        <v>3367</v>
      </c>
      <c r="Q496" s="8"/>
      <c r="R496" s="8" t="s">
        <v>3368</v>
      </c>
      <c r="S496" s="11" t="s">
        <v>3369</v>
      </c>
      <c r="T496" s="23" t="s">
        <v>3370</v>
      </c>
      <c r="U496" s="8">
        <v>7</v>
      </c>
      <c r="V496" s="8">
        <v>0</v>
      </c>
      <c r="W496" s="8">
        <v>0</v>
      </c>
      <c r="X496" s="14" t="s">
        <v>37</v>
      </c>
    </row>
    <row r="497" spans="1:24" ht="112.5" customHeight="1" x14ac:dyDescent="0.25">
      <c r="A497" s="19"/>
      <c r="B497" s="20"/>
      <c r="C497" s="8" t="str">
        <f t="shared" ca="1" si="42"/>
        <v>Expired</v>
      </c>
      <c r="D497" s="8" t="s">
        <v>3371</v>
      </c>
      <c r="E497" s="9">
        <v>41708</v>
      </c>
      <c r="F497" s="9">
        <f>E497</f>
        <v>41708</v>
      </c>
      <c r="G497" s="9">
        <f t="shared" si="45"/>
        <v>42438</v>
      </c>
      <c r="H497" s="8" t="s">
        <v>3372</v>
      </c>
      <c r="I497" s="8" t="s">
        <v>3373</v>
      </c>
      <c r="J497" s="8" t="s">
        <v>269</v>
      </c>
      <c r="K497" s="8" t="s">
        <v>28</v>
      </c>
      <c r="L497" s="8" t="s">
        <v>29</v>
      </c>
      <c r="M497" s="10" t="str">
        <f t="shared" si="43"/>
        <v>LP</v>
      </c>
      <c r="N497" s="8" t="s">
        <v>170</v>
      </c>
      <c r="O497" s="8" t="str">
        <f t="shared" si="44"/>
        <v>Low</v>
      </c>
      <c r="P497" s="207" t="s">
        <v>3374</v>
      </c>
      <c r="Q497" s="8"/>
      <c r="R497" s="8" t="s">
        <v>3375</v>
      </c>
      <c r="S497" s="11" t="s">
        <v>3376</v>
      </c>
      <c r="T497" s="12" t="s">
        <v>3377</v>
      </c>
      <c r="U497" s="8">
        <v>3</v>
      </c>
      <c r="V497" s="8">
        <v>0</v>
      </c>
      <c r="W497" s="8">
        <v>0</v>
      </c>
      <c r="X497" s="14" t="s">
        <v>37</v>
      </c>
    </row>
    <row r="498" spans="1:24" ht="112.5" customHeight="1" x14ac:dyDescent="0.25">
      <c r="A498" s="19"/>
      <c r="B498" s="20"/>
      <c r="C498" s="8" t="str">
        <f t="shared" ca="1" si="42"/>
        <v>Expired</v>
      </c>
      <c r="D498" s="8" t="s">
        <v>3378</v>
      </c>
      <c r="E498" s="9">
        <v>43992</v>
      </c>
      <c r="F498" s="9">
        <v>44722</v>
      </c>
      <c r="G498" s="9">
        <f t="shared" si="45"/>
        <v>45452</v>
      </c>
      <c r="H498" s="8" t="s">
        <v>3379</v>
      </c>
      <c r="I498" s="8" t="s">
        <v>3380</v>
      </c>
      <c r="J498" s="8" t="s">
        <v>27</v>
      </c>
      <c r="K498" s="8" t="s">
        <v>28</v>
      </c>
      <c r="L498" s="8" t="s">
        <v>29</v>
      </c>
      <c r="M498" s="10" t="str">
        <f t="shared" si="43"/>
        <v>LP</v>
      </c>
      <c r="N498" s="8" t="s">
        <v>30</v>
      </c>
      <c r="O498" s="8" t="str">
        <f t="shared" si="44"/>
        <v>Medium</v>
      </c>
      <c r="P498" s="207" t="s">
        <v>3381</v>
      </c>
      <c r="Q498" s="8"/>
      <c r="R498" s="8" t="s">
        <v>3382</v>
      </c>
      <c r="S498" s="11" t="s">
        <v>3383</v>
      </c>
      <c r="T498" s="23" t="s">
        <v>3384</v>
      </c>
      <c r="U498" s="8">
        <v>2</v>
      </c>
      <c r="V498" s="8">
        <v>0</v>
      </c>
      <c r="W498" s="8">
        <v>1</v>
      </c>
      <c r="X498" s="14" t="s">
        <v>37</v>
      </c>
    </row>
    <row r="499" spans="1:24" ht="112.5" customHeight="1" x14ac:dyDescent="0.25">
      <c r="A499" s="30"/>
      <c r="B499" s="31"/>
      <c r="C499" s="8" t="str">
        <f t="shared" ca="1" si="42"/>
        <v>Expired</v>
      </c>
      <c r="D499" s="8" t="s">
        <v>3385</v>
      </c>
      <c r="E499" s="9">
        <v>43690</v>
      </c>
      <c r="F499" s="9">
        <v>44421</v>
      </c>
      <c r="G499" s="9">
        <f t="shared" si="45"/>
        <v>45150</v>
      </c>
      <c r="H499" s="8" t="s">
        <v>3386</v>
      </c>
      <c r="I499" s="8" t="s">
        <v>2413</v>
      </c>
      <c r="J499" s="8" t="s">
        <v>27</v>
      </c>
      <c r="K499" s="8" t="s">
        <v>28</v>
      </c>
      <c r="L499" s="8" t="s">
        <v>29</v>
      </c>
      <c r="M499" s="10" t="str">
        <f t="shared" si="43"/>
        <v>LP</v>
      </c>
      <c r="N499" s="8" t="s">
        <v>41</v>
      </c>
      <c r="O499" s="8" t="str">
        <f t="shared" si="44"/>
        <v>Medium</v>
      </c>
      <c r="P499" s="207" t="s">
        <v>3387</v>
      </c>
      <c r="Q499" s="8"/>
      <c r="R499" s="8" t="s">
        <v>2414</v>
      </c>
      <c r="S499" s="11" t="s">
        <v>3388</v>
      </c>
      <c r="T499" s="23" t="s">
        <v>60</v>
      </c>
      <c r="U499" s="8"/>
      <c r="V499" s="8"/>
      <c r="W499" s="8"/>
      <c r="X499" s="14" t="s">
        <v>61</v>
      </c>
    </row>
    <row r="500" spans="1:24" ht="112.5" customHeight="1" x14ac:dyDescent="0.25">
      <c r="A500" s="62"/>
      <c r="B500" s="63"/>
      <c r="C500" s="35" t="str">
        <f t="shared" ca="1" si="42"/>
        <v>Expired</v>
      </c>
      <c r="D500" s="35" t="s">
        <v>3389</v>
      </c>
      <c r="E500" s="36">
        <v>43056</v>
      </c>
      <c r="F500" s="36">
        <f>E500</f>
        <v>43056</v>
      </c>
      <c r="G500" s="36">
        <f t="shared" si="45"/>
        <v>43785</v>
      </c>
      <c r="H500" s="35" t="s">
        <v>3390</v>
      </c>
      <c r="I500" s="35" t="s">
        <v>3391</v>
      </c>
      <c r="J500" s="35" t="s">
        <v>202</v>
      </c>
      <c r="K500" s="35" t="s">
        <v>28</v>
      </c>
      <c r="L500" s="35" t="s">
        <v>3392</v>
      </c>
      <c r="M500" s="37" t="str">
        <f t="shared" si="43"/>
        <v>LP</v>
      </c>
      <c r="N500" s="35" t="s">
        <v>1613</v>
      </c>
      <c r="O500" s="35" t="str">
        <f>IF(EXACT(N500,"Overseas Charities Operating in Jamaica"),"Medium",IF(EXACT(N500,"Muslim Groups/Foundations"),"Medium",IF(EXACT(N500,"Churches"),"Low",IF(EXACT(N500,"Benevolent Societies"),"Low",IF(EXACT(N500,"Alumni/Past Students Associations"),"Low",IF(EXACT(N500,"Schools(Government/Private)"),"Low",IF(EXACT(N500,"Govt.Based Trust/Charities"),"Low",IF(EXACT(N500,"Trust"),"Medium",IF(EXACT(N500,"Company Based Foundations"),"Medium",IF(EXACT(N500,"Other Foundations"),"Medium",IF(EXACT(N500,"Unincorporated Groups"),"Medium","")))))))))))</f>
        <v>Low</v>
      </c>
      <c r="P500" s="208" t="s">
        <v>3393</v>
      </c>
      <c r="Q500" s="35"/>
      <c r="R500" s="35" t="s">
        <v>3394</v>
      </c>
      <c r="S500" s="43" t="s">
        <v>3395</v>
      </c>
      <c r="T500" s="44" t="s">
        <v>3396</v>
      </c>
      <c r="U500" s="35">
        <v>5</v>
      </c>
      <c r="V500" s="35">
        <v>0</v>
      </c>
      <c r="W500" s="35">
        <v>1</v>
      </c>
      <c r="X500" s="41" t="s">
        <v>243</v>
      </c>
    </row>
    <row r="501" spans="1:24" ht="112.5" customHeight="1" x14ac:dyDescent="0.25">
      <c r="A501" s="19"/>
      <c r="B501" s="20"/>
      <c r="C501" s="8" t="str">
        <f t="shared" ca="1" si="42"/>
        <v>Expired</v>
      </c>
      <c r="D501" s="8" t="s">
        <v>3397</v>
      </c>
      <c r="E501" s="9">
        <v>42956</v>
      </c>
      <c r="F501" s="9">
        <f>E501</f>
        <v>42956</v>
      </c>
      <c r="G501" s="9">
        <f t="shared" si="45"/>
        <v>43685</v>
      </c>
      <c r="H501" s="8" t="s">
        <v>3398</v>
      </c>
      <c r="I501" s="8" t="s">
        <v>3399</v>
      </c>
      <c r="J501" s="8" t="s">
        <v>282</v>
      </c>
      <c r="K501" s="8" t="s">
        <v>28</v>
      </c>
      <c r="L501" s="8" t="s">
        <v>29</v>
      </c>
      <c r="M501" s="10" t="str">
        <f t="shared" si="43"/>
        <v>LP</v>
      </c>
      <c r="N501" s="8" t="s">
        <v>440</v>
      </c>
      <c r="O501" s="8" t="str">
        <f>IF(EXACT(N501,"Overseas Charities Operating in Jamaica"),"Medium",IF(EXACT(N501,"Muslim Groups/Foundations"),"Medium",IF(EXACT(N501,"Churches"),"Low",IF(EXACT(N501,"Benevolent Societies"),"Low",IF(EXACT(N501,"Alumni/Past Students'associations"),"Low",IF(EXACT(N501,"Schools(Government/Private)"),"Low",IF(EXACT(N501,"Govt.Based Trusts/Charities"),"Low",IF(EXACT(N501,"Trust"),"Medium",IF(EXACT(N501,"Company Based Foundations"),"Medium",IF(EXACT(N501,"Other Foundations"),"Medium",IF(EXACT(N501,"Unincorporated Groups"),"Medium","")))))))))))</f>
        <v>Low</v>
      </c>
      <c r="P501" s="207" t="s">
        <v>3400</v>
      </c>
      <c r="Q501" s="8"/>
      <c r="R501" s="8" t="s">
        <v>3401</v>
      </c>
      <c r="S501" s="11" t="s">
        <v>3402</v>
      </c>
      <c r="T501" s="13" t="s">
        <v>60</v>
      </c>
      <c r="U501" s="8">
        <v>15</v>
      </c>
      <c r="V501" s="8">
        <v>0</v>
      </c>
      <c r="W501" s="8">
        <v>0</v>
      </c>
      <c r="X501" s="14" t="s">
        <v>37</v>
      </c>
    </row>
    <row r="502" spans="1:24" ht="112.5" customHeight="1" x14ac:dyDescent="0.25">
      <c r="A502" s="30"/>
      <c r="B502" s="31"/>
      <c r="C502" s="8" t="str">
        <f t="shared" ref="C502:C520" ca="1" si="46">IF(G502&lt;TODAY(),"Expired","Active")</f>
        <v>Expired</v>
      </c>
      <c r="D502" s="8" t="s">
        <v>3403</v>
      </c>
      <c r="E502" s="9">
        <v>42762</v>
      </c>
      <c r="F502" s="9">
        <v>43492</v>
      </c>
      <c r="G502" s="9">
        <f t="shared" si="45"/>
        <v>44222</v>
      </c>
      <c r="H502" s="8" t="s">
        <v>3404</v>
      </c>
      <c r="I502" s="8" t="s">
        <v>3405</v>
      </c>
      <c r="J502" s="8" t="s">
        <v>161</v>
      </c>
      <c r="K502" s="8" t="s">
        <v>28</v>
      </c>
      <c r="L502" s="8" t="s">
        <v>29</v>
      </c>
      <c r="M502" s="10" t="str">
        <f t="shared" si="43"/>
        <v>LP</v>
      </c>
      <c r="N502" s="8" t="s">
        <v>30</v>
      </c>
      <c r="O502" s="8" t="str">
        <f t="shared" ref="O502:O520" si="47">IF(EXACT(N502,"Overseas Charities Operating in Jamaica"),"Medium",IF(EXACT(N502,"Muslim Groups/Foundations"),"Medium",IF(EXACT(N502,"Churches"),"Low",IF(EXACT(N502,"Benevolent Societies"),"Low",IF(EXACT(N502,"Alumni/Past Students Associations"),"Low",IF(EXACT(N502,"Schools(Government/Private)"),"Low",IF(EXACT(N502,"Govt.Based Trusts/Charities"),"Low",IF(EXACT(N502,"Trust"),"Medium",IF(EXACT(N502,"Company Based Foundations"),"Medium",IF(EXACT(N502,"Other Foundations"),"Medium",IF(EXACT(N502,"Unincorporated Groups"),"Medium","")))))))))))</f>
        <v>Medium</v>
      </c>
      <c r="P502" s="207" t="s">
        <v>3406</v>
      </c>
      <c r="Q502" s="8"/>
      <c r="R502" s="8" t="s">
        <v>3407</v>
      </c>
      <c r="S502" s="11" t="s">
        <v>3408</v>
      </c>
      <c r="T502" s="12" t="s">
        <v>3409</v>
      </c>
      <c r="U502" s="8">
        <v>7</v>
      </c>
      <c r="V502" s="8">
        <v>7</v>
      </c>
      <c r="W502" s="8">
        <v>1</v>
      </c>
      <c r="X502" s="14" t="s">
        <v>37</v>
      </c>
    </row>
    <row r="503" spans="1:24" ht="112.5" customHeight="1" x14ac:dyDescent="0.25">
      <c r="A503" s="19"/>
      <c r="B503" s="20"/>
      <c r="C503" s="8" t="str">
        <f t="shared" ca="1" si="46"/>
        <v>Expired</v>
      </c>
      <c r="D503" s="12" t="s">
        <v>3410</v>
      </c>
      <c r="E503" s="23">
        <v>44389</v>
      </c>
      <c r="F503" s="28">
        <v>44389</v>
      </c>
      <c r="G503" s="9">
        <f t="shared" si="45"/>
        <v>45118</v>
      </c>
      <c r="H503" s="8" t="s">
        <v>3411</v>
      </c>
      <c r="I503" s="12" t="s">
        <v>3412</v>
      </c>
      <c r="J503" s="12" t="s">
        <v>56</v>
      </c>
      <c r="K503" s="12" t="s">
        <v>124</v>
      </c>
      <c r="L503" s="8" t="s">
        <v>29</v>
      </c>
      <c r="M503" s="10" t="str">
        <f t="shared" si="43"/>
        <v>LP</v>
      </c>
      <c r="N503" s="12" t="s">
        <v>30</v>
      </c>
      <c r="O503" s="8" t="str">
        <f t="shared" si="47"/>
        <v>Medium</v>
      </c>
      <c r="P503" s="201" t="s">
        <v>3413</v>
      </c>
      <c r="Q503" s="12"/>
      <c r="R503" s="12" t="s">
        <v>3414</v>
      </c>
      <c r="S503" s="29" t="s">
        <v>3415</v>
      </c>
      <c r="T503" s="14"/>
      <c r="U503" s="12"/>
      <c r="V503" s="12"/>
      <c r="W503" s="12"/>
      <c r="X503" s="12" t="s">
        <v>37</v>
      </c>
    </row>
    <row r="504" spans="1:24" ht="112.5" customHeight="1" x14ac:dyDescent="0.25">
      <c r="A504" s="19"/>
      <c r="B504" s="20"/>
      <c r="C504" s="8" t="str">
        <f t="shared" ca="1" si="46"/>
        <v>Active</v>
      </c>
      <c r="D504" s="8" t="s">
        <v>3416</v>
      </c>
      <c r="E504" s="9">
        <v>41813</v>
      </c>
      <c r="F504" s="9">
        <v>45100</v>
      </c>
      <c r="G504" s="9">
        <f t="shared" si="45"/>
        <v>45830</v>
      </c>
      <c r="H504" s="8" t="s">
        <v>3417</v>
      </c>
      <c r="I504" s="8" t="s">
        <v>3418</v>
      </c>
      <c r="J504" s="8" t="s">
        <v>27</v>
      </c>
      <c r="K504" s="8" t="s">
        <v>28</v>
      </c>
      <c r="L504" s="8" t="s">
        <v>29</v>
      </c>
      <c r="M504" s="10" t="str">
        <f t="shared" si="43"/>
        <v>LP</v>
      </c>
      <c r="N504" s="8" t="s">
        <v>132</v>
      </c>
      <c r="O504" s="8" t="str">
        <f t="shared" si="47"/>
        <v>Low</v>
      </c>
      <c r="P504" s="207" t="s">
        <v>3419</v>
      </c>
      <c r="Q504" s="8"/>
      <c r="R504" s="8" t="s">
        <v>3420</v>
      </c>
      <c r="S504" s="11" t="s">
        <v>3421</v>
      </c>
      <c r="T504" s="23" t="s">
        <v>3422</v>
      </c>
      <c r="U504" s="8">
        <v>54</v>
      </c>
      <c r="V504" s="8">
        <v>21</v>
      </c>
      <c r="W504" s="8">
        <v>0</v>
      </c>
      <c r="X504" s="14" t="s">
        <v>61</v>
      </c>
    </row>
    <row r="505" spans="1:24" ht="112.5" customHeight="1" x14ac:dyDescent="0.25">
      <c r="A505" s="19"/>
      <c r="B505" s="20"/>
      <c r="C505" s="8" t="str">
        <f t="shared" ca="1" si="46"/>
        <v>Expired</v>
      </c>
      <c r="D505" s="8" t="s">
        <v>3423</v>
      </c>
      <c r="E505" s="9">
        <v>41680</v>
      </c>
      <c r="F505" s="9">
        <v>44684</v>
      </c>
      <c r="G505" s="9">
        <f t="shared" si="45"/>
        <v>45414</v>
      </c>
      <c r="H505" s="8" t="s">
        <v>3424</v>
      </c>
      <c r="I505" s="8" t="s">
        <v>3425</v>
      </c>
      <c r="J505" s="8" t="s">
        <v>27</v>
      </c>
      <c r="K505" s="8" t="s">
        <v>28</v>
      </c>
      <c r="L505" s="8" t="s">
        <v>29</v>
      </c>
      <c r="M505" s="10" t="str">
        <f t="shared" si="43"/>
        <v>LP</v>
      </c>
      <c r="N505" s="8" t="s">
        <v>132</v>
      </c>
      <c r="O505" s="8" t="str">
        <f t="shared" si="47"/>
        <v>Low</v>
      </c>
      <c r="P505" s="207" t="s">
        <v>3426</v>
      </c>
      <c r="Q505" s="8"/>
      <c r="R505" s="8" t="s">
        <v>3427</v>
      </c>
      <c r="S505" s="11" t="s">
        <v>3428</v>
      </c>
      <c r="T505" s="23" t="s">
        <v>3429</v>
      </c>
      <c r="U505" s="8"/>
      <c r="V505" s="8"/>
      <c r="W505" s="8"/>
      <c r="X505" s="14" t="s">
        <v>243</v>
      </c>
    </row>
    <row r="506" spans="1:24" ht="112.5" customHeight="1" x14ac:dyDescent="0.25">
      <c r="A506" s="100"/>
      <c r="B506" s="18">
        <v>44742</v>
      </c>
      <c r="C506" s="8" t="str">
        <f t="shared" ca="1" si="46"/>
        <v>Expired</v>
      </c>
      <c r="D506" s="8" t="s">
        <v>3430</v>
      </c>
      <c r="E506" s="9">
        <v>44742</v>
      </c>
      <c r="F506" s="9">
        <v>44742</v>
      </c>
      <c r="G506" s="9">
        <f t="shared" si="45"/>
        <v>45472</v>
      </c>
      <c r="H506" s="8" t="s">
        <v>3431</v>
      </c>
      <c r="I506" s="8" t="s">
        <v>3432</v>
      </c>
      <c r="J506" s="8" t="s">
        <v>27</v>
      </c>
      <c r="K506" s="8" t="s">
        <v>28</v>
      </c>
      <c r="L506" s="8" t="s">
        <v>29</v>
      </c>
      <c r="M506" s="10" t="str">
        <f t="shared" si="43"/>
        <v>LP</v>
      </c>
      <c r="N506" s="8" t="s">
        <v>132</v>
      </c>
      <c r="O506" s="8" t="str">
        <f t="shared" si="47"/>
        <v>Low</v>
      </c>
      <c r="P506" s="207" t="s">
        <v>3433</v>
      </c>
      <c r="Q506" s="8"/>
      <c r="R506" s="8" t="s">
        <v>3434</v>
      </c>
      <c r="S506" s="11" t="s">
        <v>3435</v>
      </c>
      <c r="T506" s="23" t="s">
        <v>3436</v>
      </c>
      <c r="U506" s="8">
        <v>12</v>
      </c>
      <c r="V506" s="8">
        <v>0</v>
      </c>
      <c r="W506" s="8">
        <v>0</v>
      </c>
      <c r="X506" s="14" t="s">
        <v>243</v>
      </c>
    </row>
    <row r="507" spans="1:24" ht="112.5" customHeight="1" x14ac:dyDescent="0.25">
      <c r="A507" s="32"/>
      <c r="B507" s="20"/>
      <c r="C507" s="8" t="str">
        <f t="shared" ca="1" si="46"/>
        <v>Expired</v>
      </c>
      <c r="D507" s="8" t="s">
        <v>3437</v>
      </c>
      <c r="E507" s="9">
        <v>43454</v>
      </c>
      <c r="F507" s="9">
        <f>E507</f>
        <v>43454</v>
      </c>
      <c r="G507" s="9">
        <f t="shared" si="45"/>
        <v>44184</v>
      </c>
      <c r="H507" s="8" t="s">
        <v>3438</v>
      </c>
      <c r="I507" s="8" t="s">
        <v>3439</v>
      </c>
      <c r="J507" s="8" t="s">
        <v>65</v>
      </c>
      <c r="K507" s="8" t="s">
        <v>28</v>
      </c>
      <c r="L507" s="8" t="s">
        <v>29</v>
      </c>
      <c r="M507" s="10" t="str">
        <f t="shared" si="43"/>
        <v>LP</v>
      </c>
      <c r="N507" s="8" t="s">
        <v>30</v>
      </c>
      <c r="O507" s="8" t="str">
        <f t="shared" si="47"/>
        <v>Medium</v>
      </c>
      <c r="P507" s="207" t="s">
        <v>3440</v>
      </c>
      <c r="Q507" s="8"/>
      <c r="R507" s="8" t="s">
        <v>3441</v>
      </c>
      <c r="S507" s="11" t="s">
        <v>3442</v>
      </c>
      <c r="T507" s="12" t="s">
        <v>3443</v>
      </c>
      <c r="U507" s="8">
        <v>7</v>
      </c>
      <c r="V507" s="8">
        <v>0</v>
      </c>
      <c r="W507" s="8">
        <v>0</v>
      </c>
      <c r="X507" s="14" t="s">
        <v>37</v>
      </c>
    </row>
    <row r="508" spans="1:24" ht="112.5" customHeight="1" x14ac:dyDescent="0.25">
      <c r="A508" s="19"/>
      <c r="B508" s="20"/>
      <c r="C508" s="8" t="str">
        <f t="shared" ca="1" si="46"/>
        <v>Expired</v>
      </c>
      <c r="D508" s="8" t="s">
        <v>3444</v>
      </c>
      <c r="E508" s="9">
        <v>43966</v>
      </c>
      <c r="F508" s="9">
        <f>E508</f>
        <v>43966</v>
      </c>
      <c r="G508" s="9">
        <f t="shared" si="45"/>
        <v>44695</v>
      </c>
      <c r="H508" s="8" t="s">
        <v>3445</v>
      </c>
      <c r="I508" s="8" t="s">
        <v>3446</v>
      </c>
      <c r="J508" s="8" t="s">
        <v>161</v>
      </c>
      <c r="K508" s="8" t="s">
        <v>28</v>
      </c>
      <c r="L508" s="8" t="s">
        <v>29</v>
      </c>
      <c r="M508" s="10" t="str">
        <f t="shared" si="43"/>
        <v>LP</v>
      </c>
      <c r="N508" s="8" t="s">
        <v>30</v>
      </c>
      <c r="O508" s="8" t="str">
        <f t="shared" si="47"/>
        <v>Medium</v>
      </c>
      <c r="P508" s="207" t="s">
        <v>3447</v>
      </c>
      <c r="Q508" s="8"/>
      <c r="R508" s="8" t="s">
        <v>3448</v>
      </c>
      <c r="S508" s="11" t="s">
        <v>3449</v>
      </c>
      <c r="T508" s="12" t="s">
        <v>3450</v>
      </c>
      <c r="U508" s="8">
        <v>3</v>
      </c>
      <c r="V508" s="8">
        <v>8</v>
      </c>
      <c r="W508" s="8">
        <v>1</v>
      </c>
      <c r="X508" s="14" t="s">
        <v>37</v>
      </c>
    </row>
    <row r="509" spans="1:24" ht="112.5" customHeight="1" x14ac:dyDescent="0.25">
      <c r="A509" s="19"/>
      <c r="B509" s="20"/>
      <c r="C509" s="8" t="str">
        <f t="shared" ca="1" si="46"/>
        <v>Expired</v>
      </c>
      <c r="D509" s="12" t="s">
        <v>3451</v>
      </c>
      <c r="E509" s="9">
        <v>43803</v>
      </c>
      <c r="F509" s="28">
        <v>44534</v>
      </c>
      <c r="G509" s="9">
        <f t="shared" si="45"/>
        <v>45263</v>
      </c>
      <c r="H509" s="8" t="s">
        <v>3452</v>
      </c>
      <c r="I509" s="12" t="s">
        <v>3453</v>
      </c>
      <c r="J509" s="12" t="s">
        <v>329</v>
      </c>
      <c r="K509" s="12" t="s">
        <v>124</v>
      </c>
      <c r="L509" s="8" t="s">
        <v>29</v>
      </c>
      <c r="M509" s="10" t="str">
        <f t="shared" si="43"/>
        <v>LP</v>
      </c>
      <c r="N509" s="12" t="s">
        <v>30</v>
      </c>
      <c r="O509" s="8" t="str">
        <f t="shared" si="47"/>
        <v>Medium</v>
      </c>
      <c r="P509" s="201" t="s">
        <v>3454</v>
      </c>
      <c r="Q509" s="12"/>
      <c r="R509" s="12" t="s">
        <v>3455</v>
      </c>
      <c r="S509" s="29" t="s">
        <v>3456</v>
      </c>
      <c r="T509" s="14"/>
      <c r="U509" s="12"/>
      <c r="V509" s="12"/>
      <c r="W509" s="12"/>
      <c r="X509" s="12" t="s">
        <v>37</v>
      </c>
    </row>
    <row r="510" spans="1:24" ht="112.5" customHeight="1" x14ac:dyDescent="0.25">
      <c r="A510" s="19"/>
      <c r="B510" s="20"/>
      <c r="C510" s="8" t="str">
        <f t="shared" ca="1" si="46"/>
        <v>Expired</v>
      </c>
      <c r="D510" s="8" t="s">
        <v>3457</v>
      </c>
      <c r="E510" s="9">
        <v>43411</v>
      </c>
      <c r="F510" s="9">
        <f>E510</f>
        <v>43411</v>
      </c>
      <c r="G510" s="9">
        <f t="shared" si="45"/>
        <v>44141</v>
      </c>
      <c r="H510" s="8" t="s">
        <v>3458</v>
      </c>
      <c r="I510" s="8" t="s">
        <v>3459</v>
      </c>
      <c r="J510" s="8" t="s">
        <v>161</v>
      </c>
      <c r="K510" s="8" t="s">
        <v>28</v>
      </c>
      <c r="L510" s="8" t="s">
        <v>29</v>
      </c>
      <c r="M510" s="10" t="str">
        <f t="shared" ref="M510:M520" si="48">IF(EXACT(L510,"C - COMPANY ACT"),"LP",IF(EXACT(L510,"V- VEST ACT (WITHIN PARLIAMENT) "),"LP",IF(EXACT(L510,"FS - FRIENDLY SOCIETIES ACT"),"LP",IF(EXACT(L510,"UN - UNICORPORATED"),"LA",""))))</f>
        <v>LP</v>
      </c>
      <c r="N510" s="8" t="s">
        <v>132</v>
      </c>
      <c r="O510" s="8" t="str">
        <f t="shared" si="47"/>
        <v>Low</v>
      </c>
      <c r="P510" s="207" t="s">
        <v>3460</v>
      </c>
      <c r="Q510" s="8"/>
      <c r="R510" s="8" t="s">
        <v>3461</v>
      </c>
      <c r="S510" s="11" t="s">
        <v>3462</v>
      </c>
      <c r="T510" s="12" t="s">
        <v>3463</v>
      </c>
      <c r="U510" s="25">
        <v>5</v>
      </c>
      <c r="V510" s="25">
        <v>0</v>
      </c>
      <c r="W510" s="25">
        <v>0</v>
      </c>
      <c r="X510" s="14" t="s">
        <v>37</v>
      </c>
    </row>
    <row r="511" spans="1:24" ht="112.5" customHeight="1" x14ac:dyDescent="0.25">
      <c r="A511" s="32"/>
      <c r="B511" s="20"/>
      <c r="C511" s="8" t="str">
        <f t="shared" ca="1" si="46"/>
        <v>Expired</v>
      </c>
      <c r="D511" s="8" t="s">
        <v>3464</v>
      </c>
      <c r="E511" s="9">
        <v>43088</v>
      </c>
      <c r="F511" s="9">
        <v>44549</v>
      </c>
      <c r="G511" s="9">
        <f t="shared" si="45"/>
        <v>45278</v>
      </c>
      <c r="H511" s="8" t="s">
        <v>3465</v>
      </c>
      <c r="I511" s="8" t="s">
        <v>3466</v>
      </c>
      <c r="J511" s="8" t="s">
        <v>131</v>
      </c>
      <c r="K511" s="8" t="s">
        <v>28</v>
      </c>
      <c r="L511" s="8" t="s">
        <v>29</v>
      </c>
      <c r="M511" s="10" t="str">
        <f t="shared" si="48"/>
        <v>LP</v>
      </c>
      <c r="N511" s="8" t="s">
        <v>132</v>
      </c>
      <c r="O511" s="8" t="str">
        <f t="shared" si="47"/>
        <v>Low</v>
      </c>
      <c r="P511" s="207" t="s">
        <v>3433</v>
      </c>
      <c r="Q511" s="8"/>
      <c r="R511" s="8" t="s">
        <v>3467</v>
      </c>
      <c r="S511" s="21" t="s">
        <v>3468</v>
      </c>
      <c r="T511" s="23" t="s">
        <v>3469</v>
      </c>
      <c r="U511" s="8">
        <v>4</v>
      </c>
      <c r="V511" s="8">
        <v>4</v>
      </c>
      <c r="W511" s="8">
        <v>1</v>
      </c>
      <c r="X511" s="14" t="s">
        <v>37</v>
      </c>
    </row>
    <row r="512" spans="1:24" ht="112.5" customHeight="1" x14ac:dyDescent="0.25">
      <c r="A512" s="19"/>
      <c r="B512" s="20"/>
      <c r="C512" s="8" t="str">
        <f t="shared" ca="1" si="46"/>
        <v>Expired</v>
      </c>
      <c r="D512" s="12" t="s">
        <v>3470</v>
      </c>
      <c r="E512" s="23">
        <v>43151</v>
      </c>
      <c r="F512" s="28">
        <v>43881</v>
      </c>
      <c r="G512" s="9">
        <f t="shared" si="45"/>
        <v>44611</v>
      </c>
      <c r="H512" s="8" t="s">
        <v>3471</v>
      </c>
      <c r="I512" s="12" t="s">
        <v>3472</v>
      </c>
      <c r="J512" s="12" t="s">
        <v>56</v>
      </c>
      <c r="K512" s="12" t="s">
        <v>124</v>
      </c>
      <c r="L512" s="8" t="s">
        <v>29</v>
      </c>
      <c r="M512" s="10" t="str">
        <f t="shared" si="48"/>
        <v>LP</v>
      </c>
      <c r="N512" s="12" t="s">
        <v>270</v>
      </c>
      <c r="O512" s="8" t="str">
        <f t="shared" si="47"/>
        <v>Medium</v>
      </c>
      <c r="P512" s="201" t="s">
        <v>3473</v>
      </c>
      <c r="Q512" s="12"/>
      <c r="R512" s="12" t="s">
        <v>3474</v>
      </c>
      <c r="S512" s="29" t="s">
        <v>3475</v>
      </c>
      <c r="T512" s="14" t="s">
        <v>1164</v>
      </c>
      <c r="U512" s="12">
        <v>5</v>
      </c>
      <c r="V512" s="12">
        <v>10</v>
      </c>
      <c r="W512" s="12">
        <v>1</v>
      </c>
      <c r="X512" s="12" t="s">
        <v>37</v>
      </c>
    </row>
    <row r="513" spans="1:24" ht="112.5" customHeight="1" x14ac:dyDescent="0.25">
      <c r="A513" s="19"/>
      <c r="B513" s="20"/>
      <c r="C513" s="8" t="str">
        <f t="shared" ca="1" si="46"/>
        <v>Expired</v>
      </c>
      <c r="D513" s="8" t="s">
        <v>3476</v>
      </c>
      <c r="E513" s="9">
        <v>44489</v>
      </c>
      <c r="F513" s="9">
        <v>44489</v>
      </c>
      <c r="G513" s="9">
        <f t="shared" si="45"/>
        <v>45218</v>
      </c>
      <c r="H513" s="8" t="s">
        <v>3477</v>
      </c>
      <c r="I513" s="8" t="s">
        <v>3478</v>
      </c>
      <c r="J513" s="8" t="s">
        <v>65</v>
      </c>
      <c r="K513" s="8" t="s">
        <v>28</v>
      </c>
      <c r="L513" s="8" t="s">
        <v>29</v>
      </c>
      <c r="M513" s="10" t="str">
        <f t="shared" si="48"/>
        <v>LP</v>
      </c>
      <c r="N513" s="8" t="s">
        <v>132</v>
      </c>
      <c r="O513" s="8" t="str">
        <f t="shared" si="47"/>
        <v>Low</v>
      </c>
      <c r="P513" s="207" t="s">
        <v>3479</v>
      </c>
      <c r="Q513" s="8"/>
      <c r="R513" s="8" t="s">
        <v>3480</v>
      </c>
      <c r="S513" s="21" t="s">
        <v>3481</v>
      </c>
      <c r="T513" s="12" t="s">
        <v>3482</v>
      </c>
      <c r="U513" s="8">
        <v>3</v>
      </c>
      <c r="V513" s="8">
        <v>0</v>
      </c>
      <c r="W513" s="8">
        <v>0</v>
      </c>
      <c r="X513" s="27" t="s">
        <v>61</v>
      </c>
    </row>
    <row r="514" spans="1:24" ht="112.5" customHeight="1" x14ac:dyDescent="0.25">
      <c r="A514" s="17"/>
      <c r="B514" s="18">
        <v>44789</v>
      </c>
      <c r="C514" s="8" t="str">
        <f t="shared" ca="1" si="46"/>
        <v>Expired</v>
      </c>
      <c r="D514" s="8" t="s">
        <v>3483</v>
      </c>
      <c r="E514" s="9">
        <v>44789</v>
      </c>
      <c r="F514" s="9">
        <v>44789</v>
      </c>
      <c r="G514" s="9">
        <f t="shared" si="45"/>
        <v>45519</v>
      </c>
      <c r="H514" s="8" t="s">
        <v>3484</v>
      </c>
      <c r="I514" s="8" t="s">
        <v>3485</v>
      </c>
      <c r="J514" s="8" t="s">
        <v>27</v>
      </c>
      <c r="K514" s="8" t="s">
        <v>28</v>
      </c>
      <c r="L514" s="8" t="s">
        <v>29</v>
      </c>
      <c r="M514" s="10" t="str">
        <f t="shared" si="48"/>
        <v>LP</v>
      </c>
      <c r="N514" s="8" t="s">
        <v>30</v>
      </c>
      <c r="O514" s="8" t="str">
        <f t="shared" si="47"/>
        <v>Medium</v>
      </c>
      <c r="P514" s="207" t="s">
        <v>3486</v>
      </c>
      <c r="Q514" s="8"/>
      <c r="R514" s="8" t="s">
        <v>3487</v>
      </c>
      <c r="S514" s="21" t="s">
        <v>3488</v>
      </c>
      <c r="T514" s="12" t="s">
        <v>3489</v>
      </c>
      <c r="U514" s="8">
        <v>3</v>
      </c>
      <c r="V514" s="8">
        <v>0</v>
      </c>
      <c r="W514" s="8">
        <v>1</v>
      </c>
      <c r="X514" s="27" t="s">
        <v>37</v>
      </c>
    </row>
    <row r="515" spans="1:24" ht="112.5" customHeight="1" x14ac:dyDescent="0.25">
      <c r="A515" s="19"/>
      <c r="B515" s="20"/>
      <c r="C515" s="8" t="str">
        <f t="shared" ca="1" si="46"/>
        <v>Expired</v>
      </c>
      <c r="D515" s="8" t="s">
        <v>3490</v>
      </c>
      <c r="E515" s="9">
        <v>43151</v>
      </c>
      <c r="F515" s="9">
        <v>44648</v>
      </c>
      <c r="G515" s="9">
        <f t="shared" si="45"/>
        <v>45378</v>
      </c>
      <c r="H515" s="8" t="s">
        <v>3491</v>
      </c>
      <c r="I515" s="8" t="s">
        <v>3492</v>
      </c>
      <c r="J515" s="8" t="s">
        <v>202</v>
      </c>
      <c r="K515" s="8" t="s">
        <v>28</v>
      </c>
      <c r="L515" s="8" t="s">
        <v>29</v>
      </c>
      <c r="M515" s="10" t="str">
        <f t="shared" si="48"/>
        <v>LP</v>
      </c>
      <c r="N515" s="8" t="s">
        <v>486</v>
      </c>
      <c r="O515" s="8" t="str">
        <f t="shared" si="47"/>
        <v>Medium</v>
      </c>
      <c r="P515" s="207" t="s">
        <v>3493</v>
      </c>
      <c r="Q515" s="8"/>
      <c r="R515" s="8" t="s">
        <v>3299</v>
      </c>
      <c r="S515" s="21" t="s">
        <v>36</v>
      </c>
      <c r="T515" s="12" t="s">
        <v>3494</v>
      </c>
      <c r="U515" s="8">
        <v>0</v>
      </c>
      <c r="V515" s="8">
        <v>0</v>
      </c>
      <c r="W515" s="8">
        <v>0</v>
      </c>
      <c r="X515" s="14" t="s">
        <v>37</v>
      </c>
    </row>
    <row r="516" spans="1:24" ht="112.5" customHeight="1" x14ac:dyDescent="0.25">
      <c r="A516" s="83"/>
      <c r="B516" s="84"/>
      <c r="C516" s="8" t="str">
        <f t="shared" ca="1" si="46"/>
        <v>Expired</v>
      </c>
      <c r="D516" s="12" t="s">
        <v>3495</v>
      </c>
      <c r="E516" s="23">
        <v>42103</v>
      </c>
      <c r="F516" s="28">
        <v>42834</v>
      </c>
      <c r="G516" s="9">
        <f t="shared" si="45"/>
        <v>43563</v>
      </c>
      <c r="H516" s="8" t="s">
        <v>3496</v>
      </c>
      <c r="I516" s="12" t="s">
        <v>3497</v>
      </c>
      <c r="J516" s="12" t="s">
        <v>56</v>
      </c>
      <c r="K516" s="12" t="s">
        <v>124</v>
      </c>
      <c r="L516" s="8" t="s">
        <v>29</v>
      </c>
      <c r="M516" s="10" t="str">
        <f t="shared" si="48"/>
        <v>LP</v>
      </c>
      <c r="N516" s="12" t="s">
        <v>30</v>
      </c>
      <c r="O516" s="8" t="str">
        <f t="shared" si="47"/>
        <v>Medium</v>
      </c>
      <c r="P516" s="201" t="s">
        <v>3498</v>
      </c>
      <c r="Q516" s="12"/>
      <c r="R516" s="12" t="s">
        <v>3499</v>
      </c>
      <c r="S516" s="29" t="s">
        <v>3500</v>
      </c>
      <c r="T516" s="14" t="s">
        <v>3501</v>
      </c>
      <c r="U516" s="12">
        <v>9</v>
      </c>
      <c r="V516" s="12">
        <v>0</v>
      </c>
      <c r="W516" s="12">
        <v>0</v>
      </c>
      <c r="X516" s="12" t="s">
        <v>37</v>
      </c>
    </row>
    <row r="517" spans="1:24" ht="112.5" customHeight="1" x14ac:dyDescent="0.25">
      <c r="A517" s="19"/>
      <c r="B517" s="20"/>
      <c r="C517" s="8" t="str">
        <f t="shared" ca="1" si="46"/>
        <v>Expired</v>
      </c>
      <c r="D517" s="8" t="s">
        <v>3502</v>
      </c>
      <c r="E517" s="9">
        <v>43083</v>
      </c>
      <c r="F517" s="9">
        <f>E517</f>
        <v>43083</v>
      </c>
      <c r="G517" s="9">
        <f t="shared" si="45"/>
        <v>43812</v>
      </c>
      <c r="H517" s="8" t="s">
        <v>3503</v>
      </c>
      <c r="I517" s="8" t="s">
        <v>3504</v>
      </c>
      <c r="J517" s="8" t="s">
        <v>161</v>
      </c>
      <c r="K517" s="8" t="s">
        <v>28</v>
      </c>
      <c r="L517" s="8" t="s">
        <v>29</v>
      </c>
      <c r="M517" s="10" t="str">
        <f t="shared" si="48"/>
        <v>LP</v>
      </c>
      <c r="N517" s="8" t="s">
        <v>193</v>
      </c>
      <c r="O517" s="8" t="str">
        <f t="shared" si="47"/>
        <v>Low</v>
      </c>
      <c r="P517" s="207" t="s">
        <v>3505</v>
      </c>
      <c r="Q517" s="8"/>
      <c r="R517" s="8" t="s">
        <v>3506</v>
      </c>
      <c r="S517" s="21" t="s">
        <v>3507</v>
      </c>
      <c r="T517" s="13"/>
      <c r="U517" s="8"/>
      <c r="V517" s="8"/>
      <c r="W517" s="8"/>
      <c r="X517" s="14" t="s">
        <v>61</v>
      </c>
    </row>
    <row r="518" spans="1:24" ht="112.5" customHeight="1" x14ac:dyDescent="0.25">
      <c r="A518" s="83"/>
      <c r="B518" s="84"/>
      <c r="C518" s="8" t="str">
        <f t="shared" ca="1" si="46"/>
        <v>Expired</v>
      </c>
      <c r="D518" s="8" t="s">
        <v>3508</v>
      </c>
      <c r="E518" s="9">
        <v>42359</v>
      </c>
      <c r="F518" s="9">
        <v>44154</v>
      </c>
      <c r="G518" s="9">
        <f t="shared" si="45"/>
        <v>44883</v>
      </c>
      <c r="H518" s="8" t="s">
        <v>3509</v>
      </c>
      <c r="I518" s="8" t="s">
        <v>3510</v>
      </c>
      <c r="J518" s="8" t="s">
        <v>161</v>
      </c>
      <c r="K518" s="8" t="s">
        <v>28</v>
      </c>
      <c r="L518" s="8" t="s">
        <v>29</v>
      </c>
      <c r="M518" s="10" t="str">
        <f t="shared" si="48"/>
        <v>LP</v>
      </c>
      <c r="N518" s="8" t="s">
        <v>30</v>
      </c>
      <c r="O518" s="8" t="str">
        <f t="shared" si="47"/>
        <v>Medium</v>
      </c>
      <c r="P518" s="207" t="s">
        <v>3511</v>
      </c>
      <c r="Q518" s="8"/>
      <c r="R518" s="8" t="s">
        <v>3512</v>
      </c>
      <c r="S518" s="11" t="s">
        <v>3513</v>
      </c>
      <c r="T518" s="12" t="s">
        <v>3514</v>
      </c>
      <c r="U518" s="24"/>
      <c r="V518" s="24"/>
      <c r="W518" s="24"/>
      <c r="X518" s="14" t="s">
        <v>37</v>
      </c>
    </row>
    <row r="519" spans="1:24" ht="112.5" customHeight="1" x14ac:dyDescent="0.25">
      <c r="A519" s="19"/>
      <c r="B519" s="20"/>
      <c r="C519" s="8" t="str">
        <f t="shared" ca="1" si="46"/>
        <v>Active</v>
      </c>
      <c r="D519" s="12" t="s">
        <v>3515</v>
      </c>
      <c r="E519" s="23">
        <v>44266</v>
      </c>
      <c r="F519" s="28">
        <v>44996</v>
      </c>
      <c r="G519" s="9">
        <f t="shared" si="45"/>
        <v>45726</v>
      </c>
      <c r="H519" s="8" t="s">
        <v>3516</v>
      </c>
      <c r="I519" s="12" t="s">
        <v>3517</v>
      </c>
      <c r="J519" s="12" t="s">
        <v>123</v>
      </c>
      <c r="K519" s="12" t="s">
        <v>124</v>
      </c>
      <c r="L519" s="8" t="s">
        <v>29</v>
      </c>
      <c r="M519" s="10" t="str">
        <f t="shared" si="48"/>
        <v>LP</v>
      </c>
      <c r="N519" s="8" t="s">
        <v>30</v>
      </c>
      <c r="O519" s="8" t="str">
        <f t="shared" si="47"/>
        <v>Medium</v>
      </c>
      <c r="P519" s="201" t="s">
        <v>3518</v>
      </c>
      <c r="Q519" s="12"/>
      <c r="R519" s="12" t="s">
        <v>3519</v>
      </c>
      <c r="S519" s="29" t="s">
        <v>3520</v>
      </c>
      <c r="T519" s="14" t="s">
        <v>3521</v>
      </c>
      <c r="U519" s="12">
        <v>3</v>
      </c>
      <c r="V519" s="12">
        <v>8</v>
      </c>
      <c r="W519" s="12">
        <v>0</v>
      </c>
      <c r="X519" s="12" t="s">
        <v>37</v>
      </c>
    </row>
    <row r="520" spans="1:24" ht="112.5" customHeight="1" x14ac:dyDescent="0.25">
      <c r="A520" s="17"/>
      <c r="B520" s="20"/>
      <c r="C520" s="8" t="str">
        <f t="shared" ca="1" si="46"/>
        <v>Active</v>
      </c>
      <c r="D520" s="8" t="s">
        <v>3522</v>
      </c>
      <c r="E520" s="9">
        <v>43563</v>
      </c>
      <c r="F520" s="9">
        <v>45023</v>
      </c>
      <c r="G520" s="9">
        <f t="shared" si="45"/>
        <v>45753</v>
      </c>
      <c r="H520" s="8" t="s">
        <v>3523</v>
      </c>
      <c r="I520" s="8" t="s">
        <v>3524</v>
      </c>
      <c r="J520" s="8" t="s">
        <v>27</v>
      </c>
      <c r="K520" s="8" t="s">
        <v>28</v>
      </c>
      <c r="L520" s="8" t="s">
        <v>29</v>
      </c>
      <c r="M520" s="10" t="str">
        <f t="shared" si="48"/>
        <v>LP</v>
      </c>
      <c r="N520" s="8" t="s">
        <v>30</v>
      </c>
      <c r="O520" s="8" t="str">
        <f t="shared" si="47"/>
        <v>Medium</v>
      </c>
      <c r="P520" s="207" t="s">
        <v>3525</v>
      </c>
      <c r="Q520" s="8" t="s">
        <v>3526</v>
      </c>
      <c r="R520" s="8" t="s">
        <v>3527</v>
      </c>
      <c r="S520" s="11" t="s">
        <v>3528</v>
      </c>
      <c r="T520" s="22" t="s">
        <v>60</v>
      </c>
      <c r="U520" s="25">
        <v>7</v>
      </c>
      <c r="V520" s="25">
        <v>7</v>
      </c>
      <c r="W520" s="25">
        <v>1</v>
      </c>
      <c r="X520" s="14" t="s">
        <v>37</v>
      </c>
    </row>
    <row r="521" spans="1:24" ht="112.5" customHeight="1" x14ac:dyDescent="0.25">
      <c r="A521" s="19"/>
      <c r="B521" s="18">
        <v>44956</v>
      </c>
      <c r="C521" s="8" t="s">
        <v>407</v>
      </c>
      <c r="D521" s="12" t="s">
        <v>3529</v>
      </c>
      <c r="E521" s="9">
        <v>44909</v>
      </c>
      <c r="F521" s="9">
        <v>44909</v>
      </c>
      <c r="G521" s="9">
        <v>45639</v>
      </c>
      <c r="H521" s="8" t="s">
        <v>3530</v>
      </c>
      <c r="I521" s="8" t="s">
        <v>3531</v>
      </c>
      <c r="J521" s="8" t="s">
        <v>56</v>
      </c>
      <c r="K521" s="8" t="s">
        <v>124</v>
      </c>
      <c r="L521" s="54" t="s">
        <v>29</v>
      </c>
      <c r="M521" s="10" t="s">
        <v>2607</v>
      </c>
      <c r="N521" s="8" t="s">
        <v>270</v>
      </c>
      <c r="O521" s="8" t="s">
        <v>61</v>
      </c>
      <c r="P521" s="207" t="s">
        <v>3532</v>
      </c>
      <c r="Q521" s="8"/>
      <c r="R521" s="8" t="s">
        <v>3533</v>
      </c>
      <c r="S521" s="29" t="s">
        <v>3534</v>
      </c>
      <c r="T521" s="13"/>
      <c r="U521" s="8"/>
      <c r="V521" s="8"/>
      <c r="W521" s="8"/>
      <c r="X521" s="14"/>
    </row>
    <row r="522" spans="1:24" ht="112.5" customHeight="1" x14ac:dyDescent="0.25">
      <c r="A522" s="19"/>
      <c r="B522" s="20"/>
      <c r="C522" s="8" t="str">
        <f t="shared" ref="C522:C585" ca="1" si="49">IF(G522&lt;TODAY(),"Expired","Active")</f>
        <v>Expired</v>
      </c>
      <c r="D522" s="8" t="s">
        <v>3535</v>
      </c>
      <c r="E522" s="9">
        <v>43990</v>
      </c>
      <c r="F522" s="9">
        <v>44355</v>
      </c>
      <c r="G522" s="9">
        <f t="shared" ref="G522:G585" si="50">DATE(YEAR(F522)+2,MONTH(F522),DAY(F522)-1)</f>
        <v>45084</v>
      </c>
      <c r="H522" s="8" t="s">
        <v>3536</v>
      </c>
      <c r="I522" s="8" t="s">
        <v>3537</v>
      </c>
      <c r="J522" s="8" t="s">
        <v>27</v>
      </c>
      <c r="K522" s="8" t="s">
        <v>28</v>
      </c>
      <c r="L522" s="8" t="s">
        <v>29</v>
      </c>
      <c r="M522" s="10" t="str">
        <f>IF(EXACT(L522,"C - COMPANY ACT"),"LP",IF(EXACT(L522,"V- VEST ACT (WITHIN PARLIAMENT) "),"LP",IF(EXACT(L522,"FS - FRIENDLY SOCIETIES ACT"),"LP",IF(EXACT(L522,"UN - UNICORPORATED"),"LA",""))))</f>
        <v>LP</v>
      </c>
      <c r="N522" s="8" t="s">
        <v>132</v>
      </c>
      <c r="O522" s="8" t="str">
        <f t="shared" ref="O522:O533" si="51">IF(EXACT(N522,"Overseas Charities Operating in Jamaica"),"Medium",IF(EXACT(N522,"Muslim Groups/Foundations"),"Medium",IF(EXACT(N522,"Churches"),"Low",IF(EXACT(N522,"Benevolent Societies"),"Low",IF(EXACT(N522,"Alumni/Past Students Associations"),"Low",IF(EXACT(N522,"Schools(Government/Private)"),"Low",IF(EXACT(N522,"Govt.Based Trusts/Charities"),"Low",IF(EXACT(N522,"Trust"),"Medium",IF(EXACT(N522,"Company Based Foundations"),"Medium",IF(EXACT(N522,"Other Foundations"),"Medium",IF(EXACT(N522,"Unincorporated Groups"),"Medium","")))))))))))</f>
        <v>Low</v>
      </c>
      <c r="P522" s="207" t="s">
        <v>215</v>
      </c>
      <c r="Q522" s="8"/>
      <c r="R522" s="8" t="s">
        <v>3538</v>
      </c>
      <c r="S522" s="11" t="s">
        <v>36</v>
      </c>
      <c r="T522" s="23" t="s">
        <v>3539</v>
      </c>
      <c r="U522" s="8"/>
      <c r="V522" s="8"/>
      <c r="W522" s="8"/>
      <c r="X522" s="14" t="s">
        <v>37</v>
      </c>
    </row>
    <row r="523" spans="1:24" ht="112.5" customHeight="1" x14ac:dyDescent="0.25">
      <c r="A523" s="19"/>
      <c r="B523" s="18">
        <v>45012</v>
      </c>
      <c r="C523" s="8" t="str">
        <f t="shared" ca="1" si="49"/>
        <v>Active</v>
      </c>
      <c r="D523" s="8" t="s">
        <v>3540</v>
      </c>
      <c r="E523" s="9">
        <v>45006</v>
      </c>
      <c r="F523" s="9">
        <f>E523</f>
        <v>45006</v>
      </c>
      <c r="G523" s="9">
        <f t="shared" si="50"/>
        <v>45736</v>
      </c>
      <c r="H523" s="8" t="s">
        <v>3541</v>
      </c>
      <c r="I523" s="8" t="s">
        <v>3542</v>
      </c>
      <c r="J523" s="8" t="s">
        <v>27</v>
      </c>
      <c r="K523" s="8" t="s">
        <v>28</v>
      </c>
      <c r="L523" s="8" t="s">
        <v>29</v>
      </c>
      <c r="M523" s="10" t="s">
        <v>2607</v>
      </c>
      <c r="N523" s="8" t="s">
        <v>30</v>
      </c>
      <c r="O523" s="8" t="str">
        <f t="shared" si="51"/>
        <v>Medium</v>
      </c>
      <c r="P523" s="207" t="s">
        <v>3543</v>
      </c>
      <c r="Q523" s="8"/>
      <c r="R523" s="8" t="s">
        <v>3544</v>
      </c>
      <c r="S523" s="11" t="s">
        <v>3545</v>
      </c>
      <c r="T523" s="13" t="s">
        <v>1330</v>
      </c>
      <c r="U523" s="8">
        <v>2</v>
      </c>
      <c r="V523" s="8">
        <v>0</v>
      </c>
      <c r="W523" s="8">
        <v>0</v>
      </c>
      <c r="X523" s="14" t="s">
        <v>37</v>
      </c>
    </row>
    <row r="524" spans="1:24" ht="112.5" customHeight="1" x14ac:dyDescent="0.25">
      <c r="A524" s="17"/>
      <c r="B524" s="18">
        <v>44746</v>
      </c>
      <c r="C524" s="8" t="str">
        <f t="shared" ca="1" si="49"/>
        <v>Expired</v>
      </c>
      <c r="D524" s="8" t="s">
        <v>3546</v>
      </c>
      <c r="E524" s="9">
        <v>44746</v>
      </c>
      <c r="F524" s="9">
        <f>E524</f>
        <v>44746</v>
      </c>
      <c r="G524" s="9">
        <f t="shared" si="50"/>
        <v>45476</v>
      </c>
      <c r="H524" s="8" t="s">
        <v>3547</v>
      </c>
      <c r="I524" s="8" t="s">
        <v>3548</v>
      </c>
      <c r="J524" s="8" t="s">
        <v>161</v>
      </c>
      <c r="K524" s="8" t="s">
        <v>28</v>
      </c>
      <c r="L524" s="8" t="s">
        <v>29</v>
      </c>
      <c r="M524" s="10" t="str">
        <f t="shared" ref="M524:M587" si="52">IF(EXACT(L524,"C - COMPANY ACT"),"LP",IF(EXACT(L524,"V- VEST ACT (WITHIN PARLIAMENT) "),"LP",IF(EXACT(L524,"FS - FRIENDLY SOCIETIES ACT"),"LP",IF(EXACT(L524,"UN - UNICORPORATED"),"LA",""))))</f>
        <v>LP</v>
      </c>
      <c r="N524" s="8" t="s">
        <v>270</v>
      </c>
      <c r="O524" s="8" t="str">
        <f t="shared" si="51"/>
        <v>Medium</v>
      </c>
      <c r="P524" s="207" t="s">
        <v>3549</v>
      </c>
      <c r="Q524" s="8"/>
      <c r="R524" s="8" t="s">
        <v>3550</v>
      </c>
      <c r="S524" s="21" t="s">
        <v>3551</v>
      </c>
      <c r="T524" s="12" t="s">
        <v>3552</v>
      </c>
      <c r="U524" s="8">
        <v>4</v>
      </c>
      <c r="V524" s="8">
        <v>0</v>
      </c>
      <c r="W524" s="8">
        <v>0</v>
      </c>
      <c r="X524" s="14" t="s">
        <v>61</v>
      </c>
    </row>
    <row r="525" spans="1:24" ht="112.5" customHeight="1" x14ac:dyDescent="0.25">
      <c r="A525" s="19"/>
      <c r="B525" s="20"/>
      <c r="C525" s="8" t="str">
        <f t="shared" ca="1" si="49"/>
        <v>Expired</v>
      </c>
      <c r="D525" s="8" t="s">
        <v>3553</v>
      </c>
      <c r="E525" s="9">
        <v>43563</v>
      </c>
      <c r="F525" s="9">
        <f>E525</f>
        <v>43563</v>
      </c>
      <c r="G525" s="9">
        <f t="shared" si="50"/>
        <v>44293</v>
      </c>
      <c r="H525" s="8" t="s">
        <v>3554</v>
      </c>
      <c r="I525" s="8" t="s">
        <v>3555</v>
      </c>
      <c r="J525" s="12" t="s">
        <v>123</v>
      </c>
      <c r="K525" s="8" t="s">
        <v>28</v>
      </c>
      <c r="L525" s="8" t="s">
        <v>29</v>
      </c>
      <c r="M525" s="10" t="str">
        <f t="shared" si="52"/>
        <v>LP</v>
      </c>
      <c r="N525" s="8" t="s">
        <v>132</v>
      </c>
      <c r="O525" s="8" t="str">
        <f t="shared" si="51"/>
        <v>Low</v>
      </c>
      <c r="P525" s="207" t="s">
        <v>675</v>
      </c>
      <c r="Q525" s="8"/>
      <c r="R525" s="8" t="s">
        <v>3556</v>
      </c>
      <c r="S525" s="11" t="s">
        <v>3557</v>
      </c>
      <c r="T525" s="12" t="s">
        <v>3558</v>
      </c>
      <c r="U525" s="25">
        <v>27</v>
      </c>
      <c r="V525" s="25">
        <v>2</v>
      </c>
      <c r="W525" s="25">
        <v>0</v>
      </c>
      <c r="X525" s="14" t="s">
        <v>37</v>
      </c>
    </row>
    <row r="526" spans="1:24" ht="112.5" customHeight="1" x14ac:dyDescent="0.25">
      <c r="A526" s="19"/>
      <c r="B526" s="20"/>
      <c r="C526" s="8" t="str">
        <f t="shared" ca="1" si="49"/>
        <v>Expired</v>
      </c>
      <c r="D526" s="8" t="s">
        <v>3559</v>
      </c>
      <c r="E526" s="9">
        <v>43986</v>
      </c>
      <c r="F526" s="9">
        <f>E526</f>
        <v>43986</v>
      </c>
      <c r="G526" s="9">
        <f t="shared" si="50"/>
        <v>44715</v>
      </c>
      <c r="H526" s="8" t="s">
        <v>3560</v>
      </c>
      <c r="I526" s="8" t="s">
        <v>3561</v>
      </c>
      <c r="J526" s="8" t="s">
        <v>254</v>
      </c>
      <c r="K526" s="8" t="s">
        <v>28</v>
      </c>
      <c r="L526" s="8" t="s">
        <v>29</v>
      </c>
      <c r="M526" s="10" t="str">
        <f t="shared" si="52"/>
        <v>LP</v>
      </c>
      <c r="N526" s="8" t="s">
        <v>132</v>
      </c>
      <c r="O526" s="8" t="str">
        <f t="shared" si="51"/>
        <v>Low</v>
      </c>
      <c r="P526" s="207" t="s">
        <v>215</v>
      </c>
      <c r="Q526" s="8"/>
      <c r="R526" s="8" t="s">
        <v>3562</v>
      </c>
      <c r="S526" s="11" t="s">
        <v>3563</v>
      </c>
      <c r="T526" s="22" t="s">
        <v>3564</v>
      </c>
      <c r="U526" s="8">
        <v>2</v>
      </c>
      <c r="V526" s="8">
        <v>0</v>
      </c>
      <c r="W526" s="8">
        <v>0</v>
      </c>
      <c r="X526" s="14" t="s">
        <v>37</v>
      </c>
    </row>
    <row r="527" spans="1:24" ht="112.5" customHeight="1" x14ac:dyDescent="0.25">
      <c r="A527" s="19"/>
      <c r="B527" s="20"/>
      <c r="C527" s="8" t="str">
        <f t="shared" ca="1" si="49"/>
        <v>Expired</v>
      </c>
      <c r="D527" s="8" t="s">
        <v>3565</v>
      </c>
      <c r="E527" s="9">
        <v>44039</v>
      </c>
      <c r="F527" s="9">
        <f>E527</f>
        <v>44039</v>
      </c>
      <c r="G527" s="9">
        <f t="shared" si="50"/>
        <v>44768</v>
      </c>
      <c r="H527" s="8" t="s">
        <v>3566</v>
      </c>
      <c r="I527" s="8" t="s">
        <v>3567</v>
      </c>
      <c r="J527" s="8" t="s">
        <v>329</v>
      </c>
      <c r="K527" s="8" t="s">
        <v>28</v>
      </c>
      <c r="L527" s="8" t="s">
        <v>29</v>
      </c>
      <c r="M527" s="10" t="str">
        <f t="shared" si="52"/>
        <v>LP</v>
      </c>
      <c r="N527" s="8" t="s">
        <v>132</v>
      </c>
      <c r="O527" s="8" t="str">
        <f t="shared" si="51"/>
        <v>Low</v>
      </c>
      <c r="P527" s="207" t="s">
        <v>215</v>
      </c>
      <c r="Q527" s="8"/>
      <c r="R527" s="8" t="s">
        <v>3568</v>
      </c>
      <c r="S527" s="21" t="s">
        <v>3569</v>
      </c>
      <c r="T527" s="23" t="s">
        <v>3570</v>
      </c>
      <c r="U527" s="8">
        <v>3</v>
      </c>
      <c r="V527" s="8">
        <v>0</v>
      </c>
      <c r="W527" s="8">
        <v>0</v>
      </c>
      <c r="X527" s="14" t="s">
        <v>37</v>
      </c>
    </row>
    <row r="528" spans="1:24" ht="112.5" customHeight="1" x14ac:dyDescent="0.25">
      <c r="A528" s="19"/>
      <c r="B528" s="20"/>
      <c r="C528" s="8" t="str">
        <f t="shared" ca="1" si="49"/>
        <v>Expired</v>
      </c>
      <c r="D528" s="8" t="s">
        <v>3571</v>
      </c>
      <c r="E528" s="9">
        <v>41851</v>
      </c>
      <c r="F528" s="9">
        <v>42563</v>
      </c>
      <c r="G528" s="9">
        <f t="shared" si="50"/>
        <v>43292</v>
      </c>
      <c r="H528" s="8" t="s">
        <v>3572</v>
      </c>
      <c r="I528" s="8" t="s">
        <v>3573</v>
      </c>
      <c r="J528" s="8" t="s">
        <v>27</v>
      </c>
      <c r="K528" s="8" t="s">
        <v>28</v>
      </c>
      <c r="L528" s="8" t="s">
        <v>29</v>
      </c>
      <c r="M528" s="10" t="str">
        <f t="shared" si="52"/>
        <v>LP</v>
      </c>
      <c r="N528" s="8" t="s">
        <v>132</v>
      </c>
      <c r="O528" s="8" t="str">
        <f t="shared" si="51"/>
        <v>Low</v>
      </c>
      <c r="P528" s="207" t="s">
        <v>3574</v>
      </c>
      <c r="Q528" s="8"/>
      <c r="R528" s="8"/>
      <c r="S528" s="21"/>
      <c r="T528" s="13"/>
      <c r="U528" s="8"/>
      <c r="V528" s="8"/>
      <c r="W528" s="8"/>
      <c r="X528" s="14" t="str">
        <f>IF(ISNUMBER(#REF!), IF(#REF!&lt;5000001,"SMALL", IF(#REF!&lt;15000001,"MEDIUM","LARGE")),"")</f>
        <v/>
      </c>
    </row>
    <row r="529" spans="1:24" ht="112.5" customHeight="1" x14ac:dyDescent="0.25">
      <c r="A529" s="19"/>
      <c r="B529" s="20"/>
      <c r="C529" s="8" t="str">
        <f t="shared" ca="1" si="49"/>
        <v>Expired</v>
      </c>
      <c r="D529" s="12" t="s">
        <v>3575</v>
      </c>
      <c r="E529" s="23">
        <v>42928</v>
      </c>
      <c r="F529" s="28">
        <v>42928</v>
      </c>
      <c r="G529" s="9">
        <f t="shared" si="50"/>
        <v>43657</v>
      </c>
      <c r="H529" s="8" t="s">
        <v>3576</v>
      </c>
      <c r="I529" s="12" t="s">
        <v>3577</v>
      </c>
      <c r="J529" s="12" t="s">
        <v>56</v>
      </c>
      <c r="K529" s="12" t="s">
        <v>124</v>
      </c>
      <c r="L529" s="8" t="s">
        <v>29</v>
      </c>
      <c r="M529" s="10" t="str">
        <f t="shared" si="52"/>
        <v>LP</v>
      </c>
      <c r="N529" s="12" t="s">
        <v>132</v>
      </c>
      <c r="O529" s="8" t="str">
        <f t="shared" si="51"/>
        <v>Low</v>
      </c>
      <c r="P529" s="201" t="s">
        <v>1816</v>
      </c>
      <c r="Q529" s="12"/>
      <c r="R529" s="12" t="s">
        <v>3578</v>
      </c>
      <c r="S529" s="46"/>
      <c r="T529" s="14"/>
      <c r="U529" s="12"/>
      <c r="V529" s="87"/>
      <c r="W529" s="74"/>
      <c r="X529" s="74" t="s">
        <v>37</v>
      </c>
    </row>
    <row r="530" spans="1:24" ht="112.5" customHeight="1" x14ac:dyDescent="0.25">
      <c r="A530" s="19"/>
      <c r="B530" s="20"/>
      <c r="C530" s="8" t="str">
        <f t="shared" ca="1" si="49"/>
        <v>Expired</v>
      </c>
      <c r="D530" s="8" t="s">
        <v>3579</v>
      </c>
      <c r="E530" s="9">
        <v>41983</v>
      </c>
      <c r="F530" s="9">
        <v>44175</v>
      </c>
      <c r="G530" s="9">
        <f t="shared" si="50"/>
        <v>44904</v>
      </c>
      <c r="H530" s="8" t="s">
        <v>3580</v>
      </c>
      <c r="I530" s="8" t="s">
        <v>3581</v>
      </c>
      <c r="J530" s="8" t="s">
        <v>254</v>
      </c>
      <c r="K530" s="8" t="s">
        <v>28</v>
      </c>
      <c r="L530" s="8" t="s">
        <v>29</v>
      </c>
      <c r="M530" s="10" t="str">
        <f t="shared" si="52"/>
        <v>LP</v>
      </c>
      <c r="N530" s="8" t="s">
        <v>132</v>
      </c>
      <c r="O530" s="8" t="str">
        <f t="shared" si="51"/>
        <v>Low</v>
      </c>
      <c r="P530" s="207" t="s">
        <v>1481</v>
      </c>
      <c r="Q530" s="8"/>
      <c r="R530" s="8" t="s">
        <v>3582</v>
      </c>
      <c r="S530" s="11" t="s">
        <v>3583</v>
      </c>
      <c r="T530" s="12" t="s">
        <v>3584</v>
      </c>
      <c r="U530" s="24"/>
      <c r="V530" s="24"/>
      <c r="W530" s="24"/>
      <c r="X530" s="14" t="s">
        <v>61</v>
      </c>
    </row>
    <row r="531" spans="1:24" ht="112.5" customHeight="1" x14ac:dyDescent="0.25">
      <c r="A531" s="19"/>
      <c r="B531" s="20"/>
      <c r="C531" s="8" t="str">
        <f t="shared" ca="1" si="49"/>
        <v>Expired</v>
      </c>
      <c r="D531" s="8" t="s">
        <v>3585</v>
      </c>
      <c r="E531" s="9">
        <v>41723</v>
      </c>
      <c r="F531" s="9">
        <f>E531</f>
        <v>41723</v>
      </c>
      <c r="G531" s="9">
        <f t="shared" si="50"/>
        <v>42453</v>
      </c>
      <c r="H531" s="8" t="s">
        <v>3586</v>
      </c>
      <c r="I531" s="8" t="s">
        <v>3587</v>
      </c>
      <c r="J531" s="8" t="s">
        <v>114</v>
      </c>
      <c r="K531" s="8" t="s">
        <v>28</v>
      </c>
      <c r="L531" s="8" t="s">
        <v>29</v>
      </c>
      <c r="M531" s="10" t="str">
        <f t="shared" si="52"/>
        <v>LP</v>
      </c>
      <c r="N531" s="8" t="s">
        <v>132</v>
      </c>
      <c r="O531" s="8" t="str">
        <f t="shared" si="51"/>
        <v>Low</v>
      </c>
      <c r="P531" s="207" t="s">
        <v>3588</v>
      </c>
      <c r="Q531" s="8"/>
      <c r="R531" s="8" t="s">
        <v>3589</v>
      </c>
      <c r="S531" s="11" t="s">
        <v>3590</v>
      </c>
      <c r="T531" s="12" t="s">
        <v>3591</v>
      </c>
      <c r="U531" s="8">
        <v>7</v>
      </c>
      <c r="V531" s="8">
        <v>0</v>
      </c>
      <c r="W531" s="8">
        <v>0</v>
      </c>
      <c r="X531" s="14" t="s">
        <v>37</v>
      </c>
    </row>
    <row r="532" spans="1:24" ht="112.5" customHeight="1" x14ac:dyDescent="0.25">
      <c r="A532" s="19"/>
      <c r="B532" s="20"/>
      <c r="C532" s="8" t="str">
        <f t="shared" ca="1" si="49"/>
        <v>Expired</v>
      </c>
      <c r="D532" s="8" t="s">
        <v>3592</v>
      </c>
      <c r="E532" s="9">
        <v>42359</v>
      </c>
      <c r="F532" s="9">
        <v>43091</v>
      </c>
      <c r="G532" s="9">
        <f t="shared" si="50"/>
        <v>43820</v>
      </c>
      <c r="H532" s="8" t="s">
        <v>3593</v>
      </c>
      <c r="I532" s="8" t="s">
        <v>3594</v>
      </c>
      <c r="J532" s="8" t="s">
        <v>27</v>
      </c>
      <c r="K532" s="8" t="s">
        <v>28</v>
      </c>
      <c r="L532" s="8" t="s">
        <v>3392</v>
      </c>
      <c r="M532" s="10" t="str">
        <f t="shared" si="52"/>
        <v>LP</v>
      </c>
      <c r="N532" s="8" t="s">
        <v>132</v>
      </c>
      <c r="O532" s="8" t="str">
        <f t="shared" si="51"/>
        <v>Low</v>
      </c>
      <c r="P532" s="207" t="s">
        <v>3595</v>
      </c>
      <c r="Q532" s="8"/>
      <c r="R532" s="8" t="s">
        <v>3596</v>
      </c>
      <c r="S532" s="11" t="s">
        <v>3597</v>
      </c>
      <c r="T532" s="12" t="s">
        <v>3598</v>
      </c>
      <c r="U532" s="8">
        <v>5</v>
      </c>
      <c r="V532" s="8">
        <v>0</v>
      </c>
      <c r="W532" s="8">
        <v>31</v>
      </c>
      <c r="X532" s="14" t="s">
        <v>243</v>
      </c>
    </row>
    <row r="533" spans="1:24" ht="112.5" customHeight="1" x14ac:dyDescent="0.25">
      <c r="A533" s="19"/>
      <c r="B533" s="20"/>
      <c r="C533" s="8" t="str">
        <f t="shared" ca="1" si="49"/>
        <v>Expired</v>
      </c>
      <c r="D533" s="8" t="s">
        <v>3599</v>
      </c>
      <c r="E533" s="9">
        <v>43742</v>
      </c>
      <c r="F533" s="9">
        <v>43742</v>
      </c>
      <c r="G533" s="9">
        <f t="shared" si="50"/>
        <v>44472</v>
      </c>
      <c r="H533" s="8" t="s">
        <v>3600</v>
      </c>
      <c r="I533" s="8" t="s">
        <v>3601</v>
      </c>
      <c r="J533" s="8" t="s">
        <v>27</v>
      </c>
      <c r="K533" s="8" t="s">
        <v>28</v>
      </c>
      <c r="L533" s="8" t="s">
        <v>29</v>
      </c>
      <c r="M533" s="10" t="str">
        <f t="shared" si="52"/>
        <v>LP</v>
      </c>
      <c r="N533" s="8" t="s">
        <v>132</v>
      </c>
      <c r="O533" s="8" t="str">
        <f t="shared" si="51"/>
        <v>Low</v>
      </c>
      <c r="P533" s="207" t="s">
        <v>3602</v>
      </c>
      <c r="Q533" s="8"/>
      <c r="R533" s="8" t="s">
        <v>3603</v>
      </c>
      <c r="S533" s="11" t="s">
        <v>3604</v>
      </c>
      <c r="T533" s="23" t="s">
        <v>3605</v>
      </c>
      <c r="U533" s="8">
        <v>2</v>
      </c>
      <c r="V533" s="8">
        <v>0</v>
      </c>
      <c r="W533" s="8">
        <v>0</v>
      </c>
      <c r="X533" s="14" t="s">
        <v>37</v>
      </c>
    </row>
    <row r="534" spans="1:24" ht="112.5" customHeight="1" x14ac:dyDescent="0.25">
      <c r="A534" s="19"/>
      <c r="B534" s="20"/>
      <c r="C534" s="8" t="str">
        <f t="shared" ca="1" si="49"/>
        <v>Expired</v>
      </c>
      <c r="D534" s="8" t="s">
        <v>3606</v>
      </c>
      <c r="E534" s="9">
        <v>43866</v>
      </c>
      <c r="F534" s="9">
        <v>44597</v>
      </c>
      <c r="G534" s="9">
        <f t="shared" si="50"/>
        <v>45326</v>
      </c>
      <c r="H534" s="8" t="s">
        <v>3607</v>
      </c>
      <c r="I534" s="8" t="s">
        <v>3608</v>
      </c>
      <c r="J534" s="8" t="s">
        <v>27</v>
      </c>
      <c r="K534" s="8" t="s">
        <v>28</v>
      </c>
      <c r="L534" s="8" t="s">
        <v>29</v>
      </c>
      <c r="M534" s="10" t="str">
        <f t="shared" si="52"/>
        <v>LP</v>
      </c>
      <c r="N534" s="8" t="s">
        <v>440</v>
      </c>
      <c r="O534" s="8" t="str">
        <f>IF(EXACT(N534,"Overseas Charities Operating in Jamaica"),"Medium",IF(EXACT(N534,"Muslim Groups/Foundations"),"Medium",IF(EXACT(N534,"Churches"),"Low",IF(EXACT(N534,"Benevolent Societies"),"Low",IF(EXACT(N534,"Alumni/Past Students'associations"),"Low",IF(EXACT(N534,"Schools(Government/Private)"),"Low",IF(EXACT(N534,"Govt.Based Trusts/Charities"),"Low",IF(EXACT(N534,"Trust"),"Medium",IF(EXACT(N534,"Company Based Foundations"),"Medium",IF(EXACT(N534,"Other Foundations"),"Medium",IF(EXACT(N534,"Unincorporated Groups"),"Medium","")))))))))))</f>
        <v>Low</v>
      </c>
      <c r="P534" s="207" t="s">
        <v>3609</v>
      </c>
      <c r="Q534" s="8"/>
      <c r="R534" s="8" t="s">
        <v>3610</v>
      </c>
      <c r="S534" s="11" t="s">
        <v>3611</v>
      </c>
      <c r="T534" s="23" t="s">
        <v>657</v>
      </c>
      <c r="U534" s="8">
        <v>5</v>
      </c>
      <c r="V534" s="8">
        <v>15</v>
      </c>
      <c r="W534" s="8">
        <v>0</v>
      </c>
      <c r="X534" s="14" t="s">
        <v>37</v>
      </c>
    </row>
    <row r="535" spans="1:24" ht="112.5" customHeight="1" x14ac:dyDescent="0.25">
      <c r="A535" s="30"/>
      <c r="B535" s="31"/>
      <c r="C535" s="8" t="str">
        <f t="shared" ca="1" si="49"/>
        <v>Expired</v>
      </c>
      <c r="D535" s="12" t="s">
        <v>3612</v>
      </c>
      <c r="E535" s="23">
        <v>43789</v>
      </c>
      <c r="F535" s="28">
        <v>43788</v>
      </c>
      <c r="G535" s="9">
        <f t="shared" si="50"/>
        <v>44518</v>
      </c>
      <c r="H535" s="8" t="s">
        <v>3613</v>
      </c>
      <c r="I535" s="12" t="s">
        <v>3614</v>
      </c>
      <c r="J535" s="12" t="s">
        <v>114</v>
      </c>
      <c r="K535" s="12" t="s">
        <v>124</v>
      </c>
      <c r="L535" s="8" t="s">
        <v>29</v>
      </c>
      <c r="M535" s="10" t="str">
        <f t="shared" si="52"/>
        <v>LP</v>
      </c>
      <c r="N535" s="12" t="s">
        <v>132</v>
      </c>
      <c r="O535" s="8" t="str">
        <f t="shared" ref="O535:O548" si="53">IF(EXACT(N535,"Overseas Charities Operating in Jamaica"),"Medium",IF(EXACT(N535,"Muslim Groups/Foundations"),"Medium",IF(EXACT(N535,"Churches"),"Low",IF(EXACT(N535,"Benevolent Societies"),"Low",IF(EXACT(N535,"Alumni/Past Students Associations"),"Low",IF(EXACT(N535,"Schools(Government/Private)"),"Low",IF(EXACT(N535,"Govt.Based Trusts/Charities"),"Low",IF(EXACT(N535,"Trust"),"Medium",IF(EXACT(N535,"Company Based Foundations"),"Medium",IF(EXACT(N535,"Other Foundations"),"Medium",IF(EXACT(N535,"Unincorporated Groups"),"Medium","")))))))))))</f>
        <v>Low</v>
      </c>
      <c r="P535" s="201" t="s">
        <v>3615</v>
      </c>
      <c r="Q535" s="12"/>
      <c r="R535" s="12" t="s">
        <v>3616</v>
      </c>
      <c r="S535" s="46"/>
      <c r="T535" s="14"/>
      <c r="U535" s="12"/>
      <c r="V535" s="12"/>
      <c r="W535" s="12"/>
      <c r="X535" s="12" t="s">
        <v>37</v>
      </c>
    </row>
    <row r="536" spans="1:24" ht="112.5" customHeight="1" x14ac:dyDescent="0.25">
      <c r="A536" s="19"/>
      <c r="B536" s="20"/>
      <c r="C536" s="8" t="str">
        <f t="shared" ca="1" si="49"/>
        <v>Expired</v>
      </c>
      <c r="D536" s="8" t="s">
        <v>3617</v>
      </c>
      <c r="E536" s="9">
        <v>43000</v>
      </c>
      <c r="F536" s="9">
        <v>44461</v>
      </c>
      <c r="G536" s="9">
        <f t="shared" si="50"/>
        <v>45190</v>
      </c>
      <c r="H536" s="8" t="s">
        <v>3618</v>
      </c>
      <c r="I536" s="8" t="s">
        <v>3619</v>
      </c>
      <c r="J536" s="8" t="s">
        <v>254</v>
      </c>
      <c r="K536" s="8" t="s">
        <v>28</v>
      </c>
      <c r="L536" s="8" t="s">
        <v>29</v>
      </c>
      <c r="M536" s="10" t="str">
        <f t="shared" si="52"/>
        <v>LP</v>
      </c>
      <c r="N536" s="8" t="s">
        <v>132</v>
      </c>
      <c r="O536" s="8" t="str">
        <f t="shared" si="53"/>
        <v>Low</v>
      </c>
      <c r="P536" s="207" t="s">
        <v>3620</v>
      </c>
      <c r="Q536" s="8"/>
      <c r="R536" s="8" t="s">
        <v>3621</v>
      </c>
      <c r="S536" s="11" t="s">
        <v>3622</v>
      </c>
      <c r="T536" s="23" t="s">
        <v>3623</v>
      </c>
      <c r="U536" s="8"/>
      <c r="V536" s="8"/>
      <c r="W536" s="8"/>
      <c r="X536" s="14" t="s">
        <v>37</v>
      </c>
    </row>
    <row r="537" spans="1:24" ht="112.5" customHeight="1" x14ac:dyDescent="0.25">
      <c r="A537" s="19"/>
      <c r="B537" s="20"/>
      <c r="C537" s="8" t="str">
        <f t="shared" ca="1" si="49"/>
        <v>Expired</v>
      </c>
      <c r="D537" s="8" t="s">
        <v>3625</v>
      </c>
      <c r="E537" s="9">
        <v>43768</v>
      </c>
      <c r="F537" s="9">
        <v>43768</v>
      </c>
      <c r="G537" s="9">
        <f t="shared" si="50"/>
        <v>44498</v>
      </c>
      <c r="H537" s="8" t="s">
        <v>3626</v>
      </c>
      <c r="I537" s="8" t="s">
        <v>3627</v>
      </c>
      <c r="J537" s="8" t="s">
        <v>27</v>
      </c>
      <c r="K537" s="8" t="s">
        <v>28</v>
      </c>
      <c r="L537" s="8" t="s">
        <v>29</v>
      </c>
      <c r="M537" s="10" t="str">
        <f t="shared" si="52"/>
        <v>LP</v>
      </c>
      <c r="N537" s="8" t="s">
        <v>132</v>
      </c>
      <c r="O537" s="8" t="str">
        <f t="shared" si="53"/>
        <v>Low</v>
      </c>
      <c r="P537" s="207" t="s">
        <v>3628</v>
      </c>
      <c r="Q537" s="8"/>
      <c r="R537" s="8" t="s">
        <v>3629</v>
      </c>
      <c r="S537" s="11" t="s">
        <v>3630</v>
      </c>
      <c r="T537" s="22"/>
      <c r="U537" s="8"/>
      <c r="V537" s="8"/>
      <c r="W537" s="8"/>
      <c r="X537" s="14" t="str">
        <f>IF(ISNUMBER(#REF!), IF(#REF!&lt;5000001,"SMALL", IF(#REF!&lt;15000001,"MEDIUM","LARGE")),"")</f>
        <v/>
      </c>
    </row>
    <row r="538" spans="1:24" ht="112.5" customHeight="1" x14ac:dyDescent="0.25">
      <c r="A538" s="19"/>
      <c r="B538" s="20"/>
      <c r="C538" s="8" t="str">
        <f t="shared" ca="1" si="49"/>
        <v>Active</v>
      </c>
      <c r="D538" s="8" t="s">
        <v>3631</v>
      </c>
      <c r="E538" s="9">
        <v>43476</v>
      </c>
      <c r="F538" s="9">
        <v>44937</v>
      </c>
      <c r="G538" s="9">
        <f t="shared" si="50"/>
        <v>45667</v>
      </c>
      <c r="H538" s="8" t="s">
        <v>3632</v>
      </c>
      <c r="I538" s="8" t="s">
        <v>3633</v>
      </c>
      <c r="J538" s="8" t="s">
        <v>269</v>
      </c>
      <c r="K538" s="8" t="s">
        <v>28</v>
      </c>
      <c r="L538" s="8" t="s">
        <v>29</v>
      </c>
      <c r="M538" s="10" t="str">
        <f t="shared" si="52"/>
        <v>LP</v>
      </c>
      <c r="N538" s="8" t="s">
        <v>132</v>
      </c>
      <c r="O538" s="8" t="str">
        <f t="shared" si="53"/>
        <v>Low</v>
      </c>
      <c r="P538" s="207" t="s">
        <v>3634</v>
      </c>
      <c r="Q538" s="8" t="s">
        <v>3635</v>
      </c>
      <c r="R538" s="8" t="s">
        <v>3636</v>
      </c>
      <c r="S538" s="11" t="s">
        <v>3637</v>
      </c>
      <c r="T538" s="13" t="s">
        <v>3638</v>
      </c>
      <c r="U538" s="8">
        <v>27</v>
      </c>
      <c r="V538" s="8">
        <v>0</v>
      </c>
      <c r="W538" s="8">
        <v>1</v>
      </c>
      <c r="X538" s="14" t="s">
        <v>37</v>
      </c>
    </row>
    <row r="539" spans="1:24" ht="112.5" customHeight="1" x14ac:dyDescent="0.25">
      <c r="A539" s="19"/>
      <c r="B539" s="20"/>
      <c r="C539" s="8" t="str">
        <f t="shared" ca="1" si="49"/>
        <v>Expired</v>
      </c>
      <c r="D539" s="8" t="s">
        <v>3639</v>
      </c>
      <c r="E539" s="9">
        <v>42515</v>
      </c>
      <c r="F539" s="9">
        <v>42515</v>
      </c>
      <c r="G539" s="9">
        <f t="shared" si="50"/>
        <v>43244</v>
      </c>
      <c r="H539" s="8" t="s">
        <v>3640</v>
      </c>
      <c r="I539" s="8" t="s">
        <v>3641</v>
      </c>
      <c r="J539" s="8" t="s">
        <v>27</v>
      </c>
      <c r="K539" s="8" t="s">
        <v>28</v>
      </c>
      <c r="L539" s="8" t="s">
        <v>29</v>
      </c>
      <c r="M539" s="10" t="str">
        <f t="shared" si="52"/>
        <v>LP</v>
      </c>
      <c r="N539" s="8" t="s">
        <v>270</v>
      </c>
      <c r="O539" s="8" t="str">
        <f t="shared" si="53"/>
        <v>Medium</v>
      </c>
      <c r="P539" s="207" t="s">
        <v>3642</v>
      </c>
      <c r="Q539" s="8"/>
      <c r="R539" s="8" t="s">
        <v>3643</v>
      </c>
      <c r="S539" s="11" t="s">
        <v>3644</v>
      </c>
      <c r="T539" s="12" t="s">
        <v>3645</v>
      </c>
      <c r="U539" s="8">
        <v>2</v>
      </c>
      <c r="V539" s="8">
        <v>0</v>
      </c>
      <c r="W539" s="8">
        <v>0</v>
      </c>
      <c r="X539" s="14" t="s">
        <v>37</v>
      </c>
    </row>
    <row r="540" spans="1:24" ht="112.5" customHeight="1" x14ac:dyDescent="0.25">
      <c r="A540" s="30"/>
      <c r="B540" s="31" t="s">
        <v>70</v>
      </c>
      <c r="C540" s="8" t="str">
        <f t="shared" ca="1" si="49"/>
        <v>Expired</v>
      </c>
      <c r="D540" s="8" t="s">
        <v>3646</v>
      </c>
      <c r="E540" s="9">
        <v>43454</v>
      </c>
      <c r="F540" s="9">
        <v>43454</v>
      </c>
      <c r="G540" s="9">
        <f t="shared" si="50"/>
        <v>44184</v>
      </c>
      <c r="H540" s="8" t="s">
        <v>3647</v>
      </c>
      <c r="I540" s="8" t="s">
        <v>3648</v>
      </c>
      <c r="J540" s="8" t="s">
        <v>161</v>
      </c>
      <c r="K540" s="8" t="s">
        <v>28</v>
      </c>
      <c r="L540" s="8" t="s">
        <v>29</v>
      </c>
      <c r="M540" s="10" t="str">
        <f t="shared" si="52"/>
        <v>LP</v>
      </c>
      <c r="N540" s="8" t="s">
        <v>30</v>
      </c>
      <c r="O540" s="8" t="str">
        <f t="shared" si="53"/>
        <v>Medium</v>
      </c>
      <c r="P540" s="207" t="s">
        <v>3649</v>
      </c>
      <c r="Q540" s="8"/>
      <c r="R540" s="8" t="s">
        <v>3650</v>
      </c>
      <c r="S540" s="11" t="s">
        <v>3651</v>
      </c>
      <c r="T540" s="12" t="s">
        <v>3652</v>
      </c>
      <c r="U540" s="8">
        <v>7</v>
      </c>
      <c r="V540" s="8">
        <v>0</v>
      </c>
      <c r="W540" s="8">
        <v>0</v>
      </c>
      <c r="X540" s="14" t="s">
        <v>37</v>
      </c>
    </row>
    <row r="541" spans="1:24" ht="112.5" customHeight="1" x14ac:dyDescent="0.25">
      <c r="A541" s="19"/>
      <c r="B541" s="20"/>
      <c r="C541" s="8" t="str">
        <f t="shared" ca="1" si="49"/>
        <v>Expired</v>
      </c>
      <c r="D541" s="8" t="s">
        <v>3653</v>
      </c>
      <c r="E541" s="9">
        <v>43909</v>
      </c>
      <c r="F541" s="9">
        <v>43909</v>
      </c>
      <c r="G541" s="9">
        <f t="shared" si="50"/>
        <v>44638</v>
      </c>
      <c r="H541" s="8" t="s">
        <v>3654</v>
      </c>
      <c r="I541" s="8" t="s">
        <v>3655</v>
      </c>
      <c r="J541" s="8" t="s">
        <v>27</v>
      </c>
      <c r="K541" s="8" t="s">
        <v>28</v>
      </c>
      <c r="L541" s="8" t="s">
        <v>29</v>
      </c>
      <c r="M541" s="10" t="str">
        <f t="shared" si="52"/>
        <v>LP</v>
      </c>
      <c r="N541" s="8" t="s">
        <v>30</v>
      </c>
      <c r="O541" s="8" t="str">
        <f t="shared" si="53"/>
        <v>Medium</v>
      </c>
      <c r="P541" s="207" t="s">
        <v>3656</v>
      </c>
      <c r="Q541" s="8"/>
      <c r="R541" s="8" t="s">
        <v>3657</v>
      </c>
      <c r="S541" s="11" t="s">
        <v>3658</v>
      </c>
      <c r="T541" s="22" t="s">
        <v>958</v>
      </c>
      <c r="U541" s="8">
        <v>3</v>
      </c>
      <c r="V541" s="8">
        <v>0</v>
      </c>
      <c r="W541" s="8">
        <v>0</v>
      </c>
      <c r="X541" s="14" t="s">
        <v>37</v>
      </c>
    </row>
    <row r="542" spans="1:24" ht="112.5" customHeight="1" x14ac:dyDescent="0.25">
      <c r="A542" s="30"/>
      <c r="B542" s="31"/>
      <c r="C542" s="8" t="str">
        <f t="shared" ca="1" si="49"/>
        <v>Expired</v>
      </c>
      <c r="D542" s="8" t="s">
        <v>3659</v>
      </c>
      <c r="E542" s="9">
        <v>43452</v>
      </c>
      <c r="F542" s="9">
        <v>43452</v>
      </c>
      <c r="G542" s="9">
        <f t="shared" si="50"/>
        <v>44182</v>
      </c>
      <c r="H542" s="8" t="s">
        <v>3660</v>
      </c>
      <c r="I542" s="8" t="s">
        <v>3661</v>
      </c>
      <c r="J542" s="8" t="s">
        <v>282</v>
      </c>
      <c r="K542" s="8" t="s">
        <v>28</v>
      </c>
      <c r="L542" s="8" t="s">
        <v>29</v>
      </c>
      <c r="M542" s="10" t="str">
        <f t="shared" si="52"/>
        <v>LP</v>
      </c>
      <c r="N542" s="8" t="s">
        <v>30</v>
      </c>
      <c r="O542" s="8" t="str">
        <f t="shared" si="53"/>
        <v>Medium</v>
      </c>
      <c r="P542" s="207" t="s">
        <v>3662</v>
      </c>
      <c r="Q542" s="8"/>
      <c r="R542" s="8" t="s">
        <v>3663</v>
      </c>
      <c r="S542" s="11" t="s">
        <v>3664</v>
      </c>
      <c r="T542" s="13" t="s">
        <v>3665</v>
      </c>
      <c r="U542" s="25">
        <v>7</v>
      </c>
      <c r="V542" s="25">
        <v>0</v>
      </c>
      <c r="W542" s="25">
        <v>0</v>
      </c>
      <c r="X542" s="14" t="s">
        <v>37</v>
      </c>
    </row>
    <row r="543" spans="1:24" ht="112.5" customHeight="1" x14ac:dyDescent="0.25">
      <c r="A543" s="19"/>
      <c r="B543" s="20"/>
      <c r="C543" s="8" t="str">
        <f t="shared" ca="1" si="49"/>
        <v>Expired</v>
      </c>
      <c r="D543" s="12" t="s">
        <v>3666</v>
      </c>
      <c r="E543" s="23">
        <v>43319</v>
      </c>
      <c r="F543" s="28">
        <v>44780</v>
      </c>
      <c r="G543" s="9">
        <f t="shared" si="50"/>
        <v>45510</v>
      </c>
      <c r="H543" s="8" t="s">
        <v>3667</v>
      </c>
      <c r="I543" s="12" t="s">
        <v>3668</v>
      </c>
      <c r="J543" s="12" t="s">
        <v>123</v>
      </c>
      <c r="K543" s="12" t="s">
        <v>124</v>
      </c>
      <c r="L543" s="8" t="s">
        <v>1275</v>
      </c>
      <c r="M543" s="10" t="str">
        <f t="shared" si="52"/>
        <v>LA</v>
      </c>
      <c r="N543" s="12" t="s">
        <v>1276</v>
      </c>
      <c r="O543" s="8" t="str">
        <f t="shared" si="53"/>
        <v>Medium</v>
      </c>
      <c r="P543" s="201" t="s">
        <v>3669</v>
      </c>
      <c r="Q543" s="12"/>
      <c r="R543" s="12" t="s">
        <v>3670</v>
      </c>
      <c r="S543" s="29" t="s">
        <v>3671</v>
      </c>
      <c r="T543" s="14"/>
      <c r="U543" s="12"/>
      <c r="V543" s="12"/>
      <c r="W543" s="12"/>
      <c r="X543" s="12" t="s">
        <v>37</v>
      </c>
    </row>
    <row r="544" spans="1:24" ht="112.5" customHeight="1" x14ac:dyDescent="0.25">
      <c r="A544" s="19"/>
      <c r="B544" s="20"/>
      <c r="C544" s="8" t="str">
        <f t="shared" ca="1" si="49"/>
        <v>Expired</v>
      </c>
      <c r="D544" s="12" t="s">
        <v>3672</v>
      </c>
      <c r="E544" s="23">
        <v>43033</v>
      </c>
      <c r="F544" s="28">
        <v>43033</v>
      </c>
      <c r="G544" s="9">
        <f t="shared" si="50"/>
        <v>43762</v>
      </c>
      <c r="H544" s="8" t="s">
        <v>3673</v>
      </c>
      <c r="I544" s="12" t="s">
        <v>3674</v>
      </c>
      <c r="J544" s="12" t="s">
        <v>56</v>
      </c>
      <c r="K544" s="12" t="s">
        <v>124</v>
      </c>
      <c r="L544" s="8" t="s">
        <v>1275</v>
      </c>
      <c r="M544" s="10" t="str">
        <f t="shared" si="52"/>
        <v>LA</v>
      </c>
      <c r="N544" s="12" t="s">
        <v>1276</v>
      </c>
      <c r="O544" s="8" t="str">
        <f t="shared" si="53"/>
        <v>Medium</v>
      </c>
      <c r="P544" s="201" t="s">
        <v>3675</v>
      </c>
      <c r="Q544" s="12"/>
      <c r="R544" s="12" t="s">
        <v>3676</v>
      </c>
      <c r="S544" s="46"/>
      <c r="T544" s="14"/>
      <c r="U544" s="12"/>
      <c r="V544" s="12"/>
      <c r="W544" s="12"/>
      <c r="X544" s="12" t="s">
        <v>37</v>
      </c>
    </row>
    <row r="545" spans="1:24" ht="112.5" customHeight="1" x14ac:dyDescent="0.25">
      <c r="A545" s="19"/>
      <c r="B545" s="20"/>
      <c r="C545" s="8" t="str">
        <f t="shared" ca="1" si="49"/>
        <v>Expired</v>
      </c>
      <c r="D545" s="8" t="s">
        <v>3677</v>
      </c>
      <c r="E545" s="9">
        <v>43200</v>
      </c>
      <c r="F545" s="9">
        <v>44661</v>
      </c>
      <c r="G545" s="9">
        <f t="shared" si="50"/>
        <v>45391</v>
      </c>
      <c r="H545" s="8" t="s">
        <v>3678</v>
      </c>
      <c r="I545" s="8" t="s">
        <v>3679</v>
      </c>
      <c r="J545" s="8" t="s">
        <v>65</v>
      </c>
      <c r="K545" s="8" t="s">
        <v>28</v>
      </c>
      <c r="L545" s="8" t="s">
        <v>29</v>
      </c>
      <c r="M545" s="10" t="str">
        <f t="shared" si="52"/>
        <v>LP</v>
      </c>
      <c r="N545" s="8" t="s">
        <v>30</v>
      </c>
      <c r="O545" s="8" t="str">
        <f t="shared" si="53"/>
        <v>Medium</v>
      </c>
      <c r="P545" s="207" t="s">
        <v>3680</v>
      </c>
      <c r="Q545" s="8"/>
      <c r="R545" s="8" t="s">
        <v>3681</v>
      </c>
      <c r="S545" s="11" t="s">
        <v>36</v>
      </c>
      <c r="T545" s="23" t="s">
        <v>3682</v>
      </c>
      <c r="U545" s="8">
        <v>0</v>
      </c>
      <c r="V545" s="8">
        <v>0</v>
      </c>
      <c r="W545" s="8">
        <v>0</v>
      </c>
      <c r="X545" s="14" t="s">
        <v>37</v>
      </c>
    </row>
    <row r="546" spans="1:24" ht="112.5" customHeight="1" x14ac:dyDescent="0.25">
      <c r="A546" s="32"/>
      <c r="B546" s="20"/>
      <c r="C546" s="8" t="str">
        <f t="shared" ca="1" si="49"/>
        <v>Expired</v>
      </c>
      <c r="D546" s="8" t="s">
        <v>3683</v>
      </c>
      <c r="E546" s="9">
        <v>42178</v>
      </c>
      <c r="F546" s="9">
        <v>43639</v>
      </c>
      <c r="G546" s="9">
        <f t="shared" si="50"/>
        <v>44369</v>
      </c>
      <c r="H546" s="8" t="s">
        <v>3684</v>
      </c>
      <c r="I546" s="8" t="s">
        <v>3685</v>
      </c>
      <c r="J546" s="8" t="s">
        <v>27</v>
      </c>
      <c r="K546" s="8" t="s">
        <v>28</v>
      </c>
      <c r="L546" s="8" t="s">
        <v>29</v>
      </c>
      <c r="M546" s="10" t="str">
        <f t="shared" si="52"/>
        <v>LP</v>
      </c>
      <c r="N546" s="8" t="s">
        <v>270</v>
      </c>
      <c r="O546" s="8" t="str">
        <f t="shared" si="53"/>
        <v>Medium</v>
      </c>
      <c r="P546" s="207" t="s">
        <v>3686</v>
      </c>
      <c r="Q546" s="8"/>
      <c r="R546" s="54" t="s">
        <v>3687</v>
      </c>
      <c r="S546" s="21" t="s">
        <v>3688</v>
      </c>
      <c r="T546" s="12" t="s">
        <v>3689</v>
      </c>
      <c r="U546" s="8">
        <v>7</v>
      </c>
      <c r="V546" s="8">
        <v>6</v>
      </c>
      <c r="W546" s="8">
        <v>0</v>
      </c>
      <c r="X546" s="14" t="s">
        <v>37</v>
      </c>
    </row>
    <row r="547" spans="1:24" ht="112.5" customHeight="1" x14ac:dyDescent="0.25">
      <c r="A547" s="19"/>
      <c r="B547" s="20"/>
      <c r="C547" s="8" t="str">
        <f t="shared" ca="1" si="49"/>
        <v>Expired</v>
      </c>
      <c r="D547" s="8" t="s">
        <v>3690</v>
      </c>
      <c r="E547" s="9">
        <v>43347</v>
      </c>
      <c r="F547" s="9">
        <v>43347</v>
      </c>
      <c r="G547" s="9">
        <f t="shared" si="50"/>
        <v>44077</v>
      </c>
      <c r="H547" s="8" t="s">
        <v>3691</v>
      </c>
      <c r="I547" s="8" t="s">
        <v>3692</v>
      </c>
      <c r="J547" s="8" t="s">
        <v>161</v>
      </c>
      <c r="K547" s="8" t="s">
        <v>28</v>
      </c>
      <c r="L547" s="8" t="s">
        <v>29</v>
      </c>
      <c r="M547" s="10" t="str">
        <f t="shared" si="52"/>
        <v>LP</v>
      </c>
      <c r="N547" s="8" t="s">
        <v>132</v>
      </c>
      <c r="O547" s="8" t="str">
        <f t="shared" si="53"/>
        <v>Low</v>
      </c>
      <c r="P547" s="207" t="s">
        <v>3693</v>
      </c>
      <c r="Q547" s="8"/>
      <c r="R547" s="8" t="s">
        <v>3467</v>
      </c>
      <c r="S547" s="21" t="s">
        <v>3694</v>
      </c>
      <c r="T547" s="13"/>
      <c r="U547" s="8">
        <v>0</v>
      </c>
      <c r="V547" s="8">
        <v>0</v>
      </c>
      <c r="W547" s="8">
        <v>0</v>
      </c>
      <c r="X547" s="14" t="s">
        <v>37</v>
      </c>
    </row>
    <row r="548" spans="1:24" ht="112.5" customHeight="1" x14ac:dyDescent="0.25">
      <c r="A548" s="30"/>
      <c r="B548" s="31"/>
      <c r="C548" s="8" t="str">
        <f t="shared" ca="1" si="49"/>
        <v>Expired</v>
      </c>
      <c r="D548" s="8" t="s">
        <v>3695</v>
      </c>
      <c r="E548" s="9">
        <v>43165</v>
      </c>
      <c r="F548" s="9">
        <v>43165</v>
      </c>
      <c r="G548" s="9">
        <f t="shared" si="50"/>
        <v>43895</v>
      </c>
      <c r="H548" s="8" t="s">
        <v>3696</v>
      </c>
      <c r="I548" s="8" t="s">
        <v>3697</v>
      </c>
      <c r="J548" s="8" t="s">
        <v>161</v>
      </c>
      <c r="K548" s="8" t="s">
        <v>28</v>
      </c>
      <c r="L548" s="8" t="s">
        <v>29</v>
      </c>
      <c r="M548" s="10" t="str">
        <f t="shared" si="52"/>
        <v>LP</v>
      </c>
      <c r="N548" s="8" t="s">
        <v>132</v>
      </c>
      <c r="O548" s="8" t="str">
        <f t="shared" si="53"/>
        <v>Low</v>
      </c>
      <c r="P548" s="207" t="s">
        <v>3698</v>
      </c>
      <c r="Q548" s="8"/>
      <c r="R548" s="8" t="s">
        <v>3699</v>
      </c>
      <c r="S548" s="11" t="s">
        <v>3700</v>
      </c>
      <c r="T548" s="12" t="s">
        <v>3701</v>
      </c>
      <c r="U548" s="8">
        <v>7</v>
      </c>
      <c r="V548" s="8">
        <v>0</v>
      </c>
      <c r="W548" s="8">
        <v>0</v>
      </c>
      <c r="X548" s="14" t="s">
        <v>37</v>
      </c>
    </row>
    <row r="549" spans="1:24" ht="112.5" customHeight="1" x14ac:dyDescent="0.25">
      <c r="A549" s="19"/>
      <c r="B549" s="20"/>
      <c r="C549" s="8" t="str">
        <f t="shared" ca="1" si="49"/>
        <v>Expired</v>
      </c>
      <c r="D549" s="8" t="s">
        <v>3702</v>
      </c>
      <c r="E549" s="9">
        <v>41682</v>
      </c>
      <c r="F549" s="9">
        <v>44604</v>
      </c>
      <c r="G549" s="9">
        <f t="shared" si="50"/>
        <v>45333</v>
      </c>
      <c r="H549" s="8" t="s">
        <v>3703</v>
      </c>
      <c r="I549" s="8" t="s">
        <v>3310</v>
      </c>
      <c r="J549" s="8" t="s">
        <v>27</v>
      </c>
      <c r="K549" s="8" t="s">
        <v>28</v>
      </c>
      <c r="L549" s="8" t="s">
        <v>29</v>
      </c>
      <c r="M549" s="10" t="str">
        <f t="shared" si="52"/>
        <v>LP</v>
      </c>
      <c r="N549" s="8" t="s">
        <v>1613</v>
      </c>
      <c r="O549" s="8" t="str">
        <f>IF(EXACT(N549,"Overseas Charities Operating in Jamaica"),"Medium",IF(EXACT(N549,"Muslim Groups/Foundations"),"Medium",IF(EXACT(N549,"Churches"),"Low",IF(EXACT(N549,"Benevolent Societies"),"Low",IF(EXACT(N549,"Alumni/Past Students Associations"),"Low",IF(EXACT(N549,"Schools(Government/Private)"),"Low",IF(EXACT(N549,"Govt.Based Trust/Charities"),"Low",IF(EXACT(N549,"Trust"),"Medium",IF(EXACT(N549,"Company Based Foundations"),"Medium",IF(EXACT(N549,"Other Foundations"),"Medium",IF(EXACT(N549,"Unincorporated Groups"),"Medium","")))))))))))</f>
        <v>Low</v>
      </c>
      <c r="P549" s="207" t="s">
        <v>3704</v>
      </c>
      <c r="Q549" s="8" t="s">
        <v>3705</v>
      </c>
      <c r="R549" s="8" t="s">
        <v>3706</v>
      </c>
      <c r="S549" s="21" t="s">
        <v>3707</v>
      </c>
      <c r="T549" s="12" t="s">
        <v>3708</v>
      </c>
      <c r="U549" s="8">
        <v>8</v>
      </c>
      <c r="V549" s="8">
        <v>60</v>
      </c>
      <c r="W549" s="8">
        <v>1</v>
      </c>
      <c r="X549" s="14" t="s">
        <v>243</v>
      </c>
    </row>
    <row r="550" spans="1:24" ht="112.5" customHeight="1" x14ac:dyDescent="0.25">
      <c r="A550" s="19"/>
      <c r="B550" s="20"/>
      <c r="C550" s="8" t="str">
        <f t="shared" ca="1" si="49"/>
        <v>Expired</v>
      </c>
      <c r="D550" s="12" t="s">
        <v>3709</v>
      </c>
      <c r="E550" s="12"/>
      <c r="F550" s="28">
        <v>42544</v>
      </c>
      <c r="G550" s="9">
        <f t="shared" si="50"/>
        <v>43273</v>
      </c>
      <c r="H550" s="8" t="s">
        <v>3710</v>
      </c>
      <c r="I550" s="12" t="s">
        <v>3711</v>
      </c>
      <c r="J550" s="12" t="s">
        <v>56</v>
      </c>
      <c r="K550" s="12" t="s">
        <v>124</v>
      </c>
      <c r="L550" s="8"/>
      <c r="M550" s="10" t="str">
        <f t="shared" si="52"/>
        <v/>
      </c>
      <c r="N550" s="12" t="s">
        <v>30</v>
      </c>
      <c r="O550" s="8" t="str">
        <f t="shared" ref="O550:O555" si="54">IF(EXACT(N550,"Overseas Charities Operating in Jamaica"),"Medium",IF(EXACT(N550,"Muslim Groups/Foundations"),"Medium",IF(EXACT(N550,"Churches"),"Low",IF(EXACT(N550,"Benevolent Societies"),"Low",IF(EXACT(N550,"Alumni/Past Students Associations"),"Low",IF(EXACT(N550,"Schools(Government/Private)"),"Low",IF(EXACT(N550,"Govt.Based Trusts/Charities"),"Low",IF(EXACT(N550,"Trust"),"Medium",IF(EXACT(N550,"Company Based Foundations"),"Medium",IF(EXACT(N550,"Other Foundations"),"Medium",IF(EXACT(N550,"Unincorporated Groups"),"Medium","")))))))))))</f>
        <v>Medium</v>
      </c>
      <c r="P550" s="201" t="s">
        <v>3712</v>
      </c>
      <c r="Q550" s="12"/>
      <c r="R550" s="12" t="s">
        <v>3713</v>
      </c>
      <c r="S550" s="29" t="s">
        <v>3714</v>
      </c>
      <c r="T550" s="14"/>
      <c r="U550" s="12"/>
      <c r="V550" s="12"/>
      <c r="W550" s="12"/>
      <c r="X550" s="12" t="s">
        <v>37</v>
      </c>
    </row>
    <row r="551" spans="1:24" ht="112.5" customHeight="1" x14ac:dyDescent="0.25">
      <c r="A551" s="19"/>
      <c r="B551" s="20"/>
      <c r="C551" s="8" t="str">
        <f t="shared" ca="1" si="49"/>
        <v>Expired</v>
      </c>
      <c r="D551" s="8" t="s">
        <v>3715</v>
      </c>
      <c r="E551" s="9">
        <v>43333</v>
      </c>
      <c r="F551" s="9">
        <v>44794</v>
      </c>
      <c r="G551" s="9">
        <f t="shared" si="50"/>
        <v>45524</v>
      </c>
      <c r="H551" s="8" t="s">
        <v>3716</v>
      </c>
      <c r="I551" s="8" t="s">
        <v>3717</v>
      </c>
      <c r="J551" s="8" t="s">
        <v>161</v>
      </c>
      <c r="K551" s="8" t="s">
        <v>28</v>
      </c>
      <c r="L551" s="8" t="s">
        <v>29</v>
      </c>
      <c r="M551" s="10" t="str">
        <f t="shared" si="52"/>
        <v>LP</v>
      </c>
      <c r="N551" s="8" t="s">
        <v>132</v>
      </c>
      <c r="O551" s="8" t="str">
        <f t="shared" si="54"/>
        <v>Low</v>
      </c>
      <c r="P551" s="207" t="s">
        <v>3718</v>
      </c>
      <c r="Q551" s="8"/>
      <c r="R551" s="8" t="s">
        <v>3719</v>
      </c>
      <c r="S551" s="11" t="s">
        <v>3720</v>
      </c>
      <c r="T551" s="23" t="s">
        <v>3721</v>
      </c>
      <c r="U551" s="8">
        <v>2</v>
      </c>
      <c r="V551" s="8">
        <v>0</v>
      </c>
      <c r="W551" s="8">
        <v>1</v>
      </c>
      <c r="X551" s="14" t="s">
        <v>37</v>
      </c>
    </row>
    <row r="552" spans="1:24" ht="112.5" customHeight="1" x14ac:dyDescent="0.25">
      <c r="A552" s="32"/>
      <c r="B552" s="20"/>
      <c r="C552" s="8" t="str">
        <f t="shared" ca="1" si="49"/>
        <v>Expired</v>
      </c>
      <c r="D552" s="8" t="s">
        <v>3723</v>
      </c>
      <c r="E552" s="9">
        <v>43972</v>
      </c>
      <c r="F552" s="9">
        <v>43972</v>
      </c>
      <c r="G552" s="9">
        <f t="shared" si="50"/>
        <v>44701</v>
      </c>
      <c r="H552" s="8" t="s">
        <v>3724</v>
      </c>
      <c r="I552" s="8" t="s">
        <v>3725</v>
      </c>
      <c r="J552" s="8" t="s">
        <v>161</v>
      </c>
      <c r="K552" s="8" t="s">
        <v>28</v>
      </c>
      <c r="L552" s="8" t="s">
        <v>29</v>
      </c>
      <c r="M552" s="10" t="str">
        <f t="shared" si="52"/>
        <v>LP</v>
      </c>
      <c r="N552" s="8" t="s">
        <v>132</v>
      </c>
      <c r="O552" s="8" t="str">
        <f t="shared" si="54"/>
        <v>Low</v>
      </c>
      <c r="P552" s="207" t="s">
        <v>215</v>
      </c>
      <c r="Q552" s="8"/>
      <c r="R552" s="8" t="s">
        <v>3726</v>
      </c>
      <c r="S552" s="11" t="s">
        <v>3727</v>
      </c>
      <c r="T552" s="22" t="s">
        <v>3728</v>
      </c>
      <c r="U552" s="8">
        <v>7</v>
      </c>
      <c r="V552" s="8">
        <v>0</v>
      </c>
      <c r="W552" s="8">
        <v>0</v>
      </c>
      <c r="X552" s="14" t="s">
        <v>37</v>
      </c>
    </row>
    <row r="553" spans="1:24" ht="112.5" customHeight="1" x14ac:dyDescent="0.25">
      <c r="A553" s="19"/>
      <c r="B553" s="20"/>
      <c r="C553" s="8" t="str">
        <f t="shared" ca="1" si="49"/>
        <v>Expired</v>
      </c>
      <c r="D553" s="8" t="s">
        <v>3729</v>
      </c>
      <c r="E553" s="9">
        <v>42991</v>
      </c>
      <c r="F553" s="9">
        <v>44832</v>
      </c>
      <c r="G553" s="9">
        <f t="shared" si="50"/>
        <v>45562</v>
      </c>
      <c r="H553" s="8" t="s">
        <v>3730</v>
      </c>
      <c r="I553" s="8" t="s">
        <v>3731</v>
      </c>
      <c r="J553" s="8" t="s">
        <v>161</v>
      </c>
      <c r="K553" s="8" t="s">
        <v>28</v>
      </c>
      <c r="L553" s="8" t="s">
        <v>29</v>
      </c>
      <c r="M553" s="10" t="str">
        <f t="shared" si="52"/>
        <v>LP</v>
      </c>
      <c r="N553" s="8" t="s">
        <v>132</v>
      </c>
      <c r="O553" s="8" t="str">
        <f t="shared" si="54"/>
        <v>Low</v>
      </c>
      <c r="P553" s="207" t="s">
        <v>3732</v>
      </c>
      <c r="Q553" s="8"/>
      <c r="R553" s="54" t="s">
        <v>3733</v>
      </c>
      <c r="S553" s="11" t="s">
        <v>3734</v>
      </c>
      <c r="T553" s="12" t="s">
        <v>3735</v>
      </c>
      <c r="U553" s="8">
        <v>7</v>
      </c>
      <c r="V553" s="8" t="s">
        <v>3736</v>
      </c>
      <c r="W553" s="8">
        <v>0</v>
      </c>
      <c r="X553" s="14" t="s">
        <v>37</v>
      </c>
    </row>
    <row r="554" spans="1:24" ht="112.5" customHeight="1" x14ac:dyDescent="0.25">
      <c r="A554" s="19"/>
      <c r="B554" s="20"/>
      <c r="C554" s="8" t="str">
        <f t="shared" ca="1" si="49"/>
        <v>Expired</v>
      </c>
      <c r="D554" s="8" t="s">
        <v>3737</v>
      </c>
      <c r="E554" s="9">
        <v>43525</v>
      </c>
      <c r="F554" s="9">
        <v>43525</v>
      </c>
      <c r="G554" s="9">
        <f t="shared" si="50"/>
        <v>44255</v>
      </c>
      <c r="H554" s="8" t="s">
        <v>3738</v>
      </c>
      <c r="I554" s="8" t="s">
        <v>3739</v>
      </c>
      <c r="J554" s="8" t="s">
        <v>191</v>
      </c>
      <c r="K554" s="8" t="s">
        <v>28</v>
      </c>
      <c r="L554" s="8" t="s">
        <v>29</v>
      </c>
      <c r="M554" s="10" t="str">
        <f t="shared" si="52"/>
        <v>LP</v>
      </c>
      <c r="N554" s="8" t="s">
        <v>132</v>
      </c>
      <c r="O554" s="8" t="str">
        <f t="shared" si="54"/>
        <v>Low</v>
      </c>
      <c r="P554" s="207" t="s">
        <v>3740</v>
      </c>
      <c r="Q554" s="8"/>
      <c r="R554" s="8" t="s">
        <v>3741</v>
      </c>
      <c r="S554" s="21" t="s">
        <v>3742</v>
      </c>
      <c r="T554" s="12" t="s">
        <v>3743</v>
      </c>
      <c r="U554" s="8">
        <v>24</v>
      </c>
      <c r="V554" s="8">
        <v>0</v>
      </c>
      <c r="W554" s="8">
        <v>1</v>
      </c>
      <c r="X554" s="14" t="s">
        <v>37</v>
      </c>
    </row>
    <row r="555" spans="1:24" ht="112.5" customHeight="1" x14ac:dyDescent="0.25">
      <c r="A555" s="19"/>
      <c r="B555" s="20"/>
      <c r="C555" s="8" t="str">
        <f t="shared" ca="1" si="49"/>
        <v>Expired</v>
      </c>
      <c r="D555" s="8" t="s">
        <v>3744</v>
      </c>
      <c r="E555" s="9">
        <v>43271</v>
      </c>
      <c r="F555" s="9">
        <v>43271</v>
      </c>
      <c r="G555" s="9">
        <f t="shared" si="50"/>
        <v>44001</v>
      </c>
      <c r="H555" s="8" t="s">
        <v>3745</v>
      </c>
      <c r="I555" s="8" t="s">
        <v>3746</v>
      </c>
      <c r="J555" s="8" t="s">
        <v>161</v>
      </c>
      <c r="K555" s="8" t="s">
        <v>28</v>
      </c>
      <c r="L555" s="8" t="s">
        <v>29</v>
      </c>
      <c r="M555" s="10" t="str">
        <f t="shared" si="52"/>
        <v>LP</v>
      </c>
      <c r="N555" s="8" t="s">
        <v>193</v>
      </c>
      <c r="O555" s="8" t="str">
        <f t="shared" si="54"/>
        <v>Low</v>
      </c>
      <c r="P555" s="207" t="s">
        <v>3747</v>
      </c>
      <c r="Q555" s="8"/>
      <c r="R555" s="8" t="s">
        <v>3748</v>
      </c>
      <c r="S555" s="21" t="s">
        <v>3749</v>
      </c>
      <c r="T555" s="12" t="s">
        <v>3750</v>
      </c>
      <c r="U555" s="8">
        <v>7</v>
      </c>
      <c r="V555" s="8">
        <v>0</v>
      </c>
      <c r="W555" s="8">
        <v>0</v>
      </c>
      <c r="X555" s="14" t="s">
        <v>61</v>
      </c>
    </row>
    <row r="556" spans="1:24" ht="112.5" customHeight="1" x14ac:dyDescent="0.25">
      <c r="A556" s="32"/>
      <c r="B556" s="18">
        <v>44963</v>
      </c>
      <c r="C556" s="8" t="str">
        <f t="shared" ca="1" si="49"/>
        <v>Active</v>
      </c>
      <c r="D556" s="8" t="s">
        <v>3751</v>
      </c>
      <c r="E556" s="9">
        <v>44963</v>
      </c>
      <c r="F556" s="9">
        <f>E556</f>
        <v>44963</v>
      </c>
      <c r="G556" s="9">
        <f t="shared" si="50"/>
        <v>45693</v>
      </c>
      <c r="H556" s="8" t="s">
        <v>3752</v>
      </c>
      <c r="I556" s="8" t="s">
        <v>3753</v>
      </c>
      <c r="J556" s="8" t="s">
        <v>27</v>
      </c>
      <c r="K556" s="8" t="s">
        <v>28</v>
      </c>
      <c r="L556" s="8" t="s">
        <v>29</v>
      </c>
      <c r="M556" s="10" t="str">
        <f t="shared" si="52"/>
        <v>LP</v>
      </c>
      <c r="N556" s="8" t="s">
        <v>30</v>
      </c>
      <c r="O556" s="8" t="str">
        <f>IF(EXACT(N556,"Overseas Charities Operating in Jamaica"),"Medium",IF(EXACT(N556,"Muslim Groups/Foundations"),"Medium",IF(EXACT(N556,"Churches"),"Low",IF(EXACT(N556,"Benevolent Societies"),"Low",IF(EXACT(N556,"Alumni/Past Students Associations"),"Low",IF(EXACT(N556,"Schools(Government/Private)"),"Low",IF(EXACT(N556,"Govt.Based Trust/Charities"),"Low",IF(EXACT(N556,"Trust"),"Medium",IF(EXACT(N556,"Company Based Foundations"),"Medium",IF(EXACT(N556,"Other Foundations"),"Medium",IF(EXACT(N556,"Unincorporated Groups"),"Medium","")))))))))))</f>
        <v>Medium</v>
      </c>
      <c r="P556" s="207" t="s">
        <v>3754</v>
      </c>
      <c r="Q556" s="8"/>
      <c r="R556" s="8" t="s">
        <v>3755</v>
      </c>
      <c r="S556" s="21" t="s">
        <v>3756</v>
      </c>
      <c r="T556" s="12" t="s">
        <v>3757</v>
      </c>
      <c r="U556" s="8">
        <v>2</v>
      </c>
      <c r="V556" s="8">
        <v>0</v>
      </c>
      <c r="W556" s="8">
        <v>0</v>
      </c>
      <c r="X556" s="14" t="s">
        <v>37</v>
      </c>
    </row>
    <row r="557" spans="1:24" ht="112.5" customHeight="1" x14ac:dyDescent="0.25">
      <c r="A557" s="19"/>
      <c r="B557" s="20"/>
      <c r="C557" s="8" t="str">
        <f t="shared" ca="1" si="49"/>
        <v>Expired</v>
      </c>
      <c r="D557" s="8" t="s">
        <v>3758</v>
      </c>
      <c r="E557" s="9">
        <v>43315</v>
      </c>
      <c r="F557" s="9">
        <v>43315</v>
      </c>
      <c r="G557" s="9">
        <f t="shared" si="50"/>
        <v>44045</v>
      </c>
      <c r="H557" s="8" t="s">
        <v>3759</v>
      </c>
      <c r="I557" s="8" t="s">
        <v>3760</v>
      </c>
      <c r="J557" s="8" t="s">
        <v>27</v>
      </c>
      <c r="K557" s="8" t="s">
        <v>28</v>
      </c>
      <c r="L557" s="8" t="s">
        <v>29</v>
      </c>
      <c r="M557" s="10" t="str">
        <f t="shared" si="52"/>
        <v>LP</v>
      </c>
      <c r="N557" s="8" t="s">
        <v>30</v>
      </c>
      <c r="O557" s="8" t="str">
        <f t="shared" ref="O557:O563" si="55">IF(EXACT(N557,"Overseas Charities Operating in Jamaica"),"Medium",IF(EXACT(N557,"Muslim Groups/Foundations"),"Medium",IF(EXACT(N557,"Churches"),"Low",IF(EXACT(N557,"Benevolent Societies"),"Low",IF(EXACT(N557,"Alumni/Past Students Associations"),"Low",IF(EXACT(N557,"Schools(Government/Private)"),"Low",IF(EXACT(N557,"Govt.Based Trusts/Charities"),"Low",IF(EXACT(N557,"Trust"),"Medium",IF(EXACT(N557,"Company Based Foundations"),"Medium",IF(EXACT(N557,"Other Foundations"),"Medium",IF(EXACT(N557,"Unincorporated Groups"),"Medium","")))))))))))</f>
        <v>Medium</v>
      </c>
      <c r="P557" s="207" t="s">
        <v>3761</v>
      </c>
      <c r="Q557" s="8"/>
      <c r="R557" s="8" t="s">
        <v>3762</v>
      </c>
      <c r="S557" s="11" t="s">
        <v>3763</v>
      </c>
      <c r="T557" s="12" t="s">
        <v>3728</v>
      </c>
      <c r="U557" s="8">
        <v>2</v>
      </c>
      <c r="V557" s="8">
        <v>0</v>
      </c>
      <c r="W557" s="8">
        <v>0</v>
      </c>
      <c r="X557" s="14" t="s">
        <v>37</v>
      </c>
    </row>
    <row r="558" spans="1:24" ht="112.5" customHeight="1" x14ac:dyDescent="0.25">
      <c r="A558" s="19"/>
      <c r="B558" s="20"/>
      <c r="C558" s="8" t="str">
        <f t="shared" ca="1" si="49"/>
        <v>Expired</v>
      </c>
      <c r="D558" s="8" t="s">
        <v>3764</v>
      </c>
      <c r="E558" s="9">
        <v>42324</v>
      </c>
      <c r="F558" s="9">
        <v>44516</v>
      </c>
      <c r="G558" s="9">
        <f t="shared" si="50"/>
        <v>45245</v>
      </c>
      <c r="H558" s="8" t="s">
        <v>3765</v>
      </c>
      <c r="I558" s="8" t="s">
        <v>3766</v>
      </c>
      <c r="J558" s="8" t="s">
        <v>27</v>
      </c>
      <c r="K558" s="8" t="s">
        <v>28</v>
      </c>
      <c r="L558" s="8" t="s">
        <v>29</v>
      </c>
      <c r="M558" s="10" t="str">
        <f t="shared" si="52"/>
        <v>LP</v>
      </c>
      <c r="N558" s="8" t="s">
        <v>132</v>
      </c>
      <c r="O558" s="8" t="str">
        <f t="shared" si="55"/>
        <v>Low</v>
      </c>
      <c r="P558" s="207" t="s">
        <v>3767</v>
      </c>
      <c r="Q558" s="8"/>
      <c r="R558" s="8" t="s">
        <v>3768</v>
      </c>
      <c r="S558" s="11" t="s">
        <v>3769</v>
      </c>
      <c r="T558" s="12" t="s">
        <v>3770</v>
      </c>
      <c r="U558" s="8">
        <v>0</v>
      </c>
      <c r="V558" s="8">
        <v>0</v>
      </c>
      <c r="W558" s="8">
        <v>0</v>
      </c>
      <c r="X558" s="14" t="s">
        <v>61</v>
      </c>
    </row>
    <row r="559" spans="1:24" ht="112.5" customHeight="1" x14ac:dyDescent="0.25">
      <c r="A559" s="100" t="s">
        <v>3771</v>
      </c>
      <c r="B559" s="84"/>
      <c r="C559" s="8" t="str">
        <f t="shared" ca="1" si="49"/>
        <v>Expired</v>
      </c>
      <c r="D559" s="8" t="s">
        <v>3772</v>
      </c>
      <c r="E559" s="9">
        <v>43642</v>
      </c>
      <c r="F559" s="9">
        <v>44373</v>
      </c>
      <c r="G559" s="9">
        <f t="shared" si="50"/>
        <v>45102</v>
      </c>
      <c r="H559" s="8" t="s">
        <v>3773</v>
      </c>
      <c r="I559" s="8" t="s">
        <v>3774</v>
      </c>
      <c r="J559" s="8" t="s">
        <v>27</v>
      </c>
      <c r="K559" s="8" t="s">
        <v>28</v>
      </c>
      <c r="L559" s="8" t="s">
        <v>29</v>
      </c>
      <c r="M559" s="10" t="str">
        <f t="shared" si="52"/>
        <v>LP</v>
      </c>
      <c r="N559" s="8" t="s">
        <v>41</v>
      </c>
      <c r="O559" s="8" t="str">
        <f t="shared" si="55"/>
        <v>Medium</v>
      </c>
      <c r="P559" s="207" t="s">
        <v>3775</v>
      </c>
      <c r="Q559" s="8"/>
      <c r="R559" s="8" t="s">
        <v>3776</v>
      </c>
      <c r="S559" s="11" t="s">
        <v>3777</v>
      </c>
      <c r="T559" s="22" t="s">
        <v>3778</v>
      </c>
      <c r="U559" s="13">
        <v>6</v>
      </c>
      <c r="V559" s="13">
        <v>5</v>
      </c>
      <c r="W559" s="13">
        <v>0</v>
      </c>
      <c r="X559" s="14" t="s">
        <v>37</v>
      </c>
    </row>
    <row r="560" spans="1:24" ht="112.5" customHeight="1" x14ac:dyDescent="0.25">
      <c r="A560" s="19"/>
      <c r="B560" s="20"/>
      <c r="C560" s="8" t="str">
        <f t="shared" ca="1" si="49"/>
        <v>Expired</v>
      </c>
      <c r="D560" s="8" t="s">
        <v>3779</v>
      </c>
      <c r="E560" s="9">
        <v>43165</v>
      </c>
      <c r="F560" s="9">
        <v>44626</v>
      </c>
      <c r="G560" s="9">
        <f t="shared" si="50"/>
        <v>45356</v>
      </c>
      <c r="H560" s="8" t="s">
        <v>3780</v>
      </c>
      <c r="I560" s="8" t="s">
        <v>3781</v>
      </c>
      <c r="J560" s="8" t="s">
        <v>27</v>
      </c>
      <c r="K560" s="8" t="s">
        <v>28</v>
      </c>
      <c r="L560" s="8" t="s">
        <v>29</v>
      </c>
      <c r="M560" s="10" t="str">
        <f t="shared" si="52"/>
        <v>LP</v>
      </c>
      <c r="N560" s="8" t="s">
        <v>30</v>
      </c>
      <c r="O560" s="8" t="str">
        <f t="shared" si="55"/>
        <v>Medium</v>
      </c>
      <c r="P560" s="207" t="s">
        <v>3782</v>
      </c>
      <c r="Q560" s="8"/>
      <c r="R560" s="8" t="s">
        <v>3783</v>
      </c>
      <c r="S560" s="11" t="s">
        <v>3784</v>
      </c>
      <c r="T560" s="23" t="s">
        <v>3785</v>
      </c>
      <c r="U560" s="8"/>
      <c r="V560" s="8"/>
      <c r="W560" s="8"/>
      <c r="X560" s="14" t="s">
        <v>37</v>
      </c>
    </row>
    <row r="561" spans="1:24" ht="112.5" customHeight="1" x14ac:dyDescent="0.25">
      <c r="A561" s="19"/>
      <c r="B561" s="20"/>
      <c r="C561" s="8" t="str">
        <f t="shared" ca="1" si="49"/>
        <v>Expired</v>
      </c>
      <c r="D561" s="8" t="s">
        <v>3786</v>
      </c>
      <c r="E561" s="9">
        <v>41810</v>
      </c>
      <c r="F561" s="9">
        <v>44767</v>
      </c>
      <c r="G561" s="9">
        <f t="shared" si="50"/>
        <v>45497</v>
      </c>
      <c r="H561" s="8" t="s">
        <v>3787</v>
      </c>
      <c r="I561" s="8" t="s">
        <v>3788</v>
      </c>
      <c r="J561" s="8" t="s">
        <v>27</v>
      </c>
      <c r="K561" s="8" t="s">
        <v>28</v>
      </c>
      <c r="L561" s="8" t="s">
        <v>29</v>
      </c>
      <c r="M561" s="10" t="str">
        <f t="shared" si="52"/>
        <v>LP</v>
      </c>
      <c r="N561" s="8" t="s">
        <v>486</v>
      </c>
      <c r="O561" s="8" t="str">
        <f t="shared" si="55"/>
        <v>Medium</v>
      </c>
      <c r="P561" s="207" t="s">
        <v>3789</v>
      </c>
      <c r="Q561" s="8"/>
      <c r="R561" s="8" t="s">
        <v>3790</v>
      </c>
      <c r="S561" s="11" t="s">
        <v>3791</v>
      </c>
      <c r="T561" s="12" t="s">
        <v>3792</v>
      </c>
      <c r="U561" s="13">
        <v>5</v>
      </c>
      <c r="V561" s="13">
        <v>3</v>
      </c>
      <c r="W561" s="13">
        <v>1</v>
      </c>
      <c r="X561" s="14" t="s">
        <v>61</v>
      </c>
    </row>
    <row r="562" spans="1:24" ht="112.5" customHeight="1" x14ac:dyDescent="0.25">
      <c r="A562" s="19"/>
      <c r="B562" s="20"/>
      <c r="C562" s="8" t="str">
        <f t="shared" ca="1" si="49"/>
        <v>Expired</v>
      </c>
      <c r="D562" s="8" t="s">
        <v>3793</v>
      </c>
      <c r="E562" s="9">
        <v>43340</v>
      </c>
      <c r="F562" s="9">
        <v>43340</v>
      </c>
      <c r="G562" s="9">
        <f t="shared" si="50"/>
        <v>44070</v>
      </c>
      <c r="H562" s="8" t="s">
        <v>3794</v>
      </c>
      <c r="I562" s="8" t="s">
        <v>3795</v>
      </c>
      <c r="J562" s="8" t="s">
        <v>161</v>
      </c>
      <c r="K562" s="8" t="s">
        <v>28</v>
      </c>
      <c r="L562" s="8" t="s">
        <v>29</v>
      </c>
      <c r="M562" s="10" t="str">
        <f t="shared" si="52"/>
        <v>LP</v>
      </c>
      <c r="N562" s="8" t="s">
        <v>30</v>
      </c>
      <c r="O562" s="8" t="str">
        <f t="shared" si="55"/>
        <v>Medium</v>
      </c>
      <c r="P562" s="207" t="s">
        <v>3796</v>
      </c>
      <c r="Q562" s="8"/>
      <c r="R562" s="8" t="s">
        <v>3797</v>
      </c>
      <c r="S562" s="11" t="s">
        <v>3798</v>
      </c>
      <c r="T562" s="12" t="s">
        <v>3799</v>
      </c>
      <c r="U562" s="8">
        <v>2</v>
      </c>
      <c r="V562" s="8">
        <v>0</v>
      </c>
      <c r="W562" s="8">
        <v>0</v>
      </c>
      <c r="X562" s="14" t="s">
        <v>37</v>
      </c>
    </row>
    <row r="563" spans="1:24" ht="112.5" customHeight="1" x14ac:dyDescent="0.25">
      <c r="A563" s="32"/>
      <c r="B563" s="20"/>
      <c r="C563" s="8" t="str">
        <f t="shared" ca="1" si="49"/>
        <v>Expired</v>
      </c>
      <c r="D563" s="8" t="s">
        <v>3800</v>
      </c>
      <c r="E563" s="9">
        <v>43269</v>
      </c>
      <c r="F563" s="9">
        <v>43269</v>
      </c>
      <c r="G563" s="9">
        <f t="shared" si="50"/>
        <v>43999</v>
      </c>
      <c r="H563" s="8" t="s">
        <v>3801</v>
      </c>
      <c r="I563" s="8" t="s">
        <v>3802</v>
      </c>
      <c r="J563" s="8" t="s">
        <v>282</v>
      </c>
      <c r="K563" s="8" t="s">
        <v>28</v>
      </c>
      <c r="L563" s="8" t="s">
        <v>29</v>
      </c>
      <c r="M563" s="10" t="str">
        <f t="shared" si="52"/>
        <v>LP</v>
      </c>
      <c r="N563" s="8" t="s">
        <v>30</v>
      </c>
      <c r="O563" s="8" t="str">
        <f t="shared" si="55"/>
        <v>Medium</v>
      </c>
      <c r="P563" s="207" t="s">
        <v>3803</v>
      </c>
      <c r="Q563" s="8"/>
      <c r="R563" s="8" t="s">
        <v>3804</v>
      </c>
      <c r="S563" s="11" t="s">
        <v>3805</v>
      </c>
      <c r="T563" s="13" t="s">
        <v>3806</v>
      </c>
      <c r="U563" s="8">
        <v>4</v>
      </c>
      <c r="V563" s="8">
        <v>0</v>
      </c>
      <c r="W563" s="8">
        <v>0</v>
      </c>
      <c r="X563" s="14" t="s">
        <v>37</v>
      </c>
    </row>
    <row r="564" spans="1:24" ht="112.5" customHeight="1" x14ac:dyDescent="0.25">
      <c r="A564" s="19"/>
      <c r="B564" s="20"/>
      <c r="C564" s="8" t="str">
        <f t="shared" ca="1" si="49"/>
        <v>Expired</v>
      </c>
      <c r="D564" s="8" t="s">
        <v>3807</v>
      </c>
      <c r="E564" s="9">
        <v>41863</v>
      </c>
      <c r="F564" s="9">
        <v>41863</v>
      </c>
      <c r="G564" s="9">
        <f t="shared" si="50"/>
        <v>42593</v>
      </c>
      <c r="H564" s="8" t="s">
        <v>3808</v>
      </c>
      <c r="I564" s="8" t="s">
        <v>2679</v>
      </c>
      <c r="J564" s="8" t="s">
        <v>27</v>
      </c>
      <c r="K564" s="8" t="s">
        <v>28</v>
      </c>
      <c r="L564" s="8" t="s">
        <v>29</v>
      </c>
      <c r="M564" s="10" t="str">
        <f t="shared" si="52"/>
        <v>LP</v>
      </c>
      <c r="N564" s="8" t="s">
        <v>1613</v>
      </c>
      <c r="O564" s="8" t="str">
        <f>IF(EXACT(N564,"Overseas Charities Operating in Jamaica"),"Medium",IF(EXACT(N564,"Muslim Groups/Foundations"),"Medium",IF(EXACT(N564,"Churches"),"Low",IF(EXACT(N564,"Benevolent Societies"),"Low",IF(EXACT(N564,"Alumni/Past Students Associations"),"Low",IF(EXACT(N564,"Schools(Government/Private)"),"Low",IF(EXACT(N564,"Govt.Based Trust/Charities"),"Low",IF(EXACT(N564,"Trust"),"Medium",IF(EXACT(N564,"Company Based Foundations"),"Medium",IF(EXACT(N564,"Other Foundations"),"Medium",IF(EXACT(N564,"Unincorporated Groups"),"Medium","")))))))))))</f>
        <v>Low</v>
      </c>
      <c r="P564" s="207" t="s">
        <v>3809</v>
      </c>
      <c r="Q564" s="8"/>
      <c r="R564" s="8" t="s">
        <v>3810</v>
      </c>
      <c r="S564" s="21" t="s">
        <v>3811</v>
      </c>
      <c r="T564" s="12" t="s">
        <v>3812</v>
      </c>
      <c r="U564" s="8">
        <v>2</v>
      </c>
      <c r="V564" s="8">
        <v>0</v>
      </c>
      <c r="W564" s="8">
        <v>0</v>
      </c>
      <c r="X564" s="14" t="s">
        <v>37</v>
      </c>
    </row>
    <row r="565" spans="1:24" ht="112.5" customHeight="1" x14ac:dyDescent="0.25">
      <c r="A565" s="32"/>
      <c r="B565" s="20"/>
      <c r="C565" s="8" t="str">
        <f t="shared" ca="1" si="49"/>
        <v>Expired</v>
      </c>
      <c r="D565" s="8" t="s">
        <v>3813</v>
      </c>
      <c r="E565" s="9">
        <v>43150</v>
      </c>
      <c r="F565" s="9">
        <v>43880</v>
      </c>
      <c r="G565" s="9">
        <f t="shared" si="50"/>
        <v>44610</v>
      </c>
      <c r="H565" s="8" t="s">
        <v>3814</v>
      </c>
      <c r="I565" s="8" t="s">
        <v>335</v>
      </c>
      <c r="J565" s="8" t="s">
        <v>27</v>
      </c>
      <c r="K565" s="8" t="s">
        <v>28</v>
      </c>
      <c r="L565" s="8" t="s">
        <v>29</v>
      </c>
      <c r="M565" s="10" t="str">
        <f t="shared" si="52"/>
        <v>LP</v>
      </c>
      <c r="N565" s="8" t="s">
        <v>440</v>
      </c>
      <c r="O565" s="8" t="str">
        <f>IF(EXACT(N565,"Overseas Charities Operating in Jamaica"),"Medium",IF(EXACT(N565,"Muslim Groups/Foundations"),"Medium",IF(EXACT(N565,"Churches"),"Low",IF(EXACT(N565,"Benevolent Societies"),"Low",IF(EXACT(N565,"Alumni/Past Students'associations"),"Low",IF(EXACT(N565,"Schools(Government/Private)"),"Low",IF(EXACT(N565,"Govt.Based Trusts/Charities"),"Low",IF(EXACT(N565,"Trust"),"Medium",IF(EXACT(N565,"Company Based Foundations"),"Medium",IF(EXACT(N565,"Other Foundations"),"Medium",IF(EXACT(N565,"Unincorporated Groups"),"Medium","")))))))))))</f>
        <v>Low</v>
      </c>
      <c r="P565" s="207" t="s">
        <v>3815</v>
      </c>
      <c r="Q565" s="8"/>
      <c r="R565" s="8" t="s">
        <v>3816</v>
      </c>
      <c r="S565" s="11" t="s">
        <v>3817</v>
      </c>
      <c r="T565" s="23" t="s">
        <v>3818</v>
      </c>
      <c r="U565" s="8"/>
      <c r="V565" s="8"/>
      <c r="W565" s="8"/>
      <c r="X565" s="14" t="s">
        <v>37</v>
      </c>
    </row>
    <row r="566" spans="1:24" ht="112.5" customHeight="1" x14ac:dyDescent="0.25">
      <c r="A566" s="19"/>
      <c r="B566" s="20"/>
      <c r="C566" s="8" t="str">
        <f t="shared" ca="1" si="49"/>
        <v>Expired</v>
      </c>
      <c r="D566" s="8" t="s">
        <v>3819</v>
      </c>
      <c r="E566" s="9">
        <v>41869</v>
      </c>
      <c r="F566" s="9">
        <v>41869</v>
      </c>
      <c r="G566" s="9">
        <f t="shared" si="50"/>
        <v>42599</v>
      </c>
      <c r="H566" s="8" t="s">
        <v>3820</v>
      </c>
      <c r="I566" s="8" t="s">
        <v>2679</v>
      </c>
      <c r="J566" s="8" t="s">
        <v>27</v>
      </c>
      <c r="K566" s="8" t="s">
        <v>28</v>
      </c>
      <c r="L566" s="8" t="s">
        <v>29</v>
      </c>
      <c r="M566" s="10" t="str">
        <f t="shared" si="52"/>
        <v>LP</v>
      </c>
      <c r="N566" s="8" t="s">
        <v>440</v>
      </c>
      <c r="O566" s="8" t="str">
        <f>IF(EXACT(N566,"Overseas Charities Operating in Jamaica"),"Medium",IF(EXACT(N566,"Muslim Groups/Foundations"),"Medium",IF(EXACT(N566,"Churches"),"Low",IF(EXACT(N566,"Benevolent Societies"),"Low",IF(EXACT(N566,"Alumni/Past Students Associations"),"Low",IF(EXACT(N566,"Schools(Government/Private)"),"Low",IF(EXACT(N566,"Govt.Based Trust/Charities"),"Low",IF(EXACT(N566,"Trust"),"Medium",IF(EXACT(N566,"Company Based Foundations"),"Medium",IF(EXACT(N566,"Other Foundations"),"Medium",IF(EXACT(N566,"Unincorporated Groups"),"Medium","")))))))))))</f>
        <v/>
      </c>
      <c r="P566" s="207" t="s">
        <v>3821</v>
      </c>
      <c r="Q566" s="8"/>
      <c r="R566" s="8" t="s">
        <v>3822</v>
      </c>
      <c r="S566" s="11" t="s">
        <v>3823</v>
      </c>
      <c r="T566" s="12" t="s">
        <v>3824</v>
      </c>
      <c r="U566" s="8"/>
      <c r="V566" s="8"/>
      <c r="W566" s="8"/>
      <c r="X566" s="14" t="s">
        <v>37</v>
      </c>
    </row>
    <row r="567" spans="1:24" ht="112.5" customHeight="1" x14ac:dyDescent="0.25">
      <c r="A567" s="19"/>
      <c r="B567" s="20"/>
      <c r="C567" s="8" t="str">
        <f t="shared" ca="1" si="49"/>
        <v>Expired</v>
      </c>
      <c r="D567" s="8" t="s">
        <v>3825</v>
      </c>
      <c r="E567" s="9">
        <v>43105</v>
      </c>
      <c r="F567" s="9">
        <v>43105</v>
      </c>
      <c r="G567" s="9">
        <f t="shared" si="50"/>
        <v>43834</v>
      </c>
      <c r="H567" s="8" t="s">
        <v>3826</v>
      </c>
      <c r="I567" s="8" t="s">
        <v>3827</v>
      </c>
      <c r="J567" s="12" t="s">
        <v>123</v>
      </c>
      <c r="K567" s="8" t="s">
        <v>28</v>
      </c>
      <c r="L567" s="8" t="s">
        <v>29</v>
      </c>
      <c r="M567" s="10" t="str">
        <f t="shared" si="52"/>
        <v>LP</v>
      </c>
      <c r="N567" s="8" t="s">
        <v>132</v>
      </c>
      <c r="O567" s="8" t="str">
        <f t="shared" ref="O567:O576" si="56">IF(EXACT(N567,"Overseas Charities Operating in Jamaica"),"Medium",IF(EXACT(N567,"Muslim Groups/Foundations"),"Medium",IF(EXACT(N567,"Churches"),"Low",IF(EXACT(N567,"Benevolent Societies"),"Low",IF(EXACT(N567,"Alumni/Past Students Associations"),"Low",IF(EXACT(N567,"Schools(Government/Private)"),"Low",IF(EXACT(N567,"Govt.Based Trusts/Charities"),"Low",IF(EXACT(N567,"Trust"),"Medium",IF(EXACT(N567,"Company Based Foundations"),"Medium",IF(EXACT(N567,"Other Foundations"),"Medium",IF(EXACT(N567,"Unincorporated Groups"),"Medium","")))))))))))</f>
        <v>Low</v>
      </c>
      <c r="P567" s="207" t="s">
        <v>2390</v>
      </c>
      <c r="Q567" s="8"/>
      <c r="R567" s="8" t="s">
        <v>3828</v>
      </c>
      <c r="S567" s="11" t="s">
        <v>3829</v>
      </c>
      <c r="T567" s="12" t="s">
        <v>3830</v>
      </c>
      <c r="U567" s="8">
        <v>3</v>
      </c>
      <c r="V567" s="8">
        <v>0</v>
      </c>
      <c r="W567" s="8">
        <v>0</v>
      </c>
      <c r="X567" s="14" t="s">
        <v>37</v>
      </c>
    </row>
    <row r="568" spans="1:24" ht="112.5" customHeight="1" x14ac:dyDescent="0.25">
      <c r="A568" s="19"/>
      <c r="B568" s="20"/>
      <c r="C568" s="8" t="str">
        <f t="shared" ca="1" si="49"/>
        <v>Expired</v>
      </c>
      <c r="D568" s="8" t="s">
        <v>3831</v>
      </c>
      <c r="E568" s="9">
        <v>42130</v>
      </c>
      <c r="F568" s="9">
        <v>44719</v>
      </c>
      <c r="G568" s="9">
        <f t="shared" si="50"/>
        <v>45449</v>
      </c>
      <c r="H568" s="8" t="s">
        <v>3832</v>
      </c>
      <c r="I568" s="8" t="s">
        <v>3833</v>
      </c>
      <c r="J568" s="8" t="s">
        <v>161</v>
      </c>
      <c r="K568" s="8" t="s">
        <v>28</v>
      </c>
      <c r="L568" s="8" t="s">
        <v>29</v>
      </c>
      <c r="M568" s="10" t="str">
        <f t="shared" si="52"/>
        <v>LP</v>
      </c>
      <c r="N568" s="8" t="s">
        <v>30</v>
      </c>
      <c r="O568" s="8" t="str">
        <f t="shared" si="56"/>
        <v>Medium</v>
      </c>
      <c r="P568" s="207" t="s">
        <v>3834</v>
      </c>
      <c r="Q568" s="8"/>
      <c r="R568" s="8" t="s">
        <v>3835</v>
      </c>
      <c r="S568" s="21" t="s">
        <v>3836</v>
      </c>
      <c r="T568" s="12" t="s">
        <v>77</v>
      </c>
      <c r="U568" s="8">
        <v>7</v>
      </c>
      <c r="V568" s="8">
        <v>0</v>
      </c>
      <c r="W568" s="8">
        <v>0</v>
      </c>
      <c r="X568" s="14" t="s">
        <v>37</v>
      </c>
    </row>
    <row r="569" spans="1:24" ht="112.5" customHeight="1" x14ac:dyDescent="0.25">
      <c r="A569" s="19"/>
      <c r="B569" s="20"/>
      <c r="C569" s="8" t="str">
        <f t="shared" ca="1" si="49"/>
        <v>Expired</v>
      </c>
      <c r="D569" s="8" t="s">
        <v>3837</v>
      </c>
      <c r="E569" s="9">
        <v>43206</v>
      </c>
      <c r="F569" s="9">
        <v>43206</v>
      </c>
      <c r="G569" s="9">
        <f t="shared" si="50"/>
        <v>43936</v>
      </c>
      <c r="H569" s="8" t="s">
        <v>3838</v>
      </c>
      <c r="I569" s="8" t="s">
        <v>3839</v>
      </c>
      <c r="J569" s="8" t="s">
        <v>161</v>
      </c>
      <c r="K569" s="8" t="s">
        <v>28</v>
      </c>
      <c r="L569" s="8" t="s">
        <v>29</v>
      </c>
      <c r="M569" s="10" t="str">
        <f t="shared" si="52"/>
        <v>LP</v>
      </c>
      <c r="N569" s="8" t="s">
        <v>132</v>
      </c>
      <c r="O569" s="8" t="str">
        <f t="shared" si="56"/>
        <v>Low</v>
      </c>
      <c r="P569" s="207" t="s">
        <v>3840</v>
      </c>
      <c r="Q569" s="8"/>
      <c r="R569" s="8" t="s">
        <v>3841</v>
      </c>
      <c r="S569" s="11" t="s">
        <v>3842</v>
      </c>
      <c r="T569" s="12" t="s">
        <v>3843</v>
      </c>
      <c r="U569" s="8">
        <v>10</v>
      </c>
      <c r="V569" s="8">
        <v>0</v>
      </c>
      <c r="W569" s="8">
        <v>0</v>
      </c>
      <c r="X569" s="14" t="s">
        <v>37</v>
      </c>
    </row>
    <row r="570" spans="1:24" ht="112.5" customHeight="1" x14ac:dyDescent="0.25">
      <c r="A570" s="19"/>
      <c r="B570" s="20"/>
      <c r="C570" s="8" t="str">
        <f t="shared" ca="1" si="49"/>
        <v>Expired</v>
      </c>
      <c r="D570" s="8" t="s">
        <v>3844</v>
      </c>
      <c r="E570" s="9">
        <v>41893</v>
      </c>
      <c r="F570" s="9">
        <v>44858</v>
      </c>
      <c r="G570" s="9">
        <f t="shared" si="50"/>
        <v>45588</v>
      </c>
      <c r="H570" s="8" t="s">
        <v>3845</v>
      </c>
      <c r="I570" s="8" t="s">
        <v>95</v>
      </c>
      <c r="J570" s="8" t="s">
        <v>27</v>
      </c>
      <c r="K570" s="8" t="s">
        <v>28</v>
      </c>
      <c r="L570" s="8" t="s">
        <v>29</v>
      </c>
      <c r="M570" s="10" t="str">
        <f t="shared" si="52"/>
        <v>LP</v>
      </c>
      <c r="N570" s="8" t="s">
        <v>30</v>
      </c>
      <c r="O570" s="8" t="str">
        <f t="shared" si="56"/>
        <v>Medium</v>
      </c>
      <c r="P570" s="207" t="s">
        <v>3846</v>
      </c>
      <c r="Q570" s="8"/>
      <c r="R570" s="8" t="s">
        <v>3847</v>
      </c>
      <c r="S570" s="11" t="s">
        <v>3848</v>
      </c>
      <c r="T570" s="22" t="s">
        <v>60</v>
      </c>
      <c r="U570" s="8">
        <v>5</v>
      </c>
      <c r="V570" s="8">
        <v>0</v>
      </c>
      <c r="W570" s="8">
        <v>1</v>
      </c>
      <c r="X570" s="14" t="s">
        <v>243</v>
      </c>
    </row>
    <row r="571" spans="1:24" ht="112.5" customHeight="1" x14ac:dyDescent="0.25">
      <c r="A571" s="19"/>
      <c r="B571" s="20"/>
      <c r="C571" s="8" t="str">
        <f t="shared" ca="1" si="49"/>
        <v>Expired</v>
      </c>
      <c r="D571" s="8" t="s">
        <v>3849</v>
      </c>
      <c r="E571" s="9">
        <v>44523</v>
      </c>
      <c r="F571" s="9">
        <v>44523</v>
      </c>
      <c r="G571" s="9">
        <f t="shared" si="50"/>
        <v>45252</v>
      </c>
      <c r="H571" s="8" t="s">
        <v>3850</v>
      </c>
      <c r="I571" s="8" t="s">
        <v>3851</v>
      </c>
      <c r="J571" s="8" t="s">
        <v>27</v>
      </c>
      <c r="K571" s="8" t="s">
        <v>28</v>
      </c>
      <c r="L571" s="8" t="s">
        <v>29</v>
      </c>
      <c r="M571" s="10" t="str">
        <f t="shared" si="52"/>
        <v>LP</v>
      </c>
      <c r="N571" s="8" t="s">
        <v>30</v>
      </c>
      <c r="O571" s="8" t="str">
        <f t="shared" si="56"/>
        <v>Medium</v>
      </c>
      <c r="P571" s="207" t="s">
        <v>3852</v>
      </c>
      <c r="Q571" s="8"/>
      <c r="R571" s="8" t="s">
        <v>3853</v>
      </c>
      <c r="S571" s="21" t="s">
        <v>3854</v>
      </c>
      <c r="T571" s="12" t="s">
        <v>60</v>
      </c>
      <c r="U571" s="8"/>
      <c r="V571" s="8"/>
      <c r="W571" s="8"/>
      <c r="X571" s="27" t="s">
        <v>37</v>
      </c>
    </row>
    <row r="572" spans="1:24" ht="112.5" customHeight="1" x14ac:dyDescent="0.25">
      <c r="A572" s="19"/>
      <c r="B572" s="20"/>
      <c r="C572" s="8" t="str">
        <f t="shared" ca="1" si="49"/>
        <v>Expired</v>
      </c>
      <c r="D572" s="12" t="s">
        <v>3855</v>
      </c>
      <c r="E572" s="23">
        <v>42177</v>
      </c>
      <c r="F572" s="28">
        <v>44369</v>
      </c>
      <c r="G572" s="9">
        <f t="shared" si="50"/>
        <v>45098</v>
      </c>
      <c r="H572" s="8" t="s">
        <v>3856</v>
      </c>
      <c r="I572" s="12" t="s">
        <v>3857</v>
      </c>
      <c r="J572" s="12" t="s">
        <v>123</v>
      </c>
      <c r="K572" s="12" t="s">
        <v>124</v>
      </c>
      <c r="L572" s="8" t="s">
        <v>29</v>
      </c>
      <c r="M572" s="10" t="str">
        <f t="shared" si="52"/>
        <v>LP</v>
      </c>
      <c r="N572" s="12" t="s">
        <v>132</v>
      </c>
      <c r="O572" s="8" t="str">
        <f t="shared" si="56"/>
        <v>Low</v>
      </c>
      <c r="P572" s="201" t="s">
        <v>3858</v>
      </c>
      <c r="Q572" s="12"/>
      <c r="R572" s="12" t="s">
        <v>3859</v>
      </c>
      <c r="S572" s="29" t="s">
        <v>3860</v>
      </c>
      <c r="T572" s="14" t="s">
        <v>3861</v>
      </c>
      <c r="U572" s="12">
        <v>2</v>
      </c>
      <c r="V572" s="12">
        <v>0</v>
      </c>
      <c r="W572" s="12">
        <v>0</v>
      </c>
      <c r="X572" s="12" t="s">
        <v>37</v>
      </c>
    </row>
    <row r="573" spans="1:24" ht="112.5" customHeight="1" x14ac:dyDescent="0.25">
      <c r="A573" s="19"/>
      <c r="B573" s="20"/>
      <c r="C573" s="8" t="str">
        <f t="shared" ca="1" si="49"/>
        <v>Expired</v>
      </c>
      <c r="D573" s="8" t="s">
        <v>3862</v>
      </c>
      <c r="E573" s="9">
        <v>42849</v>
      </c>
      <c r="F573" s="9">
        <v>44310</v>
      </c>
      <c r="G573" s="9">
        <f t="shared" si="50"/>
        <v>45039</v>
      </c>
      <c r="H573" s="8" t="s">
        <v>3863</v>
      </c>
      <c r="I573" s="8" t="s">
        <v>3864</v>
      </c>
      <c r="J573" s="8" t="s">
        <v>254</v>
      </c>
      <c r="K573" s="8" t="s">
        <v>28</v>
      </c>
      <c r="L573" s="8" t="s">
        <v>29</v>
      </c>
      <c r="M573" s="10" t="str">
        <f t="shared" si="52"/>
        <v>LP</v>
      </c>
      <c r="N573" s="8" t="s">
        <v>30</v>
      </c>
      <c r="O573" s="8" t="str">
        <f t="shared" si="56"/>
        <v>Medium</v>
      </c>
      <c r="P573" s="207" t="s">
        <v>3865</v>
      </c>
      <c r="Q573" s="8"/>
      <c r="R573" s="8" t="s">
        <v>3866</v>
      </c>
      <c r="S573" s="11" t="s">
        <v>3867</v>
      </c>
      <c r="T573" s="12" t="s">
        <v>3868</v>
      </c>
      <c r="U573" s="8"/>
      <c r="V573" s="8"/>
      <c r="W573" s="8"/>
      <c r="X573" s="14" t="s">
        <v>37</v>
      </c>
    </row>
    <row r="574" spans="1:24" ht="112.5" customHeight="1" x14ac:dyDescent="0.25">
      <c r="A574" s="19"/>
      <c r="B574" s="20"/>
      <c r="C574" s="8" t="str">
        <f t="shared" ca="1" si="49"/>
        <v>Expired</v>
      </c>
      <c r="D574" s="8" t="s">
        <v>3869</v>
      </c>
      <c r="E574" s="9">
        <v>44068</v>
      </c>
      <c r="F574" s="9">
        <v>44068</v>
      </c>
      <c r="G574" s="9">
        <f t="shared" si="50"/>
        <v>44797</v>
      </c>
      <c r="H574" s="8" t="s">
        <v>3870</v>
      </c>
      <c r="I574" s="8" t="s">
        <v>3871</v>
      </c>
      <c r="J574" s="8" t="s">
        <v>27</v>
      </c>
      <c r="K574" s="8" t="s">
        <v>28</v>
      </c>
      <c r="L574" s="8" t="s">
        <v>29</v>
      </c>
      <c r="M574" s="10" t="str">
        <f t="shared" si="52"/>
        <v>LP</v>
      </c>
      <c r="N574" s="8" t="s">
        <v>30</v>
      </c>
      <c r="O574" s="8" t="str">
        <f t="shared" si="56"/>
        <v>Medium</v>
      </c>
      <c r="P574" s="207" t="s">
        <v>3872</v>
      </c>
      <c r="Q574" s="8"/>
      <c r="R574" s="8" t="s">
        <v>3873</v>
      </c>
      <c r="S574" s="11" t="s">
        <v>3874</v>
      </c>
      <c r="T574" s="22" t="s">
        <v>3875</v>
      </c>
      <c r="U574" s="8">
        <v>6</v>
      </c>
      <c r="V574" s="8">
        <v>0</v>
      </c>
      <c r="W574" s="8">
        <v>0</v>
      </c>
      <c r="X574" s="14" t="s">
        <v>37</v>
      </c>
    </row>
    <row r="575" spans="1:24" ht="112.5" customHeight="1" x14ac:dyDescent="0.25">
      <c r="A575" s="19"/>
      <c r="B575" s="20"/>
      <c r="C575" s="8" t="str">
        <f t="shared" ca="1" si="49"/>
        <v>Expired</v>
      </c>
      <c r="D575" s="8" t="s">
        <v>3876</v>
      </c>
      <c r="E575" s="9">
        <v>43909</v>
      </c>
      <c r="F575" s="9">
        <v>44639</v>
      </c>
      <c r="G575" s="9">
        <f t="shared" si="50"/>
        <v>45369</v>
      </c>
      <c r="H575" s="8" t="s">
        <v>3877</v>
      </c>
      <c r="I575" s="8" t="s">
        <v>3878</v>
      </c>
      <c r="J575" s="8" t="s">
        <v>65</v>
      </c>
      <c r="K575" s="8" t="s">
        <v>28</v>
      </c>
      <c r="L575" s="8" t="s">
        <v>29</v>
      </c>
      <c r="M575" s="10" t="str">
        <f t="shared" si="52"/>
        <v>LP</v>
      </c>
      <c r="N575" s="8" t="s">
        <v>30</v>
      </c>
      <c r="O575" s="8" t="str">
        <f t="shared" si="56"/>
        <v>Medium</v>
      </c>
      <c r="P575" s="207" t="s">
        <v>3879</v>
      </c>
      <c r="Q575" s="8"/>
      <c r="R575" s="8" t="s">
        <v>3880</v>
      </c>
      <c r="S575" s="11" t="s">
        <v>3881</v>
      </c>
      <c r="T575" s="23" t="s">
        <v>3882</v>
      </c>
      <c r="U575" s="8">
        <v>9</v>
      </c>
      <c r="V575" s="8">
        <v>0</v>
      </c>
      <c r="W575" s="8">
        <v>1</v>
      </c>
      <c r="X575" s="14" t="s">
        <v>61</v>
      </c>
    </row>
    <row r="576" spans="1:24" ht="112.5" customHeight="1" x14ac:dyDescent="0.25">
      <c r="A576" s="19"/>
      <c r="B576" s="20"/>
      <c r="C576" s="8" t="str">
        <f t="shared" ca="1" si="49"/>
        <v>Expired</v>
      </c>
      <c r="D576" s="8" t="s">
        <v>3883</v>
      </c>
      <c r="E576" s="9">
        <v>42213</v>
      </c>
      <c r="F576" s="9">
        <v>42213</v>
      </c>
      <c r="G576" s="9">
        <f t="shared" si="50"/>
        <v>42943</v>
      </c>
      <c r="H576" s="8" t="s">
        <v>3884</v>
      </c>
      <c r="I576" s="8" t="s">
        <v>3885</v>
      </c>
      <c r="J576" s="8" t="s">
        <v>27</v>
      </c>
      <c r="K576" s="8" t="s">
        <v>28</v>
      </c>
      <c r="L576" s="8" t="s">
        <v>29</v>
      </c>
      <c r="M576" s="10" t="str">
        <f t="shared" si="52"/>
        <v>LP</v>
      </c>
      <c r="N576" s="8" t="s">
        <v>30</v>
      </c>
      <c r="O576" s="8" t="str">
        <f t="shared" si="56"/>
        <v>Medium</v>
      </c>
      <c r="P576" s="207"/>
      <c r="Q576" s="8"/>
      <c r="R576" s="8" t="s">
        <v>3886</v>
      </c>
      <c r="S576" s="21" t="s">
        <v>3886</v>
      </c>
      <c r="T576" s="13"/>
      <c r="U576" s="8"/>
      <c r="V576" s="8"/>
      <c r="W576" s="8"/>
      <c r="X576" s="14" t="str">
        <f>IF(ISNUMBER(#REF!), IF(#REF!&lt;5000001,"SMALL", IF(#REF!&lt;15000001,"MEDIUM","LARGE")),"")</f>
        <v/>
      </c>
    </row>
    <row r="577" spans="1:24" ht="112.5" customHeight="1" x14ac:dyDescent="0.25">
      <c r="A577" s="19"/>
      <c r="B577" s="20"/>
      <c r="C577" s="8" t="str">
        <f t="shared" ca="1" si="49"/>
        <v>Expired</v>
      </c>
      <c r="D577" s="8" t="s">
        <v>3887</v>
      </c>
      <c r="E577" s="9">
        <v>41842</v>
      </c>
      <c r="F577" s="9">
        <v>44764</v>
      </c>
      <c r="G577" s="9">
        <f t="shared" si="50"/>
        <v>45494</v>
      </c>
      <c r="H577" s="8" t="s">
        <v>3888</v>
      </c>
      <c r="I577" s="8" t="s">
        <v>3889</v>
      </c>
      <c r="J577" s="8" t="s">
        <v>27</v>
      </c>
      <c r="K577" s="8" t="s">
        <v>28</v>
      </c>
      <c r="L577" s="8" t="s">
        <v>29</v>
      </c>
      <c r="M577" s="10" t="str">
        <f t="shared" si="52"/>
        <v>LP</v>
      </c>
      <c r="N577" s="8" t="s">
        <v>1613</v>
      </c>
      <c r="O577" s="8" t="str">
        <f>IF(EXACT(N577,"Overseas Charities Operating in Jamaica"),"Medium",IF(EXACT(N577,"Muslim Groups/Foundations"),"Medium",IF(EXACT(N577,"Churches"),"Low",IF(EXACT(N577,"Benevolent Societies"),"Low",IF(EXACT(N577,"Alumni/Past Students Associations"),"Low",IF(EXACT(N577,"Schools(Government/Private)"),"Low",IF(EXACT(N577,"Govt.Based Trust/Charities"),"Low",IF(EXACT(N577,"Trust"),"Medium",IF(EXACT(N577,"Company Based Foundations"),"Medium",IF(EXACT(N577,"Other Foundations"),"Medium",IF(EXACT(N577,"Unincorporated Groups"),"Medium","")))))))))))</f>
        <v>Low</v>
      </c>
      <c r="P577" s="207" t="s">
        <v>3890</v>
      </c>
      <c r="Q577" s="8"/>
      <c r="R577" s="8" t="s">
        <v>3891</v>
      </c>
      <c r="S577" s="11" t="s">
        <v>3892</v>
      </c>
      <c r="T577" s="12" t="s">
        <v>3893</v>
      </c>
      <c r="U577" s="8">
        <v>7</v>
      </c>
      <c r="V577" s="8">
        <v>0</v>
      </c>
      <c r="W577" s="8">
        <v>1</v>
      </c>
      <c r="X577" s="14" t="s">
        <v>243</v>
      </c>
    </row>
    <row r="578" spans="1:24" ht="112.5" customHeight="1" x14ac:dyDescent="0.25">
      <c r="A578" s="19"/>
      <c r="B578" s="20"/>
      <c r="C578" s="8" t="str">
        <f t="shared" ca="1" si="49"/>
        <v>Expired</v>
      </c>
      <c r="D578" s="12" t="s">
        <v>3894</v>
      </c>
      <c r="E578" s="23">
        <v>42571</v>
      </c>
      <c r="F578" s="28">
        <v>44039</v>
      </c>
      <c r="G578" s="9">
        <f t="shared" si="50"/>
        <v>44768</v>
      </c>
      <c r="H578" s="8" t="s">
        <v>3895</v>
      </c>
      <c r="I578" s="12" t="s">
        <v>3896</v>
      </c>
      <c r="J578" s="8" t="s">
        <v>269</v>
      </c>
      <c r="K578" s="12" t="s">
        <v>124</v>
      </c>
      <c r="L578" s="8" t="s">
        <v>29</v>
      </c>
      <c r="M578" s="10" t="str">
        <f t="shared" si="52"/>
        <v>LP</v>
      </c>
      <c r="N578" s="12" t="s">
        <v>132</v>
      </c>
      <c r="O578" s="8" t="str">
        <f t="shared" ref="O578:O624" si="57">IF(EXACT(N578,"Overseas Charities Operating in Jamaica"),"Medium",IF(EXACT(N578,"Muslim Groups/Foundations"),"Medium",IF(EXACT(N578,"Churches"),"Low",IF(EXACT(N578,"Benevolent Societies"),"Low",IF(EXACT(N578,"Alumni/Past Students Associations"),"Low",IF(EXACT(N578,"Schools(Government/Private)"),"Low",IF(EXACT(N578,"Govt.Based Trusts/Charities"),"Low",IF(EXACT(N578,"Trust"),"Medium",IF(EXACT(N578,"Company Based Foundations"),"Medium",IF(EXACT(N578,"Other Foundations"),"Medium",IF(EXACT(N578,"Unincorporated Groups"),"Medium","")))))))))))</f>
        <v>Low</v>
      </c>
      <c r="P578" s="201" t="s">
        <v>3897</v>
      </c>
      <c r="Q578" s="12"/>
      <c r="R578" s="12" t="s">
        <v>3898</v>
      </c>
      <c r="S578" s="29" t="s">
        <v>3899</v>
      </c>
      <c r="T578" s="14" t="s">
        <v>3900</v>
      </c>
      <c r="U578" s="12">
        <v>14</v>
      </c>
      <c r="V578" s="87">
        <v>0</v>
      </c>
      <c r="W578" s="74">
        <v>0</v>
      </c>
      <c r="X578" s="74" t="s">
        <v>37</v>
      </c>
    </row>
    <row r="579" spans="1:24" ht="112.5" customHeight="1" x14ac:dyDescent="0.25">
      <c r="A579" s="19"/>
      <c r="B579" s="20"/>
      <c r="C579" s="8" t="str">
        <f t="shared" ca="1" si="49"/>
        <v>Expired</v>
      </c>
      <c r="D579" s="8" t="s">
        <v>3901</v>
      </c>
      <c r="E579" s="9">
        <v>41933</v>
      </c>
      <c r="F579" s="9">
        <v>44125</v>
      </c>
      <c r="G579" s="9">
        <f t="shared" si="50"/>
        <v>44854</v>
      </c>
      <c r="H579" s="8" t="s">
        <v>3902</v>
      </c>
      <c r="I579" s="8" t="s">
        <v>3903</v>
      </c>
      <c r="J579" s="8" t="s">
        <v>27</v>
      </c>
      <c r="K579" s="8" t="s">
        <v>28</v>
      </c>
      <c r="L579" s="8" t="s">
        <v>29</v>
      </c>
      <c r="M579" s="10" t="str">
        <f t="shared" si="52"/>
        <v>LP</v>
      </c>
      <c r="N579" s="8" t="s">
        <v>132</v>
      </c>
      <c r="O579" s="8" t="str">
        <f t="shared" si="57"/>
        <v>Low</v>
      </c>
      <c r="P579" s="207" t="s">
        <v>3904</v>
      </c>
      <c r="Q579" s="8"/>
      <c r="R579" s="8" t="s">
        <v>3905</v>
      </c>
      <c r="S579" s="11" t="s">
        <v>3906</v>
      </c>
      <c r="T579" s="12" t="s">
        <v>3907</v>
      </c>
      <c r="U579" s="8">
        <v>9</v>
      </c>
      <c r="V579" s="8">
        <v>12</v>
      </c>
      <c r="W579" s="8">
        <v>0</v>
      </c>
      <c r="X579" s="14" t="s">
        <v>61</v>
      </c>
    </row>
    <row r="580" spans="1:24" ht="112.5" customHeight="1" x14ac:dyDescent="0.25">
      <c r="A580" s="19"/>
      <c r="B580" s="20"/>
      <c r="C580" s="8" t="str">
        <f t="shared" ca="1" si="49"/>
        <v>Expired</v>
      </c>
      <c r="D580" s="12" t="s">
        <v>3908</v>
      </c>
      <c r="E580" s="23">
        <v>41724</v>
      </c>
      <c r="F580" s="28">
        <v>44647</v>
      </c>
      <c r="G580" s="9">
        <f t="shared" si="50"/>
        <v>45377</v>
      </c>
      <c r="H580" s="8" t="s">
        <v>3909</v>
      </c>
      <c r="I580" s="23" t="s">
        <v>3910</v>
      </c>
      <c r="J580" s="12" t="s">
        <v>27</v>
      </c>
      <c r="K580" s="12" t="s">
        <v>124</v>
      </c>
      <c r="L580" s="8" t="s">
        <v>29</v>
      </c>
      <c r="M580" s="10" t="str">
        <f t="shared" si="52"/>
        <v>LP</v>
      </c>
      <c r="N580" s="12" t="s">
        <v>132</v>
      </c>
      <c r="O580" s="8" t="str">
        <f t="shared" si="57"/>
        <v>Low</v>
      </c>
      <c r="P580" s="201"/>
      <c r="Q580" s="12"/>
      <c r="R580" s="12" t="s">
        <v>3911</v>
      </c>
      <c r="S580" s="29" t="s">
        <v>3912</v>
      </c>
      <c r="T580" s="14"/>
      <c r="U580" s="12"/>
      <c r="V580" s="23"/>
      <c r="W580" s="23"/>
      <c r="X580" s="23" t="s">
        <v>37</v>
      </c>
    </row>
    <row r="581" spans="1:24" ht="112.5" customHeight="1" x14ac:dyDescent="0.25">
      <c r="A581" s="19"/>
      <c r="B581" s="20"/>
      <c r="C581" s="8" t="str">
        <f t="shared" ca="1" si="49"/>
        <v>Expired</v>
      </c>
      <c r="D581" s="8" t="s">
        <v>3913</v>
      </c>
      <c r="E581" s="9">
        <v>43046</v>
      </c>
      <c r="F581" s="9">
        <v>44507</v>
      </c>
      <c r="G581" s="9">
        <f t="shared" si="50"/>
        <v>45236</v>
      </c>
      <c r="H581" s="8" t="s">
        <v>3914</v>
      </c>
      <c r="I581" s="8" t="s">
        <v>3915</v>
      </c>
      <c r="J581" s="8" t="s">
        <v>161</v>
      </c>
      <c r="K581" s="8" t="s">
        <v>28</v>
      </c>
      <c r="L581" s="8" t="s">
        <v>29</v>
      </c>
      <c r="M581" s="10" t="str">
        <f t="shared" si="52"/>
        <v>LP</v>
      </c>
      <c r="N581" s="8" t="s">
        <v>132</v>
      </c>
      <c r="O581" s="8" t="str">
        <f t="shared" si="57"/>
        <v>Low</v>
      </c>
      <c r="P581" s="207" t="s">
        <v>993</v>
      </c>
      <c r="Q581" s="8"/>
      <c r="R581" s="8" t="s">
        <v>3916</v>
      </c>
      <c r="S581" s="21" t="s">
        <v>3917</v>
      </c>
      <c r="T581" s="22" t="s">
        <v>36</v>
      </c>
      <c r="U581" s="8"/>
      <c r="V581" s="8"/>
      <c r="W581" s="8"/>
      <c r="X581" s="14" t="s">
        <v>37</v>
      </c>
    </row>
    <row r="582" spans="1:24" ht="112.5" customHeight="1" x14ac:dyDescent="0.25">
      <c r="A582" s="19" t="s">
        <v>3918</v>
      </c>
      <c r="B582" s="20"/>
      <c r="C582" s="8" t="str">
        <f t="shared" ca="1" si="49"/>
        <v>Active</v>
      </c>
      <c r="D582" s="8" t="s">
        <v>3919</v>
      </c>
      <c r="E582" s="9">
        <v>44312</v>
      </c>
      <c r="F582" s="9">
        <v>45042</v>
      </c>
      <c r="G582" s="9">
        <f t="shared" si="50"/>
        <v>45772</v>
      </c>
      <c r="H582" s="8" t="s">
        <v>3920</v>
      </c>
      <c r="I582" s="8" t="s">
        <v>3921</v>
      </c>
      <c r="J582" s="8" t="s">
        <v>27</v>
      </c>
      <c r="K582" s="8" t="s">
        <v>28</v>
      </c>
      <c r="L582" s="8" t="s">
        <v>29</v>
      </c>
      <c r="M582" s="10" t="str">
        <f t="shared" si="52"/>
        <v>LP</v>
      </c>
      <c r="N582" s="8" t="s">
        <v>270</v>
      </c>
      <c r="O582" s="8" t="str">
        <f t="shared" si="57"/>
        <v>Medium</v>
      </c>
      <c r="P582" s="207" t="s">
        <v>3922</v>
      </c>
      <c r="Q582" s="8" t="s">
        <v>3923</v>
      </c>
      <c r="R582" s="8" t="s">
        <v>3924</v>
      </c>
      <c r="S582" s="11" t="s">
        <v>3925</v>
      </c>
      <c r="T582" s="12" t="s">
        <v>3926</v>
      </c>
      <c r="U582" s="8">
        <v>4</v>
      </c>
      <c r="V582" s="8">
        <v>2</v>
      </c>
      <c r="W582" s="8">
        <v>0</v>
      </c>
      <c r="X582" s="14" t="s">
        <v>243</v>
      </c>
    </row>
    <row r="583" spans="1:24" ht="112.5" customHeight="1" x14ac:dyDescent="0.25">
      <c r="A583" s="19"/>
      <c r="B583" s="20"/>
      <c r="C583" s="8" t="str">
        <f t="shared" ca="1" si="49"/>
        <v>Expired</v>
      </c>
      <c r="D583" s="8" t="s">
        <v>3927</v>
      </c>
      <c r="E583" s="9">
        <v>43060</v>
      </c>
      <c r="F583" s="9">
        <v>43790</v>
      </c>
      <c r="G583" s="9">
        <f t="shared" si="50"/>
        <v>44520</v>
      </c>
      <c r="H583" s="8" t="s">
        <v>3928</v>
      </c>
      <c r="I583" s="8" t="s">
        <v>3929</v>
      </c>
      <c r="J583" s="8" t="s">
        <v>27</v>
      </c>
      <c r="K583" s="8" t="s">
        <v>28</v>
      </c>
      <c r="L583" s="8" t="s">
        <v>29</v>
      </c>
      <c r="M583" s="10" t="str">
        <f t="shared" si="52"/>
        <v>LP</v>
      </c>
      <c r="N583" s="8" t="s">
        <v>30</v>
      </c>
      <c r="O583" s="8" t="str">
        <f t="shared" si="57"/>
        <v>Medium</v>
      </c>
      <c r="P583" s="207" t="s">
        <v>3930</v>
      </c>
      <c r="Q583" s="8"/>
      <c r="R583" s="8" t="s">
        <v>3931</v>
      </c>
      <c r="S583" s="11" t="s">
        <v>3932</v>
      </c>
      <c r="T583" s="13" t="s">
        <v>3933</v>
      </c>
      <c r="U583" s="8">
        <v>200</v>
      </c>
      <c r="V583" s="8">
        <v>22</v>
      </c>
      <c r="W583" s="8">
        <v>7</v>
      </c>
      <c r="X583" s="14" t="s">
        <v>37</v>
      </c>
    </row>
    <row r="584" spans="1:24" ht="112.5" customHeight="1" x14ac:dyDescent="0.25">
      <c r="A584" s="19"/>
      <c r="B584" s="20"/>
      <c r="C584" s="8" t="str">
        <f t="shared" ca="1" si="49"/>
        <v>Expired</v>
      </c>
      <c r="D584" s="8" t="s">
        <v>3934</v>
      </c>
      <c r="E584" s="9">
        <v>43347</v>
      </c>
      <c r="F584" s="9">
        <v>43347</v>
      </c>
      <c r="G584" s="9">
        <f t="shared" si="50"/>
        <v>44077</v>
      </c>
      <c r="H584" s="8" t="s">
        <v>3935</v>
      </c>
      <c r="I584" s="8" t="s">
        <v>3936</v>
      </c>
      <c r="J584" s="8" t="s">
        <v>131</v>
      </c>
      <c r="K584" s="8" t="s">
        <v>28</v>
      </c>
      <c r="L584" s="8" t="s">
        <v>29</v>
      </c>
      <c r="M584" s="10" t="str">
        <f t="shared" si="52"/>
        <v>LP</v>
      </c>
      <c r="N584" s="8" t="s">
        <v>30</v>
      </c>
      <c r="O584" s="8" t="str">
        <f t="shared" si="57"/>
        <v>Medium</v>
      </c>
      <c r="P584" s="207" t="s">
        <v>3937</v>
      </c>
      <c r="Q584" s="8"/>
      <c r="R584" s="8" t="s">
        <v>3938</v>
      </c>
      <c r="S584" s="11" t="s">
        <v>3939</v>
      </c>
      <c r="T584" s="12" t="s">
        <v>3940</v>
      </c>
      <c r="U584" s="8">
        <v>2</v>
      </c>
      <c r="V584" s="8">
        <v>0</v>
      </c>
      <c r="W584" s="8">
        <v>0</v>
      </c>
      <c r="X584" s="14" t="s">
        <v>37</v>
      </c>
    </row>
    <row r="585" spans="1:24" ht="112.5" customHeight="1" x14ac:dyDescent="0.25">
      <c r="A585" s="19"/>
      <c r="B585" s="20"/>
      <c r="C585" s="8" t="str">
        <f t="shared" ca="1" si="49"/>
        <v>Active</v>
      </c>
      <c r="D585" s="8" t="s">
        <v>3941</v>
      </c>
      <c r="E585" s="9">
        <v>43320</v>
      </c>
      <c r="F585" s="9">
        <v>44949</v>
      </c>
      <c r="G585" s="9">
        <f t="shared" si="50"/>
        <v>45679</v>
      </c>
      <c r="H585" s="8" t="s">
        <v>3942</v>
      </c>
      <c r="I585" s="8" t="s">
        <v>3943</v>
      </c>
      <c r="J585" s="8" t="s">
        <v>27</v>
      </c>
      <c r="K585" s="8" t="s">
        <v>28</v>
      </c>
      <c r="L585" s="8" t="s">
        <v>29</v>
      </c>
      <c r="M585" s="10" t="str">
        <f t="shared" si="52"/>
        <v>LP</v>
      </c>
      <c r="N585" s="8" t="s">
        <v>30</v>
      </c>
      <c r="O585" s="8" t="str">
        <f t="shared" si="57"/>
        <v>Medium</v>
      </c>
      <c r="P585" s="207" t="s">
        <v>3944</v>
      </c>
      <c r="Q585" s="8"/>
      <c r="R585" s="8" t="s">
        <v>3945</v>
      </c>
      <c r="S585" s="11" t="s">
        <v>3946</v>
      </c>
      <c r="T585" s="12" t="s">
        <v>3947</v>
      </c>
      <c r="U585" s="25">
        <v>58</v>
      </c>
      <c r="V585" s="25">
        <v>8</v>
      </c>
      <c r="W585" s="25">
        <v>1</v>
      </c>
      <c r="X585" s="14" t="s">
        <v>37</v>
      </c>
    </row>
    <row r="586" spans="1:24" ht="112.5" customHeight="1" x14ac:dyDescent="0.25">
      <c r="A586" s="19"/>
      <c r="B586" s="20"/>
      <c r="C586" s="8" t="str">
        <f t="shared" ref="C586:C649" ca="1" si="58">IF(G586&lt;TODAY(),"Expired","Active")</f>
        <v>Expired</v>
      </c>
      <c r="D586" s="12" t="s">
        <v>3948</v>
      </c>
      <c r="E586" s="23">
        <v>41926</v>
      </c>
      <c r="F586" s="28">
        <v>44449</v>
      </c>
      <c r="G586" s="9">
        <f t="shared" ref="G586:G614" si="59">DATE(YEAR(F586)+2,MONTH(F586),DAY(F586)-1)</f>
        <v>45178</v>
      </c>
      <c r="H586" s="8" t="s">
        <v>3949</v>
      </c>
      <c r="I586" s="12" t="s">
        <v>3950</v>
      </c>
      <c r="J586" s="12" t="s">
        <v>56</v>
      </c>
      <c r="K586" s="12" t="s">
        <v>124</v>
      </c>
      <c r="L586" s="54" t="s">
        <v>29</v>
      </c>
      <c r="M586" s="10" t="str">
        <f t="shared" si="52"/>
        <v>LP</v>
      </c>
      <c r="N586" s="12" t="s">
        <v>132</v>
      </c>
      <c r="O586" s="8" t="str">
        <f t="shared" si="57"/>
        <v>Low</v>
      </c>
      <c r="P586" s="201" t="s">
        <v>3951</v>
      </c>
      <c r="Q586" s="12"/>
      <c r="R586" s="12" t="s">
        <v>3952</v>
      </c>
      <c r="S586" s="29" t="s">
        <v>3953</v>
      </c>
      <c r="T586" s="14" t="s">
        <v>3954</v>
      </c>
      <c r="U586" s="12">
        <v>8</v>
      </c>
      <c r="V586" s="12">
        <v>0</v>
      </c>
      <c r="W586" s="12">
        <v>0</v>
      </c>
      <c r="X586" s="12" t="s">
        <v>37</v>
      </c>
    </row>
    <row r="587" spans="1:24" ht="112.5" customHeight="1" x14ac:dyDescent="0.25">
      <c r="A587" s="19"/>
      <c r="B587" s="20"/>
      <c r="C587" s="8" t="str">
        <f t="shared" ca="1" si="58"/>
        <v>Expired</v>
      </c>
      <c r="D587" s="8" t="s">
        <v>3955</v>
      </c>
      <c r="E587" s="9">
        <v>41803</v>
      </c>
      <c r="F587" s="9">
        <v>44725</v>
      </c>
      <c r="G587" s="9">
        <f t="shared" si="59"/>
        <v>45455</v>
      </c>
      <c r="H587" s="8" t="s">
        <v>3956</v>
      </c>
      <c r="I587" s="8" t="s">
        <v>3957</v>
      </c>
      <c r="J587" s="8" t="s">
        <v>27</v>
      </c>
      <c r="K587" s="8" t="s">
        <v>28</v>
      </c>
      <c r="L587" s="8" t="s">
        <v>29</v>
      </c>
      <c r="M587" s="10" t="str">
        <f t="shared" si="52"/>
        <v>LP</v>
      </c>
      <c r="N587" s="8" t="s">
        <v>30</v>
      </c>
      <c r="O587" s="8" t="str">
        <f t="shared" si="57"/>
        <v>Medium</v>
      </c>
      <c r="P587" s="207" t="s">
        <v>3958</v>
      </c>
      <c r="Q587" s="8"/>
      <c r="R587" s="8" t="s">
        <v>3959</v>
      </c>
      <c r="S587" s="11" t="s">
        <v>3960</v>
      </c>
      <c r="T587" s="13" t="s">
        <v>60</v>
      </c>
      <c r="U587" s="8">
        <v>3</v>
      </c>
      <c r="V587" s="8">
        <v>15</v>
      </c>
      <c r="W587" s="8">
        <v>1</v>
      </c>
      <c r="X587" s="14" t="s">
        <v>37</v>
      </c>
    </row>
    <row r="588" spans="1:24" ht="112.5" customHeight="1" x14ac:dyDescent="0.25">
      <c r="A588" s="19"/>
      <c r="B588" s="20"/>
      <c r="C588" s="8" t="str">
        <f t="shared" ca="1" si="58"/>
        <v>Expired</v>
      </c>
      <c r="D588" s="8" t="s">
        <v>3961</v>
      </c>
      <c r="E588" s="9">
        <v>43382</v>
      </c>
      <c r="F588" s="9">
        <v>44113</v>
      </c>
      <c r="G588" s="9">
        <f t="shared" si="59"/>
        <v>44842</v>
      </c>
      <c r="H588" s="8" t="s">
        <v>3962</v>
      </c>
      <c r="I588" s="8" t="s">
        <v>3963</v>
      </c>
      <c r="J588" s="8" t="s">
        <v>27</v>
      </c>
      <c r="K588" s="8" t="s">
        <v>28</v>
      </c>
      <c r="L588" s="8" t="s">
        <v>29</v>
      </c>
      <c r="M588" s="10" t="str">
        <f t="shared" ref="M588:M651" si="60">IF(EXACT(L588,"C - COMPANY ACT"),"LP",IF(EXACT(L588,"V- VEST ACT (WITHIN PARLIAMENT) "),"LP",IF(EXACT(L588,"FS - FRIENDLY SOCIETIES ACT"),"LP",IF(EXACT(L588,"UN - UNICORPORATED"),"LA",""))))</f>
        <v>LP</v>
      </c>
      <c r="N588" s="8" t="s">
        <v>30</v>
      </c>
      <c r="O588" s="8" t="str">
        <f t="shared" si="57"/>
        <v>Medium</v>
      </c>
      <c r="P588" s="207" t="s">
        <v>3964</v>
      </c>
      <c r="Q588" s="8"/>
      <c r="R588" s="8" t="s">
        <v>3965</v>
      </c>
      <c r="S588" s="11" t="s">
        <v>3966</v>
      </c>
      <c r="T588" s="23" t="s">
        <v>3967</v>
      </c>
      <c r="U588" s="8"/>
      <c r="V588" s="8"/>
      <c r="W588" s="8"/>
      <c r="X588" s="14" t="s">
        <v>37</v>
      </c>
    </row>
    <row r="589" spans="1:24" ht="112.5" customHeight="1" x14ac:dyDescent="0.25">
      <c r="A589" s="19"/>
      <c r="B589" s="20"/>
      <c r="C589" s="8" t="str">
        <f t="shared" ca="1" si="58"/>
        <v>Expired</v>
      </c>
      <c r="D589" s="8" t="s">
        <v>3968</v>
      </c>
      <c r="E589" s="9">
        <v>44018</v>
      </c>
      <c r="F589" s="9">
        <v>44018</v>
      </c>
      <c r="G589" s="9">
        <f t="shared" si="59"/>
        <v>44747</v>
      </c>
      <c r="H589" s="8" t="s">
        <v>3969</v>
      </c>
      <c r="I589" s="8" t="s">
        <v>3970</v>
      </c>
      <c r="J589" s="8" t="s">
        <v>27</v>
      </c>
      <c r="K589" s="8" t="s">
        <v>28</v>
      </c>
      <c r="L589" s="8" t="s">
        <v>29</v>
      </c>
      <c r="M589" s="10" t="str">
        <f t="shared" si="60"/>
        <v>LP</v>
      </c>
      <c r="N589" s="8" t="s">
        <v>30</v>
      </c>
      <c r="O589" s="8" t="str">
        <f t="shared" si="57"/>
        <v>Medium</v>
      </c>
      <c r="P589" s="207" t="s">
        <v>3971</v>
      </c>
      <c r="Q589" s="8"/>
      <c r="R589" s="8" t="s">
        <v>3972</v>
      </c>
      <c r="S589" s="21" t="s">
        <v>3973</v>
      </c>
      <c r="T589" s="23" t="s">
        <v>3974</v>
      </c>
      <c r="U589" s="8">
        <v>3</v>
      </c>
      <c r="V589" s="8">
        <v>0</v>
      </c>
      <c r="W589" s="8">
        <v>0</v>
      </c>
      <c r="X589" s="14" t="s">
        <v>37</v>
      </c>
    </row>
    <row r="590" spans="1:24" ht="112.5" customHeight="1" x14ac:dyDescent="0.25">
      <c r="A590" s="17"/>
      <c r="B590" s="18">
        <v>44823</v>
      </c>
      <c r="C590" s="8" t="str">
        <f t="shared" ca="1" si="58"/>
        <v>Expired</v>
      </c>
      <c r="D590" s="8" t="s">
        <v>3975</v>
      </c>
      <c r="E590" s="9">
        <v>44823</v>
      </c>
      <c r="F590" s="9">
        <v>44823</v>
      </c>
      <c r="G590" s="9">
        <f t="shared" si="59"/>
        <v>45553</v>
      </c>
      <c r="H590" s="8" t="s">
        <v>3976</v>
      </c>
      <c r="I590" s="8" t="s">
        <v>3977</v>
      </c>
      <c r="J590" s="8" t="s">
        <v>27</v>
      </c>
      <c r="K590" s="8" t="s">
        <v>28</v>
      </c>
      <c r="L590" s="8" t="s">
        <v>29</v>
      </c>
      <c r="M590" s="10" t="str">
        <f t="shared" si="60"/>
        <v>LP</v>
      </c>
      <c r="N590" s="8" t="s">
        <v>132</v>
      </c>
      <c r="O590" s="8" t="str">
        <f t="shared" si="57"/>
        <v>Low</v>
      </c>
      <c r="P590" s="207" t="s">
        <v>3978</v>
      </c>
      <c r="Q590" s="8"/>
      <c r="R590" s="8" t="s">
        <v>3979</v>
      </c>
      <c r="S590" s="11" t="s">
        <v>3980</v>
      </c>
      <c r="T590" s="23" t="s">
        <v>3981</v>
      </c>
      <c r="U590" s="8">
        <v>2</v>
      </c>
      <c r="V590" s="8">
        <v>0</v>
      </c>
      <c r="W590" s="8">
        <v>0</v>
      </c>
      <c r="X590" s="14" t="s">
        <v>61</v>
      </c>
    </row>
    <row r="591" spans="1:24" ht="112.5" customHeight="1" x14ac:dyDescent="0.25">
      <c r="A591" s="19"/>
      <c r="B591" s="20"/>
      <c r="C591" s="8" t="str">
        <f t="shared" ca="1" si="58"/>
        <v>Expired</v>
      </c>
      <c r="D591" s="8" t="s">
        <v>3982</v>
      </c>
      <c r="E591" s="9">
        <v>43798</v>
      </c>
      <c r="F591" s="9">
        <v>43798</v>
      </c>
      <c r="G591" s="9">
        <f t="shared" si="59"/>
        <v>44528</v>
      </c>
      <c r="H591" s="8" t="s">
        <v>3983</v>
      </c>
      <c r="I591" s="8" t="s">
        <v>3984</v>
      </c>
      <c r="J591" s="8" t="s">
        <v>27</v>
      </c>
      <c r="K591" s="8" t="s">
        <v>28</v>
      </c>
      <c r="L591" s="8" t="s">
        <v>29</v>
      </c>
      <c r="M591" s="10" t="str">
        <f t="shared" si="60"/>
        <v>LP</v>
      </c>
      <c r="N591" s="8" t="s">
        <v>132</v>
      </c>
      <c r="O591" s="8" t="str">
        <f t="shared" si="57"/>
        <v>Low</v>
      </c>
      <c r="P591" s="207" t="s">
        <v>3985</v>
      </c>
      <c r="Q591" s="8"/>
      <c r="R591" s="8" t="s">
        <v>3986</v>
      </c>
      <c r="S591" s="104" t="s">
        <v>3987</v>
      </c>
      <c r="T591" s="23" t="s">
        <v>3988</v>
      </c>
      <c r="U591" s="8">
        <v>7</v>
      </c>
      <c r="V591" s="8">
        <v>0</v>
      </c>
      <c r="W591" s="8">
        <v>0</v>
      </c>
      <c r="X591" s="14" t="s">
        <v>37</v>
      </c>
    </row>
    <row r="592" spans="1:24" ht="112.5" customHeight="1" x14ac:dyDescent="0.25">
      <c r="A592" s="19" t="s">
        <v>3989</v>
      </c>
      <c r="B592" s="20"/>
      <c r="C592" s="8" t="str">
        <f t="shared" ca="1" si="58"/>
        <v>Active</v>
      </c>
      <c r="D592" s="12" t="s">
        <v>3990</v>
      </c>
      <c r="E592" s="23">
        <v>41983</v>
      </c>
      <c r="F592" s="28">
        <v>45041</v>
      </c>
      <c r="G592" s="9">
        <f t="shared" si="59"/>
        <v>45771</v>
      </c>
      <c r="H592" s="8" t="s">
        <v>3991</v>
      </c>
      <c r="I592" s="12" t="s">
        <v>3992</v>
      </c>
      <c r="J592" s="12" t="s">
        <v>56</v>
      </c>
      <c r="K592" s="12" t="s">
        <v>124</v>
      </c>
      <c r="L592" s="8" t="s">
        <v>29</v>
      </c>
      <c r="M592" s="10" t="str">
        <f t="shared" si="60"/>
        <v>LP</v>
      </c>
      <c r="N592" s="12" t="s">
        <v>486</v>
      </c>
      <c r="O592" s="8" t="str">
        <f t="shared" si="57"/>
        <v>Medium</v>
      </c>
      <c r="P592" s="201" t="s">
        <v>3993</v>
      </c>
      <c r="Q592" s="12"/>
      <c r="R592" s="12" t="s">
        <v>3994</v>
      </c>
      <c r="S592" s="29" t="s">
        <v>3995</v>
      </c>
      <c r="T592" s="14" t="s">
        <v>3996</v>
      </c>
      <c r="U592" s="12">
        <v>4</v>
      </c>
      <c r="V592" s="12">
        <v>6</v>
      </c>
      <c r="W592" s="12">
        <v>1</v>
      </c>
      <c r="X592" s="12" t="s">
        <v>61</v>
      </c>
    </row>
    <row r="593" spans="1:24" ht="112.5" customHeight="1" x14ac:dyDescent="0.25">
      <c r="A593" s="19"/>
      <c r="B593" s="20"/>
      <c r="C593" s="8" t="str">
        <f t="shared" ca="1" si="58"/>
        <v>Expired</v>
      </c>
      <c r="D593" s="8" t="s">
        <v>3997</v>
      </c>
      <c r="E593" s="9">
        <v>42951</v>
      </c>
      <c r="F593" s="9">
        <v>44412</v>
      </c>
      <c r="G593" s="9">
        <f t="shared" si="59"/>
        <v>45141</v>
      </c>
      <c r="H593" s="8" t="s">
        <v>3998</v>
      </c>
      <c r="I593" s="8" t="s">
        <v>3999</v>
      </c>
      <c r="J593" s="8" t="s">
        <v>27</v>
      </c>
      <c r="K593" s="8" t="s">
        <v>28</v>
      </c>
      <c r="L593" s="8" t="s">
        <v>29</v>
      </c>
      <c r="M593" s="10" t="str">
        <f t="shared" si="60"/>
        <v>LP</v>
      </c>
      <c r="N593" s="8" t="s">
        <v>486</v>
      </c>
      <c r="O593" s="8" t="str">
        <f t="shared" si="57"/>
        <v>Medium</v>
      </c>
      <c r="P593" s="207" t="s">
        <v>4000</v>
      </c>
      <c r="Q593" s="8"/>
      <c r="R593" s="8" t="s">
        <v>4001</v>
      </c>
      <c r="S593" s="21" t="s">
        <v>4002</v>
      </c>
      <c r="T593" s="12" t="s">
        <v>4003</v>
      </c>
      <c r="U593" s="8"/>
      <c r="V593" s="8"/>
      <c r="W593" s="8"/>
      <c r="X593" s="14" t="s">
        <v>243</v>
      </c>
    </row>
    <row r="594" spans="1:24" ht="112.5" customHeight="1" x14ac:dyDescent="0.25">
      <c r="A594" s="19"/>
      <c r="B594" s="20"/>
      <c r="C594" s="8" t="str">
        <f t="shared" ca="1" si="58"/>
        <v>Expired</v>
      </c>
      <c r="D594" s="12" t="s">
        <v>4004</v>
      </c>
      <c r="E594" s="23">
        <v>43846</v>
      </c>
      <c r="F594" s="28">
        <v>44567</v>
      </c>
      <c r="G594" s="9">
        <f t="shared" si="59"/>
        <v>45296</v>
      </c>
      <c r="H594" s="8" t="s">
        <v>4005</v>
      </c>
      <c r="I594" s="12" t="s">
        <v>4006</v>
      </c>
      <c r="J594" s="12" t="s">
        <v>56</v>
      </c>
      <c r="K594" s="12" t="s">
        <v>124</v>
      </c>
      <c r="L594" s="8" t="s">
        <v>29</v>
      </c>
      <c r="M594" s="10" t="str">
        <f t="shared" si="60"/>
        <v>LP</v>
      </c>
      <c r="N594" s="12" t="s">
        <v>132</v>
      </c>
      <c r="O594" s="8" t="str">
        <f t="shared" si="57"/>
        <v>Low</v>
      </c>
      <c r="P594" s="201" t="s">
        <v>4007</v>
      </c>
      <c r="Q594" s="12"/>
      <c r="R594" s="12"/>
      <c r="S594" s="46"/>
      <c r="T594" s="14"/>
      <c r="U594" s="12"/>
      <c r="V594" s="12"/>
      <c r="W594" s="12"/>
      <c r="X594" s="12" t="s">
        <v>37</v>
      </c>
    </row>
    <row r="595" spans="1:24" ht="112.5" customHeight="1" x14ac:dyDescent="0.25">
      <c r="A595" s="19"/>
      <c r="B595" s="20"/>
      <c r="C595" s="8" t="str">
        <f t="shared" ca="1" si="58"/>
        <v>Expired</v>
      </c>
      <c r="D595" s="8" t="s">
        <v>4008</v>
      </c>
      <c r="E595" s="9">
        <v>42618</v>
      </c>
      <c r="F595" s="9">
        <v>44809</v>
      </c>
      <c r="G595" s="9">
        <f t="shared" si="59"/>
        <v>45539</v>
      </c>
      <c r="H595" s="8" t="s">
        <v>4009</v>
      </c>
      <c r="I595" s="8" t="s">
        <v>4010</v>
      </c>
      <c r="J595" s="8" t="s">
        <v>27</v>
      </c>
      <c r="K595" s="8" t="s">
        <v>28</v>
      </c>
      <c r="L595" s="8" t="s">
        <v>29</v>
      </c>
      <c r="M595" s="10" t="str">
        <f t="shared" si="60"/>
        <v>LP</v>
      </c>
      <c r="N595" s="8" t="s">
        <v>270</v>
      </c>
      <c r="O595" s="8" t="str">
        <f t="shared" si="57"/>
        <v>Medium</v>
      </c>
      <c r="P595" s="207" t="s">
        <v>4011</v>
      </c>
      <c r="Q595" s="8"/>
      <c r="R595" s="8" t="s">
        <v>4012</v>
      </c>
      <c r="S595" s="11" t="s">
        <v>4013</v>
      </c>
      <c r="T595" s="12" t="s">
        <v>4014</v>
      </c>
      <c r="U595" s="8">
        <v>360</v>
      </c>
      <c r="V595" s="8">
        <v>150</v>
      </c>
      <c r="W595" s="8">
        <v>3</v>
      </c>
      <c r="X595" s="14" t="s">
        <v>61</v>
      </c>
    </row>
    <row r="596" spans="1:24" ht="112.5" customHeight="1" x14ac:dyDescent="0.25">
      <c r="A596" s="19"/>
      <c r="B596" s="20"/>
      <c r="C596" s="8" t="str">
        <f t="shared" ca="1" si="58"/>
        <v>Expired</v>
      </c>
      <c r="D596" s="8" t="s">
        <v>4015</v>
      </c>
      <c r="E596" s="9">
        <v>41752</v>
      </c>
      <c r="F596" s="9">
        <v>44674</v>
      </c>
      <c r="G596" s="9">
        <f t="shared" si="59"/>
        <v>45404</v>
      </c>
      <c r="H596" s="8" t="s">
        <v>4016</v>
      </c>
      <c r="I596" s="8" t="s">
        <v>4017</v>
      </c>
      <c r="J596" s="8" t="s">
        <v>27</v>
      </c>
      <c r="K596" s="8" t="s">
        <v>28</v>
      </c>
      <c r="L596" s="8" t="s">
        <v>29</v>
      </c>
      <c r="M596" s="10" t="str">
        <f t="shared" si="60"/>
        <v>LP</v>
      </c>
      <c r="N596" s="8" t="s">
        <v>486</v>
      </c>
      <c r="O596" s="8" t="str">
        <f t="shared" si="57"/>
        <v>Medium</v>
      </c>
      <c r="P596" s="207" t="s">
        <v>4018</v>
      </c>
      <c r="Q596" s="8"/>
      <c r="R596" s="8" t="s">
        <v>4019</v>
      </c>
      <c r="S596" s="11" t="s">
        <v>4020</v>
      </c>
      <c r="T596" s="13"/>
      <c r="U596" s="8"/>
      <c r="V596" s="8"/>
      <c r="W596" s="8"/>
      <c r="X596" s="14" t="str">
        <f>IF(ISNUMBER(#REF!), IF(#REF!&lt;5000001,"SMALL", IF(#REF!&lt;15000001,"MEDIUM","LARGE")),"")</f>
        <v/>
      </c>
    </row>
    <row r="597" spans="1:24" ht="112.5" customHeight="1" x14ac:dyDescent="0.25">
      <c r="A597" s="19"/>
      <c r="B597" s="20"/>
      <c r="C597" s="8" t="str">
        <f t="shared" ca="1" si="58"/>
        <v>Expired</v>
      </c>
      <c r="D597" s="8" t="s">
        <v>4021</v>
      </c>
      <c r="E597" s="9">
        <v>43158</v>
      </c>
      <c r="F597" s="9">
        <v>43158</v>
      </c>
      <c r="G597" s="9">
        <f t="shared" si="59"/>
        <v>43887</v>
      </c>
      <c r="H597" s="8" t="s">
        <v>4022</v>
      </c>
      <c r="I597" s="8" t="s">
        <v>4023</v>
      </c>
      <c r="J597" s="8" t="s">
        <v>329</v>
      </c>
      <c r="K597" s="8" t="s">
        <v>28</v>
      </c>
      <c r="L597" s="8" t="s">
        <v>29</v>
      </c>
      <c r="M597" s="10" t="str">
        <f t="shared" si="60"/>
        <v>LP</v>
      </c>
      <c r="N597" s="8" t="s">
        <v>30</v>
      </c>
      <c r="O597" s="8" t="str">
        <f t="shared" si="57"/>
        <v>Medium</v>
      </c>
      <c r="P597" s="207" t="s">
        <v>4024</v>
      </c>
      <c r="Q597" s="8"/>
      <c r="R597" s="8" t="s">
        <v>4025</v>
      </c>
      <c r="S597" s="21" t="s">
        <v>4026</v>
      </c>
      <c r="T597" s="13" t="s">
        <v>60</v>
      </c>
      <c r="U597" s="8">
        <v>5</v>
      </c>
      <c r="V597" s="8">
        <v>0</v>
      </c>
      <c r="W597" s="8">
        <v>0</v>
      </c>
      <c r="X597" s="14" t="s">
        <v>37</v>
      </c>
    </row>
    <row r="598" spans="1:24" ht="112.5" customHeight="1" x14ac:dyDescent="0.25">
      <c r="A598" s="19"/>
      <c r="B598" s="20"/>
      <c r="C598" s="8" t="str">
        <f t="shared" ca="1" si="58"/>
        <v>Expired</v>
      </c>
      <c r="D598" s="8" t="s">
        <v>4027</v>
      </c>
      <c r="E598" s="9">
        <v>44386</v>
      </c>
      <c r="F598" s="9">
        <v>44386</v>
      </c>
      <c r="G598" s="9">
        <f t="shared" si="59"/>
        <v>45115</v>
      </c>
      <c r="H598" s="8" t="s">
        <v>4028</v>
      </c>
      <c r="I598" s="8" t="s">
        <v>4029</v>
      </c>
      <c r="J598" s="8" t="s">
        <v>254</v>
      </c>
      <c r="K598" s="8" t="s">
        <v>28</v>
      </c>
      <c r="L598" s="8" t="s">
        <v>29</v>
      </c>
      <c r="M598" s="10" t="str">
        <f t="shared" si="60"/>
        <v>LP</v>
      </c>
      <c r="N598" s="8" t="s">
        <v>41</v>
      </c>
      <c r="O598" s="8" t="str">
        <f t="shared" si="57"/>
        <v>Medium</v>
      </c>
      <c r="P598" s="207" t="s">
        <v>4030</v>
      </c>
      <c r="Q598" s="8"/>
      <c r="R598" s="8" t="s">
        <v>4031</v>
      </c>
      <c r="S598" s="21" t="s">
        <v>4032</v>
      </c>
      <c r="T598" s="12" t="s">
        <v>60</v>
      </c>
      <c r="U598" s="8"/>
      <c r="V598" s="8"/>
      <c r="W598" s="8"/>
      <c r="X598" s="27" t="s">
        <v>37</v>
      </c>
    </row>
    <row r="599" spans="1:24" ht="112.5" customHeight="1" x14ac:dyDescent="0.25">
      <c r="A599" s="19"/>
      <c r="B599" s="20"/>
      <c r="C599" s="8" t="str">
        <f t="shared" ca="1" si="58"/>
        <v>Expired</v>
      </c>
      <c r="D599" s="12" t="s">
        <v>4033</v>
      </c>
      <c r="E599" s="23">
        <v>42299</v>
      </c>
      <c r="F599" s="28">
        <v>44764</v>
      </c>
      <c r="G599" s="9">
        <f t="shared" si="59"/>
        <v>45494</v>
      </c>
      <c r="H599" s="8" t="s">
        <v>4034</v>
      </c>
      <c r="I599" s="12" t="s">
        <v>4035</v>
      </c>
      <c r="J599" s="12" t="s">
        <v>329</v>
      </c>
      <c r="K599" s="12" t="s">
        <v>124</v>
      </c>
      <c r="L599" s="8" t="s">
        <v>29</v>
      </c>
      <c r="M599" s="10" t="str">
        <f t="shared" si="60"/>
        <v>LP</v>
      </c>
      <c r="N599" s="12" t="s">
        <v>132</v>
      </c>
      <c r="O599" s="8" t="str">
        <f t="shared" si="57"/>
        <v>Low</v>
      </c>
      <c r="P599" s="201" t="s">
        <v>4036</v>
      </c>
      <c r="Q599" s="12"/>
      <c r="R599" s="12" t="s">
        <v>4037</v>
      </c>
      <c r="S599" s="21" t="s">
        <v>4038</v>
      </c>
      <c r="T599" s="14" t="s">
        <v>4039</v>
      </c>
      <c r="U599" s="12">
        <v>4</v>
      </c>
      <c r="V599" s="12">
        <v>0</v>
      </c>
      <c r="W599" s="12">
        <v>0</v>
      </c>
      <c r="X599" s="12" t="s">
        <v>37</v>
      </c>
    </row>
    <row r="600" spans="1:24" ht="112.5" customHeight="1" x14ac:dyDescent="0.25">
      <c r="A600" s="32"/>
      <c r="B600" s="20"/>
      <c r="C600" s="8" t="str">
        <f t="shared" ca="1" si="58"/>
        <v>Expired</v>
      </c>
      <c r="D600" s="8" t="s">
        <v>4040</v>
      </c>
      <c r="E600" s="9">
        <v>43768</v>
      </c>
      <c r="F600" s="9">
        <v>43768</v>
      </c>
      <c r="G600" s="9">
        <f t="shared" si="59"/>
        <v>44498</v>
      </c>
      <c r="H600" s="8" t="s">
        <v>4041</v>
      </c>
      <c r="I600" s="8" t="s">
        <v>4042</v>
      </c>
      <c r="J600" s="8" t="s">
        <v>161</v>
      </c>
      <c r="K600" s="8" t="s">
        <v>28</v>
      </c>
      <c r="L600" s="8" t="s">
        <v>29</v>
      </c>
      <c r="M600" s="10" t="str">
        <f t="shared" si="60"/>
        <v>LP</v>
      </c>
      <c r="N600" s="8" t="s">
        <v>132</v>
      </c>
      <c r="O600" s="8" t="str">
        <f t="shared" si="57"/>
        <v>Low</v>
      </c>
      <c r="P600" s="207" t="s">
        <v>3985</v>
      </c>
      <c r="Q600" s="8"/>
      <c r="R600" s="8" t="s">
        <v>4043</v>
      </c>
      <c r="S600" s="11" t="s">
        <v>4044</v>
      </c>
      <c r="T600" s="96" t="s">
        <v>4045</v>
      </c>
      <c r="U600" s="8">
        <v>4</v>
      </c>
      <c r="V600" s="8">
        <v>0</v>
      </c>
      <c r="W600" s="8">
        <v>0</v>
      </c>
      <c r="X600" s="14" t="s">
        <v>37</v>
      </c>
    </row>
    <row r="601" spans="1:24" ht="112.5" customHeight="1" x14ac:dyDescent="0.25">
      <c r="A601" s="105"/>
      <c r="B601" s="60"/>
      <c r="C601" s="8" t="str">
        <f t="shared" ca="1" si="58"/>
        <v>Active</v>
      </c>
      <c r="D601" s="8" t="s">
        <v>4046</v>
      </c>
      <c r="E601" s="9">
        <v>43857</v>
      </c>
      <c r="F601" s="9">
        <v>45219</v>
      </c>
      <c r="G601" s="9">
        <f t="shared" si="59"/>
        <v>45949</v>
      </c>
      <c r="H601" s="8" t="s">
        <v>4047</v>
      </c>
      <c r="I601" s="8" t="s">
        <v>4048</v>
      </c>
      <c r="J601" s="8" t="s">
        <v>27</v>
      </c>
      <c r="K601" s="8" t="s">
        <v>28</v>
      </c>
      <c r="L601" s="8" t="s">
        <v>29</v>
      </c>
      <c r="M601" s="51" t="str">
        <f t="shared" si="60"/>
        <v>LP</v>
      </c>
      <c r="N601" s="8" t="s">
        <v>270</v>
      </c>
      <c r="O601" s="8" t="str">
        <f t="shared" si="57"/>
        <v>Medium</v>
      </c>
      <c r="P601" s="207" t="s">
        <v>4049</v>
      </c>
      <c r="Q601" s="8" t="s">
        <v>4050</v>
      </c>
      <c r="R601" s="8" t="s">
        <v>4051</v>
      </c>
      <c r="S601" s="11" t="s">
        <v>4052</v>
      </c>
      <c r="T601" s="23" t="s">
        <v>4053</v>
      </c>
      <c r="U601" s="8">
        <v>3</v>
      </c>
      <c r="V601" s="8">
        <v>4</v>
      </c>
      <c r="W601" s="8">
        <v>0</v>
      </c>
      <c r="X601" s="14" t="s">
        <v>37</v>
      </c>
    </row>
    <row r="602" spans="1:24" ht="112.5" customHeight="1" x14ac:dyDescent="0.25">
      <c r="A602" s="19"/>
      <c r="B602" s="20"/>
      <c r="C602" s="8" t="str">
        <f t="shared" ca="1" si="58"/>
        <v>Expired</v>
      </c>
      <c r="D602" s="8" t="s">
        <v>4054</v>
      </c>
      <c r="E602" s="9">
        <v>43832</v>
      </c>
      <c r="F602" s="9">
        <v>44577</v>
      </c>
      <c r="G602" s="9">
        <f t="shared" si="59"/>
        <v>45306</v>
      </c>
      <c r="H602" s="8" t="s">
        <v>4055</v>
      </c>
      <c r="I602" s="8" t="s">
        <v>4056</v>
      </c>
      <c r="J602" s="8" t="s">
        <v>27</v>
      </c>
      <c r="K602" s="8" t="s">
        <v>28</v>
      </c>
      <c r="L602" s="8" t="s">
        <v>29</v>
      </c>
      <c r="M602" s="10" t="str">
        <f t="shared" si="60"/>
        <v>LP</v>
      </c>
      <c r="N602" s="8" t="s">
        <v>486</v>
      </c>
      <c r="O602" s="8" t="str">
        <f t="shared" si="57"/>
        <v>Medium</v>
      </c>
      <c r="P602" s="207" t="s">
        <v>4057</v>
      </c>
      <c r="Q602" s="8"/>
      <c r="R602" s="8" t="s">
        <v>4058</v>
      </c>
      <c r="S602" s="11" t="s">
        <v>4059</v>
      </c>
      <c r="T602" s="23" t="s">
        <v>4060</v>
      </c>
      <c r="U602" s="8">
        <v>4</v>
      </c>
      <c r="V602" s="8">
        <v>2</v>
      </c>
      <c r="W602" s="8">
        <v>1</v>
      </c>
      <c r="X602" s="14" t="s">
        <v>37</v>
      </c>
    </row>
    <row r="603" spans="1:24" ht="112.5" customHeight="1" x14ac:dyDescent="0.25">
      <c r="A603" s="19"/>
      <c r="B603" s="20"/>
      <c r="C603" s="8" t="str">
        <f t="shared" ca="1" si="58"/>
        <v>Expired</v>
      </c>
      <c r="D603" s="8" t="s">
        <v>4061</v>
      </c>
      <c r="E603" s="9">
        <v>44048</v>
      </c>
      <c r="F603" s="9">
        <v>44048</v>
      </c>
      <c r="G603" s="9">
        <f t="shared" si="59"/>
        <v>44777</v>
      </c>
      <c r="H603" s="8" t="s">
        <v>4062</v>
      </c>
      <c r="I603" s="8" t="s">
        <v>4063</v>
      </c>
      <c r="J603" s="8" t="s">
        <v>27</v>
      </c>
      <c r="K603" s="8" t="s">
        <v>28</v>
      </c>
      <c r="L603" s="8" t="s">
        <v>29</v>
      </c>
      <c r="M603" s="10" t="str">
        <f t="shared" si="60"/>
        <v>LP</v>
      </c>
      <c r="N603" s="8" t="s">
        <v>486</v>
      </c>
      <c r="O603" s="8" t="str">
        <f t="shared" si="57"/>
        <v>Medium</v>
      </c>
      <c r="P603" s="207" t="s">
        <v>4064</v>
      </c>
      <c r="Q603" s="8"/>
      <c r="R603" s="8" t="s">
        <v>4065</v>
      </c>
      <c r="S603" s="21" t="s">
        <v>4066</v>
      </c>
      <c r="T603" s="23" t="s">
        <v>4067</v>
      </c>
      <c r="U603" s="8">
        <v>4</v>
      </c>
      <c r="V603" s="8">
        <v>0</v>
      </c>
      <c r="W603" s="8">
        <v>0</v>
      </c>
      <c r="X603" s="14" t="s">
        <v>37</v>
      </c>
    </row>
    <row r="604" spans="1:24" ht="112.5" customHeight="1" x14ac:dyDescent="0.25">
      <c r="A604" s="19"/>
      <c r="B604" s="20"/>
      <c r="C604" s="8" t="str">
        <f t="shared" ca="1" si="58"/>
        <v>Active</v>
      </c>
      <c r="D604" s="8" t="s">
        <v>4068</v>
      </c>
      <c r="E604" s="9">
        <v>41792</v>
      </c>
      <c r="F604" s="9">
        <v>45028</v>
      </c>
      <c r="G604" s="9">
        <f t="shared" si="59"/>
        <v>45758</v>
      </c>
      <c r="H604" s="8" t="s">
        <v>4069</v>
      </c>
      <c r="I604" s="8" t="s">
        <v>4070</v>
      </c>
      <c r="J604" s="8" t="s">
        <v>27</v>
      </c>
      <c r="K604" s="8" t="s">
        <v>28</v>
      </c>
      <c r="L604" s="8" t="s">
        <v>29</v>
      </c>
      <c r="M604" s="10" t="str">
        <f t="shared" si="60"/>
        <v>LP</v>
      </c>
      <c r="N604" s="8" t="s">
        <v>486</v>
      </c>
      <c r="O604" s="8" t="str">
        <f t="shared" si="57"/>
        <v>Medium</v>
      </c>
      <c r="P604" s="207" t="s">
        <v>4071</v>
      </c>
      <c r="Q604" s="8"/>
      <c r="R604" s="8" t="s">
        <v>4072</v>
      </c>
      <c r="S604" s="11" t="s">
        <v>4073</v>
      </c>
      <c r="T604" s="13" t="s">
        <v>4074</v>
      </c>
      <c r="U604" s="8">
        <v>9</v>
      </c>
      <c r="V604" s="8">
        <v>0</v>
      </c>
      <c r="W604" s="8">
        <v>3</v>
      </c>
      <c r="X604" s="14" t="s">
        <v>243</v>
      </c>
    </row>
    <row r="605" spans="1:24" ht="112.5" customHeight="1" x14ac:dyDescent="0.25">
      <c r="A605" s="19"/>
      <c r="B605" s="20"/>
      <c r="C605" s="8" t="str">
        <f t="shared" ca="1" si="58"/>
        <v>Expired</v>
      </c>
      <c r="D605" s="8" t="s">
        <v>4075</v>
      </c>
      <c r="E605" s="9">
        <v>43628</v>
      </c>
      <c r="F605" s="9">
        <v>44359</v>
      </c>
      <c r="G605" s="9">
        <f t="shared" si="59"/>
        <v>45088</v>
      </c>
      <c r="H605" s="8" t="s">
        <v>4076</v>
      </c>
      <c r="I605" s="8" t="s">
        <v>4077</v>
      </c>
      <c r="J605" s="8" t="s">
        <v>27</v>
      </c>
      <c r="K605" s="8" t="s">
        <v>28</v>
      </c>
      <c r="L605" s="8" t="s">
        <v>29</v>
      </c>
      <c r="M605" s="10" t="str">
        <f t="shared" si="60"/>
        <v>LP</v>
      </c>
      <c r="N605" s="8" t="s">
        <v>30</v>
      </c>
      <c r="O605" s="8" t="str">
        <f t="shared" si="57"/>
        <v>Medium</v>
      </c>
      <c r="P605" s="207" t="s">
        <v>4078</v>
      </c>
      <c r="Q605" s="8"/>
      <c r="R605" s="8" t="s">
        <v>4079</v>
      </c>
      <c r="S605" s="11" t="s">
        <v>4080</v>
      </c>
      <c r="T605" s="12" t="s">
        <v>4081</v>
      </c>
      <c r="U605" s="8"/>
      <c r="V605" s="8"/>
      <c r="W605" s="8"/>
      <c r="X605" s="14" t="s">
        <v>61</v>
      </c>
    </row>
    <row r="606" spans="1:24" ht="112.5" customHeight="1" x14ac:dyDescent="0.25">
      <c r="A606" s="19"/>
      <c r="B606" s="20"/>
      <c r="C606" s="8" t="str">
        <f t="shared" ca="1" si="58"/>
        <v>Expired</v>
      </c>
      <c r="D606" s="8" t="s">
        <v>4082</v>
      </c>
      <c r="E606" s="9">
        <v>42950</v>
      </c>
      <c r="F606" s="9">
        <v>42950</v>
      </c>
      <c r="G606" s="9">
        <f t="shared" si="59"/>
        <v>43679</v>
      </c>
      <c r="H606" s="8" t="s">
        <v>4083</v>
      </c>
      <c r="I606" s="8" t="s">
        <v>4084</v>
      </c>
      <c r="J606" s="8" t="s">
        <v>27</v>
      </c>
      <c r="K606" s="8" t="s">
        <v>28</v>
      </c>
      <c r="L606" s="8" t="s">
        <v>29</v>
      </c>
      <c r="M606" s="10" t="str">
        <f t="shared" si="60"/>
        <v>LP</v>
      </c>
      <c r="N606" s="8" t="s">
        <v>30</v>
      </c>
      <c r="O606" s="8" t="str">
        <f t="shared" si="57"/>
        <v>Medium</v>
      </c>
      <c r="P606" s="207" t="s">
        <v>4085</v>
      </c>
      <c r="Q606" s="8"/>
      <c r="R606" s="8" t="s">
        <v>4086</v>
      </c>
      <c r="S606" s="21" t="s">
        <v>4087</v>
      </c>
      <c r="T606" s="13" t="s">
        <v>36</v>
      </c>
      <c r="U606" s="8">
        <v>38</v>
      </c>
      <c r="V606" s="8">
        <v>3</v>
      </c>
      <c r="W606" s="8">
        <v>1</v>
      </c>
      <c r="X606" s="14" t="s">
        <v>37</v>
      </c>
    </row>
    <row r="607" spans="1:24" ht="112.5" customHeight="1" x14ac:dyDescent="0.25">
      <c r="A607" s="19"/>
      <c r="B607" s="20"/>
      <c r="C607" s="8" t="str">
        <f t="shared" ca="1" si="58"/>
        <v>Expired</v>
      </c>
      <c r="D607" s="8" t="s">
        <v>4088</v>
      </c>
      <c r="E607" s="9">
        <v>41680</v>
      </c>
      <c r="F607" s="9">
        <v>43871</v>
      </c>
      <c r="G607" s="9">
        <f t="shared" si="59"/>
        <v>44601</v>
      </c>
      <c r="H607" s="8" t="s">
        <v>4089</v>
      </c>
      <c r="I607" s="8" t="s">
        <v>4090</v>
      </c>
      <c r="J607" s="8" t="s">
        <v>27</v>
      </c>
      <c r="K607" s="8" t="s">
        <v>28</v>
      </c>
      <c r="L607" s="8" t="s">
        <v>29</v>
      </c>
      <c r="M607" s="10" t="str">
        <f t="shared" si="60"/>
        <v>LP</v>
      </c>
      <c r="N607" s="8" t="s">
        <v>30</v>
      </c>
      <c r="O607" s="8" t="str">
        <f t="shared" si="57"/>
        <v>Medium</v>
      </c>
      <c r="P607" s="207" t="s">
        <v>4091</v>
      </c>
      <c r="Q607" s="8"/>
      <c r="R607" s="8" t="s">
        <v>4092</v>
      </c>
      <c r="S607" s="11" t="s">
        <v>4093</v>
      </c>
      <c r="T607" s="12" t="s">
        <v>77</v>
      </c>
      <c r="U607" s="8"/>
      <c r="V607" s="8"/>
      <c r="W607" s="8"/>
      <c r="X607" s="14" t="s">
        <v>243</v>
      </c>
    </row>
    <row r="608" spans="1:24" ht="112.5" customHeight="1" x14ac:dyDescent="0.25">
      <c r="A608" s="19"/>
      <c r="B608" s="20"/>
      <c r="C608" s="8" t="str">
        <f t="shared" ca="1" si="58"/>
        <v>Expired</v>
      </c>
      <c r="D608" s="8" t="s">
        <v>4094</v>
      </c>
      <c r="E608" s="9">
        <v>41843</v>
      </c>
      <c r="F608" s="9">
        <v>44765</v>
      </c>
      <c r="G608" s="9">
        <f t="shared" si="59"/>
        <v>45495</v>
      </c>
      <c r="H608" s="8" t="s">
        <v>4095</v>
      </c>
      <c r="I608" s="8" t="s">
        <v>4096</v>
      </c>
      <c r="J608" s="8" t="s">
        <v>27</v>
      </c>
      <c r="K608" s="8" t="s">
        <v>28</v>
      </c>
      <c r="L608" s="8" t="s">
        <v>29</v>
      </c>
      <c r="M608" s="10" t="str">
        <f t="shared" si="60"/>
        <v>LP</v>
      </c>
      <c r="N608" s="8" t="s">
        <v>30</v>
      </c>
      <c r="O608" s="8" t="str">
        <f t="shared" si="57"/>
        <v>Medium</v>
      </c>
      <c r="P608" s="207" t="s">
        <v>4097</v>
      </c>
      <c r="Q608" s="8"/>
      <c r="R608" s="8" t="s">
        <v>4098</v>
      </c>
      <c r="S608" s="11" t="s">
        <v>4099</v>
      </c>
      <c r="T608" s="12" t="s">
        <v>4100</v>
      </c>
      <c r="U608" s="8">
        <v>7</v>
      </c>
      <c r="V608" s="8">
        <v>10</v>
      </c>
      <c r="W608" s="8">
        <v>0</v>
      </c>
      <c r="X608" s="14" t="s">
        <v>37</v>
      </c>
    </row>
    <row r="609" spans="1:24" ht="112.5" customHeight="1" x14ac:dyDescent="0.25">
      <c r="A609" s="19"/>
      <c r="B609" s="20"/>
      <c r="C609" s="8" t="str">
        <f t="shared" ca="1" si="58"/>
        <v>Expired</v>
      </c>
      <c r="D609" s="8" t="s">
        <v>4101</v>
      </c>
      <c r="E609" s="9">
        <v>41865</v>
      </c>
      <c r="F609" s="9">
        <v>44787</v>
      </c>
      <c r="G609" s="9">
        <f t="shared" si="59"/>
        <v>45517</v>
      </c>
      <c r="H609" s="8" t="s">
        <v>4102</v>
      </c>
      <c r="I609" s="8" t="s">
        <v>4103</v>
      </c>
      <c r="J609" s="8" t="s">
        <v>27</v>
      </c>
      <c r="K609" s="8" t="s">
        <v>28</v>
      </c>
      <c r="L609" s="8" t="s">
        <v>29</v>
      </c>
      <c r="M609" s="10" t="str">
        <f t="shared" si="60"/>
        <v>LP</v>
      </c>
      <c r="N609" s="8" t="s">
        <v>132</v>
      </c>
      <c r="O609" s="8" t="str">
        <f t="shared" si="57"/>
        <v>Low</v>
      </c>
      <c r="P609" s="207" t="s">
        <v>4104</v>
      </c>
      <c r="Q609" s="8"/>
      <c r="R609" s="8" t="s">
        <v>4105</v>
      </c>
      <c r="S609" s="11" t="s">
        <v>4106</v>
      </c>
      <c r="T609" s="12" t="s">
        <v>4107</v>
      </c>
      <c r="U609" s="106" t="s">
        <v>4108</v>
      </c>
      <c r="V609" s="106" t="s">
        <v>4110</v>
      </c>
      <c r="W609" s="106" t="s">
        <v>4109</v>
      </c>
      <c r="X609" s="14" t="s">
        <v>243</v>
      </c>
    </row>
    <row r="610" spans="1:24" ht="112.5" customHeight="1" x14ac:dyDescent="0.25">
      <c r="A610" s="19"/>
      <c r="B610" s="20"/>
      <c r="C610" s="8" t="str">
        <f t="shared" ca="1" si="58"/>
        <v>Expired</v>
      </c>
      <c r="D610" s="8" t="s">
        <v>4111</v>
      </c>
      <c r="E610" s="9">
        <v>41844</v>
      </c>
      <c r="F610" s="9">
        <v>44729</v>
      </c>
      <c r="G610" s="9">
        <f t="shared" si="59"/>
        <v>45459</v>
      </c>
      <c r="H610" s="8" t="s">
        <v>4112</v>
      </c>
      <c r="I610" s="8" t="s">
        <v>4113</v>
      </c>
      <c r="J610" s="8" t="s">
        <v>161</v>
      </c>
      <c r="K610" s="8" t="s">
        <v>28</v>
      </c>
      <c r="L610" s="8" t="s">
        <v>29</v>
      </c>
      <c r="M610" s="10" t="str">
        <f t="shared" si="60"/>
        <v>LP</v>
      </c>
      <c r="N610" s="8" t="s">
        <v>486</v>
      </c>
      <c r="O610" s="8" t="str">
        <f t="shared" si="57"/>
        <v>Medium</v>
      </c>
      <c r="P610" s="207" t="s">
        <v>4114</v>
      </c>
      <c r="Q610" s="8"/>
      <c r="R610" s="8" t="s">
        <v>4115</v>
      </c>
      <c r="S610" s="11" t="s">
        <v>4116</v>
      </c>
      <c r="T610" s="12" t="s">
        <v>4117</v>
      </c>
      <c r="U610" s="8">
        <v>7</v>
      </c>
      <c r="V610" s="8">
        <v>7</v>
      </c>
      <c r="W610" s="8">
        <v>0</v>
      </c>
      <c r="X610" s="14" t="s">
        <v>243</v>
      </c>
    </row>
    <row r="611" spans="1:24" ht="112.5" customHeight="1" x14ac:dyDescent="0.25">
      <c r="A611" s="19"/>
      <c r="B611" s="20"/>
      <c r="C611" s="8" t="str">
        <f t="shared" ca="1" si="58"/>
        <v>Expired</v>
      </c>
      <c r="D611" s="8" t="s">
        <v>4118</v>
      </c>
      <c r="E611" s="9">
        <v>44102</v>
      </c>
      <c r="F611" s="9">
        <v>44102</v>
      </c>
      <c r="G611" s="9">
        <f t="shared" si="59"/>
        <v>44831</v>
      </c>
      <c r="H611" s="8" t="s">
        <v>4119</v>
      </c>
      <c r="I611" s="8" t="s">
        <v>4120</v>
      </c>
      <c r="J611" s="8" t="s">
        <v>27</v>
      </c>
      <c r="K611" s="8" t="s">
        <v>28</v>
      </c>
      <c r="L611" s="8" t="s">
        <v>29</v>
      </c>
      <c r="M611" s="10" t="str">
        <f t="shared" si="60"/>
        <v>LP</v>
      </c>
      <c r="N611" s="8" t="s">
        <v>30</v>
      </c>
      <c r="O611" s="8" t="str">
        <f t="shared" si="57"/>
        <v>Medium</v>
      </c>
      <c r="P611" s="207" t="s">
        <v>4121</v>
      </c>
      <c r="Q611" s="8"/>
      <c r="R611" s="8" t="s">
        <v>4122</v>
      </c>
      <c r="S611" s="21" t="s">
        <v>4123</v>
      </c>
      <c r="T611" s="22" t="s">
        <v>2283</v>
      </c>
      <c r="U611" s="8">
        <v>5</v>
      </c>
      <c r="V611" s="8">
        <v>2</v>
      </c>
      <c r="W611" s="8">
        <v>1</v>
      </c>
      <c r="X611" s="14" t="s">
        <v>37</v>
      </c>
    </row>
    <row r="612" spans="1:24" ht="112.5" customHeight="1" x14ac:dyDescent="0.25">
      <c r="A612" s="19"/>
      <c r="B612" s="20"/>
      <c r="C612" s="8" t="str">
        <f t="shared" ca="1" si="58"/>
        <v>Expired</v>
      </c>
      <c r="D612" s="8" t="s">
        <v>4124</v>
      </c>
      <c r="E612" s="9">
        <v>41687</v>
      </c>
      <c r="F612" s="9">
        <v>44609</v>
      </c>
      <c r="G612" s="9">
        <f t="shared" si="59"/>
        <v>45338</v>
      </c>
      <c r="H612" s="8" t="s">
        <v>4125</v>
      </c>
      <c r="I612" s="9" t="s">
        <v>4126</v>
      </c>
      <c r="J612" s="8" t="s">
        <v>27</v>
      </c>
      <c r="K612" s="8" t="s">
        <v>28</v>
      </c>
      <c r="L612" s="8" t="s">
        <v>29</v>
      </c>
      <c r="M612" s="10" t="str">
        <f t="shared" si="60"/>
        <v>LP</v>
      </c>
      <c r="N612" s="8" t="s">
        <v>30</v>
      </c>
      <c r="O612" s="8" t="str">
        <f t="shared" si="57"/>
        <v>Medium</v>
      </c>
      <c r="P612" s="207" t="s">
        <v>4127</v>
      </c>
      <c r="Q612" s="8"/>
      <c r="R612" s="8" t="s">
        <v>4128</v>
      </c>
      <c r="S612" s="11" t="s">
        <v>4129</v>
      </c>
      <c r="T612" s="22" t="s">
        <v>36</v>
      </c>
      <c r="U612" s="8"/>
      <c r="V612" s="8"/>
      <c r="W612" s="8"/>
      <c r="X612" s="14" t="s">
        <v>243</v>
      </c>
    </row>
    <row r="613" spans="1:24" ht="112.5" customHeight="1" x14ac:dyDescent="0.25">
      <c r="A613" s="30"/>
      <c r="B613" s="31"/>
      <c r="C613" s="8" t="str">
        <f t="shared" ca="1" si="58"/>
        <v>Expired</v>
      </c>
      <c r="D613" s="8" t="s">
        <v>4130</v>
      </c>
      <c r="E613" s="9">
        <v>44054</v>
      </c>
      <c r="F613" s="9">
        <v>44784</v>
      </c>
      <c r="G613" s="9">
        <f t="shared" si="59"/>
        <v>45514</v>
      </c>
      <c r="H613" s="8" t="s">
        <v>4131</v>
      </c>
      <c r="I613" s="8" t="s">
        <v>4132</v>
      </c>
      <c r="J613" s="8" t="s">
        <v>27</v>
      </c>
      <c r="K613" s="8" t="s">
        <v>28</v>
      </c>
      <c r="L613" s="8" t="s">
        <v>29</v>
      </c>
      <c r="M613" s="10" t="str">
        <f t="shared" si="60"/>
        <v>LP</v>
      </c>
      <c r="N613" s="8" t="s">
        <v>30</v>
      </c>
      <c r="O613" s="8" t="str">
        <f t="shared" si="57"/>
        <v>Medium</v>
      </c>
      <c r="P613" s="207" t="s">
        <v>4133</v>
      </c>
      <c r="Q613" s="8" t="s">
        <v>4134</v>
      </c>
      <c r="R613" s="8" t="s">
        <v>4135</v>
      </c>
      <c r="S613" s="21" t="s">
        <v>4136</v>
      </c>
      <c r="T613" s="23" t="s">
        <v>3722</v>
      </c>
      <c r="U613" s="8">
        <v>30</v>
      </c>
      <c r="V613" s="8" t="s">
        <v>4137</v>
      </c>
      <c r="W613" s="8">
        <v>1</v>
      </c>
      <c r="X613" s="14" t="s">
        <v>37</v>
      </c>
    </row>
    <row r="614" spans="1:24" ht="112.5" customHeight="1" x14ac:dyDescent="0.25">
      <c r="A614" s="19"/>
      <c r="B614" s="20"/>
      <c r="C614" s="8" t="str">
        <f t="shared" ca="1" si="58"/>
        <v>Expired</v>
      </c>
      <c r="D614" s="8" t="s">
        <v>4138</v>
      </c>
      <c r="E614" s="9">
        <v>42180</v>
      </c>
      <c r="F614" s="9">
        <v>44372</v>
      </c>
      <c r="G614" s="9">
        <f t="shared" si="59"/>
        <v>45101</v>
      </c>
      <c r="H614" s="8" t="s">
        <v>4139</v>
      </c>
      <c r="I614" s="8" t="s">
        <v>4140</v>
      </c>
      <c r="J614" s="8" t="s">
        <v>27</v>
      </c>
      <c r="K614" s="8" t="s">
        <v>28</v>
      </c>
      <c r="L614" s="8" t="s">
        <v>29</v>
      </c>
      <c r="M614" s="10" t="str">
        <f t="shared" si="60"/>
        <v>LP</v>
      </c>
      <c r="N614" s="8" t="s">
        <v>30</v>
      </c>
      <c r="O614" s="8" t="str">
        <f t="shared" si="57"/>
        <v>Medium</v>
      </c>
      <c r="P614" s="207" t="s">
        <v>4141</v>
      </c>
      <c r="Q614" s="8"/>
      <c r="R614" s="8" t="s">
        <v>4142</v>
      </c>
      <c r="S614" s="11" t="s">
        <v>4143</v>
      </c>
      <c r="T614" s="12" t="s">
        <v>4144</v>
      </c>
      <c r="U614" s="8"/>
      <c r="V614" s="8"/>
      <c r="W614" s="8"/>
      <c r="X614" s="14" t="s">
        <v>37</v>
      </c>
    </row>
    <row r="615" spans="1:24" ht="112.5" customHeight="1" x14ac:dyDescent="0.25">
      <c r="A615" s="19"/>
      <c r="B615" s="20"/>
      <c r="C615" s="8" t="str">
        <f t="shared" ca="1" si="58"/>
        <v>Expired</v>
      </c>
      <c r="D615" s="8" t="s">
        <v>4145</v>
      </c>
      <c r="E615" s="9">
        <v>43007</v>
      </c>
      <c r="F615" s="9">
        <v>44474</v>
      </c>
      <c r="G615" s="9">
        <f>DATE(YEAR(F615)+1,MONTH(F615),DAY(F615)-1)</f>
        <v>44838</v>
      </c>
      <c r="H615" s="8" t="s">
        <v>4146</v>
      </c>
      <c r="I615" s="8" t="s">
        <v>1563</v>
      </c>
      <c r="J615" s="8" t="s">
        <v>27</v>
      </c>
      <c r="K615" s="8" t="s">
        <v>28</v>
      </c>
      <c r="L615" s="8" t="s">
        <v>29</v>
      </c>
      <c r="M615" s="10" t="str">
        <f t="shared" si="60"/>
        <v>LP</v>
      </c>
      <c r="N615" s="8" t="s">
        <v>30</v>
      </c>
      <c r="O615" s="8" t="str">
        <f t="shared" si="57"/>
        <v>Medium</v>
      </c>
      <c r="P615" s="207" t="s">
        <v>4147</v>
      </c>
      <c r="Q615" s="8"/>
      <c r="R615" s="8" t="s">
        <v>4148</v>
      </c>
      <c r="S615" s="11" t="s">
        <v>36</v>
      </c>
      <c r="T615" s="12" t="s">
        <v>4149</v>
      </c>
      <c r="U615" s="8"/>
      <c r="V615" s="8"/>
      <c r="W615" s="8"/>
      <c r="X615" s="14" t="s">
        <v>243</v>
      </c>
    </row>
    <row r="616" spans="1:24" ht="112.5" customHeight="1" x14ac:dyDescent="0.25">
      <c r="A616" s="19"/>
      <c r="B616" s="20"/>
      <c r="C616" s="8" t="str">
        <f t="shared" ca="1" si="58"/>
        <v>Active</v>
      </c>
      <c r="D616" s="12" t="s">
        <v>4150</v>
      </c>
      <c r="E616" s="23">
        <v>43480</v>
      </c>
      <c r="F616" s="28">
        <v>44941</v>
      </c>
      <c r="G616" s="9">
        <f t="shared" ref="G616:G668" si="61">DATE(YEAR(F616)+2,MONTH(F616),DAY(F616)-1)</f>
        <v>45671</v>
      </c>
      <c r="H616" s="8" t="s">
        <v>4151</v>
      </c>
      <c r="I616" s="12" t="s">
        <v>4152</v>
      </c>
      <c r="J616" s="12" t="s">
        <v>56</v>
      </c>
      <c r="K616" s="12" t="s">
        <v>124</v>
      </c>
      <c r="L616" s="8" t="s">
        <v>29</v>
      </c>
      <c r="M616" s="10" t="str">
        <f t="shared" si="60"/>
        <v>LP</v>
      </c>
      <c r="N616" s="12" t="s">
        <v>132</v>
      </c>
      <c r="O616" s="8" t="str">
        <f t="shared" si="57"/>
        <v>Low</v>
      </c>
      <c r="P616" s="201" t="s">
        <v>4153</v>
      </c>
      <c r="Q616" s="12"/>
      <c r="R616" s="12" t="s">
        <v>36</v>
      </c>
      <c r="S616" s="46"/>
      <c r="T616" s="14"/>
      <c r="U616" s="12"/>
      <c r="V616" s="12"/>
      <c r="W616" s="12"/>
      <c r="X616" s="12" t="s">
        <v>37</v>
      </c>
    </row>
    <row r="617" spans="1:24" ht="112.5" customHeight="1" x14ac:dyDescent="0.25">
      <c r="A617" s="19"/>
      <c r="B617" s="20"/>
      <c r="C617" s="8" t="str">
        <f t="shared" ca="1" si="58"/>
        <v>Expired</v>
      </c>
      <c r="D617" s="8" t="s">
        <v>4154</v>
      </c>
      <c r="E617" s="9">
        <v>41795</v>
      </c>
      <c r="F617" s="9">
        <v>44717</v>
      </c>
      <c r="G617" s="9">
        <f t="shared" si="61"/>
        <v>45447</v>
      </c>
      <c r="H617" s="8" t="s">
        <v>4155</v>
      </c>
      <c r="I617" s="8" t="s">
        <v>4156</v>
      </c>
      <c r="J617" s="8" t="s">
        <v>27</v>
      </c>
      <c r="K617" s="8" t="s">
        <v>28</v>
      </c>
      <c r="L617" s="8" t="s">
        <v>29</v>
      </c>
      <c r="M617" s="10" t="str">
        <f t="shared" si="60"/>
        <v>LP</v>
      </c>
      <c r="N617" s="8" t="s">
        <v>170</v>
      </c>
      <c r="O617" s="8" t="str">
        <f t="shared" si="57"/>
        <v>Low</v>
      </c>
      <c r="P617" s="207" t="s">
        <v>4157</v>
      </c>
      <c r="Q617" s="8"/>
      <c r="R617" s="8" t="s">
        <v>4158</v>
      </c>
      <c r="S617" s="11" t="s">
        <v>4159</v>
      </c>
      <c r="T617" s="13" t="s">
        <v>60</v>
      </c>
      <c r="U617" s="8">
        <v>8</v>
      </c>
      <c r="V617" s="8">
        <v>9</v>
      </c>
      <c r="W617" s="8">
        <v>1</v>
      </c>
      <c r="X617" s="14" t="s">
        <v>243</v>
      </c>
    </row>
    <row r="618" spans="1:24" ht="112.5" customHeight="1" x14ac:dyDescent="0.25">
      <c r="A618" s="19"/>
      <c r="B618" s="20"/>
      <c r="C618" s="8" t="str">
        <f t="shared" ca="1" si="58"/>
        <v>Active</v>
      </c>
      <c r="D618" s="8" t="s">
        <v>4160</v>
      </c>
      <c r="E618" s="9">
        <v>41899</v>
      </c>
      <c r="F618" s="9">
        <v>44953</v>
      </c>
      <c r="G618" s="9">
        <f t="shared" si="61"/>
        <v>45683</v>
      </c>
      <c r="H618" s="8" t="s">
        <v>4161</v>
      </c>
      <c r="I618" s="8" t="s">
        <v>4156</v>
      </c>
      <c r="J618" s="8" t="s">
        <v>27</v>
      </c>
      <c r="K618" s="8" t="s">
        <v>28</v>
      </c>
      <c r="L618" s="8" t="s">
        <v>29</v>
      </c>
      <c r="M618" s="10" t="str">
        <f t="shared" si="60"/>
        <v>LP</v>
      </c>
      <c r="N618" s="8" t="s">
        <v>41</v>
      </c>
      <c r="O618" s="8" t="str">
        <f t="shared" si="57"/>
        <v>Medium</v>
      </c>
      <c r="P618" s="207" t="s">
        <v>4162</v>
      </c>
      <c r="Q618" s="8"/>
      <c r="R618" s="8" t="s">
        <v>4163</v>
      </c>
      <c r="S618" s="21" t="s">
        <v>4164</v>
      </c>
      <c r="T618" s="12" t="s">
        <v>4165</v>
      </c>
      <c r="U618" s="8">
        <v>6</v>
      </c>
      <c r="V618" s="8">
        <v>6</v>
      </c>
      <c r="W618" s="8">
        <v>0</v>
      </c>
      <c r="X618" s="14" t="s">
        <v>37</v>
      </c>
    </row>
    <row r="619" spans="1:24" ht="112.5" customHeight="1" x14ac:dyDescent="0.25">
      <c r="A619" s="19"/>
      <c r="B619" s="20"/>
      <c r="C619" s="8" t="str">
        <f t="shared" ca="1" si="58"/>
        <v>Expired</v>
      </c>
      <c r="D619" s="8" t="s">
        <v>4166</v>
      </c>
      <c r="E619" s="9">
        <v>42926</v>
      </c>
      <c r="F619" s="9">
        <v>44387</v>
      </c>
      <c r="G619" s="9">
        <f t="shared" si="61"/>
        <v>45116</v>
      </c>
      <c r="H619" s="8" t="s">
        <v>4167</v>
      </c>
      <c r="I619" s="8" t="s">
        <v>4168</v>
      </c>
      <c r="J619" s="8" t="s">
        <v>27</v>
      </c>
      <c r="K619" s="8" t="s">
        <v>28</v>
      </c>
      <c r="L619" s="8" t="s">
        <v>29</v>
      </c>
      <c r="M619" s="10" t="str">
        <f t="shared" si="60"/>
        <v>LP</v>
      </c>
      <c r="N619" s="8" t="s">
        <v>30</v>
      </c>
      <c r="O619" s="8" t="str">
        <f t="shared" si="57"/>
        <v>Medium</v>
      </c>
      <c r="P619" s="207" t="s">
        <v>4169</v>
      </c>
      <c r="Q619" s="8" t="s">
        <v>4170</v>
      </c>
      <c r="R619" s="8" t="s">
        <v>4171</v>
      </c>
      <c r="S619" s="21" t="s">
        <v>4172</v>
      </c>
      <c r="T619" s="12" t="s">
        <v>4173</v>
      </c>
      <c r="U619" s="8">
        <v>2</v>
      </c>
      <c r="V619" s="8">
        <v>5</v>
      </c>
      <c r="W619" s="8">
        <v>1</v>
      </c>
      <c r="X619" s="14" t="s">
        <v>37</v>
      </c>
    </row>
    <row r="620" spans="1:24" ht="112.5" customHeight="1" x14ac:dyDescent="0.25">
      <c r="A620" s="19"/>
      <c r="B620" s="20"/>
      <c r="C620" s="8" t="str">
        <f t="shared" ca="1" si="58"/>
        <v>Expired</v>
      </c>
      <c r="D620" s="8" t="s">
        <v>4174</v>
      </c>
      <c r="E620" s="9">
        <v>42907</v>
      </c>
      <c r="F620" s="9">
        <v>44368</v>
      </c>
      <c r="G620" s="9">
        <f t="shared" si="61"/>
        <v>45097</v>
      </c>
      <c r="H620" s="8" t="s">
        <v>4175</v>
      </c>
      <c r="I620" s="8" t="s">
        <v>4176</v>
      </c>
      <c r="J620" s="8" t="s">
        <v>161</v>
      </c>
      <c r="K620" s="8" t="s">
        <v>28</v>
      </c>
      <c r="L620" s="8" t="s">
        <v>29</v>
      </c>
      <c r="M620" s="10" t="str">
        <f t="shared" si="60"/>
        <v>LP</v>
      </c>
      <c r="N620" s="8" t="s">
        <v>30</v>
      </c>
      <c r="O620" s="8" t="str">
        <f t="shared" si="57"/>
        <v>Medium</v>
      </c>
      <c r="P620" s="207" t="s">
        <v>4177</v>
      </c>
      <c r="Q620" s="8" t="s">
        <v>4178</v>
      </c>
      <c r="R620" s="8" t="s">
        <v>4179</v>
      </c>
      <c r="S620" s="11" t="s">
        <v>4180</v>
      </c>
      <c r="T620" s="12" t="s">
        <v>4181</v>
      </c>
      <c r="U620" s="8">
        <v>144</v>
      </c>
      <c r="V620" s="8">
        <v>4</v>
      </c>
      <c r="W620" s="8">
        <v>1</v>
      </c>
      <c r="X620" s="14" t="s">
        <v>61</v>
      </c>
    </row>
    <row r="621" spans="1:24" ht="112.5" customHeight="1" x14ac:dyDescent="0.25">
      <c r="A621" s="19"/>
      <c r="B621" s="18">
        <v>44939</v>
      </c>
      <c r="C621" s="8" t="str">
        <f t="shared" ca="1" si="58"/>
        <v>Active</v>
      </c>
      <c r="D621" s="8" t="s">
        <v>4182</v>
      </c>
      <c r="E621" s="9">
        <v>44937</v>
      </c>
      <c r="F621" s="9">
        <v>44937</v>
      </c>
      <c r="G621" s="9">
        <f t="shared" si="61"/>
        <v>45667</v>
      </c>
      <c r="H621" s="8" t="s">
        <v>4183</v>
      </c>
      <c r="I621" s="8" t="s">
        <v>4184</v>
      </c>
      <c r="J621" s="8" t="s">
        <v>27</v>
      </c>
      <c r="K621" s="8" t="s">
        <v>28</v>
      </c>
      <c r="L621" s="8" t="s">
        <v>29</v>
      </c>
      <c r="M621" s="10" t="str">
        <f t="shared" si="60"/>
        <v>LP</v>
      </c>
      <c r="N621" s="8" t="s">
        <v>270</v>
      </c>
      <c r="O621" s="8" t="str">
        <f t="shared" si="57"/>
        <v>Medium</v>
      </c>
      <c r="P621" s="207" t="s">
        <v>4185</v>
      </c>
      <c r="Q621" s="8"/>
      <c r="R621" s="8" t="s">
        <v>4186</v>
      </c>
      <c r="S621" s="11" t="s">
        <v>4187</v>
      </c>
      <c r="T621" s="12" t="s">
        <v>4188</v>
      </c>
      <c r="U621" s="8">
        <v>2</v>
      </c>
      <c r="V621" s="8">
        <v>0</v>
      </c>
      <c r="W621" s="8">
        <v>0</v>
      </c>
      <c r="X621" s="14" t="s">
        <v>37</v>
      </c>
    </row>
    <row r="622" spans="1:24" ht="112.5" customHeight="1" x14ac:dyDescent="0.25">
      <c r="A622" s="19"/>
      <c r="B622" s="20"/>
      <c r="C622" s="8" t="str">
        <f t="shared" ca="1" si="58"/>
        <v>Expired</v>
      </c>
      <c r="D622" s="8" t="s">
        <v>4189</v>
      </c>
      <c r="E622" s="9">
        <v>41724</v>
      </c>
      <c r="F622" s="9">
        <v>44646</v>
      </c>
      <c r="G622" s="9">
        <f t="shared" si="61"/>
        <v>45376</v>
      </c>
      <c r="H622" s="8" t="s">
        <v>4190</v>
      </c>
      <c r="I622" s="8" t="s">
        <v>4191</v>
      </c>
      <c r="J622" s="8" t="s">
        <v>27</v>
      </c>
      <c r="K622" s="8" t="s">
        <v>28</v>
      </c>
      <c r="L622" s="8" t="s">
        <v>29</v>
      </c>
      <c r="M622" s="10" t="str">
        <f t="shared" si="60"/>
        <v>LP</v>
      </c>
      <c r="N622" s="8" t="s">
        <v>30</v>
      </c>
      <c r="O622" s="8" t="str">
        <f t="shared" si="57"/>
        <v>Medium</v>
      </c>
      <c r="P622" s="207" t="s">
        <v>4192</v>
      </c>
      <c r="Q622" s="8"/>
      <c r="R622" s="8" t="s">
        <v>4193</v>
      </c>
      <c r="S622" s="21" t="s">
        <v>4194</v>
      </c>
      <c r="T622" s="12" t="s">
        <v>4195</v>
      </c>
      <c r="U622" s="8">
        <v>28</v>
      </c>
      <c r="V622" s="8">
        <v>50</v>
      </c>
      <c r="W622" s="8">
        <v>0</v>
      </c>
      <c r="X622" s="14" t="s">
        <v>243</v>
      </c>
    </row>
    <row r="623" spans="1:24" ht="112.5" customHeight="1" x14ac:dyDescent="0.25">
      <c r="A623" s="19"/>
      <c r="B623" s="20"/>
      <c r="C623" s="8" t="str">
        <f t="shared" ca="1" si="58"/>
        <v>Active</v>
      </c>
      <c r="D623" s="8" t="s">
        <v>4196</v>
      </c>
      <c r="E623" s="9">
        <v>43537</v>
      </c>
      <c r="F623" s="9">
        <v>44998</v>
      </c>
      <c r="G623" s="9">
        <f t="shared" si="61"/>
        <v>45728</v>
      </c>
      <c r="H623" s="8" t="s">
        <v>4197</v>
      </c>
      <c r="I623" s="8" t="s">
        <v>4198</v>
      </c>
      <c r="J623" s="8" t="s">
        <v>27</v>
      </c>
      <c r="K623" s="8" t="s">
        <v>28</v>
      </c>
      <c r="L623" s="8" t="s">
        <v>29</v>
      </c>
      <c r="M623" s="10" t="str">
        <f t="shared" si="60"/>
        <v>LP</v>
      </c>
      <c r="N623" s="8" t="s">
        <v>132</v>
      </c>
      <c r="O623" s="8" t="str">
        <f t="shared" si="57"/>
        <v>Low</v>
      </c>
      <c r="P623" s="207" t="s">
        <v>4199</v>
      </c>
      <c r="Q623" s="8"/>
      <c r="R623" s="8" t="s">
        <v>4200</v>
      </c>
      <c r="S623" s="11" t="s">
        <v>4201</v>
      </c>
      <c r="T623" s="23" t="s">
        <v>4202</v>
      </c>
      <c r="U623" s="8">
        <v>207</v>
      </c>
      <c r="V623" s="8">
        <v>207</v>
      </c>
      <c r="W623" s="8">
        <v>25</v>
      </c>
      <c r="X623" s="14" t="s">
        <v>61</v>
      </c>
    </row>
    <row r="624" spans="1:24" ht="112.5" customHeight="1" x14ac:dyDescent="0.25">
      <c r="A624" s="19"/>
      <c r="B624" s="20"/>
      <c r="C624" s="8" t="str">
        <f t="shared" ca="1" si="58"/>
        <v>Expired</v>
      </c>
      <c r="D624" s="8" t="s">
        <v>4203</v>
      </c>
      <c r="E624" s="9">
        <v>42031</v>
      </c>
      <c r="F624" s="9">
        <v>43307</v>
      </c>
      <c r="G624" s="9">
        <f t="shared" si="61"/>
        <v>44037</v>
      </c>
      <c r="H624" s="8" t="s">
        <v>4204</v>
      </c>
      <c r="I624" s="8" t="s">
        <v>4205</v>
      </c>
      <c r="J624" s="8" t="s">
        <v>254</v>
      </c>
      <c r="K624" s="8" t="s">
        <v>28</v>
      </c>
      <c r="L624" s="8" t="s">
        <v>29</v>
      </c>
      <c r="M624" s="10" t="str">
        <f t="shared" si="60"/>
        <v>LP</v>
      </c>
      <c r="N624" s="8" t="s">
        <v>30</v>
      </c>
      <c r="O624" s="8" t="str">
        <f t="shared" si="57"/>
        <v>Medium</v>
      </c>
      <c r="P624" s="207" t="s">
        <v>4206</v>
      </c>
      <c r="Q624" s="8" t="s">
        <v>4207</v>
      </c>
      <c r="R624" s="8" t="s">
        <v>4208</v>
      </c>
      <c r="S624" s="11" t="s">
        <v>4209</v>
      </c>
      <c r="T624" s="12" t="s">
        <v>4210</v>
      </c>
      <c r="U624" s="8">
        <v>2</v>
      </c>
      <c r="V624" s="8">
        <v>0</v>
      </c>
      <c r="W624" s="8">
        <v>1</v>
      </c>
      <c r="X624" s="14" t="s">
        <v>37</v>
      </c>
    </row>
    <row r="625" spans="1:24" ht="112.5" customHeight="1" x14ac:dyDescent="0.25">
      <c r="A625" s="32"/>
      <c r="B625" s="20"/>
      <c r="C625" s="8" t="str">
        <f t="shared" ca="1" si="58"/>
        <v>Expired</v>
      </c>
      <c r="D625" s="8" t="s">
        <v>4211</v>
      </c>
      <c r="E625" s="9">
        <v>43705</v>
      </c>
      <c r="F625" s="9">
        <v>44436</v>
      </c>
      <c r="G625" s="9">
        <f t="shared" si="61"/>
        <v>45165</v>
      </c>
      <c r="H625" s="8" t="s">
        <v>4212</v>
      </c>
      <c r="I625" s="8" t="s">
        <v>4213</v>
      </c>
      <c r="J625" s="8" t="s">
        <v>27</v>
      </c>
      <c r="K625" s="8" t="s">
        <v>28</v>
      </c>
      <c r="L625" s="8" t="s">
        <v>29</v>
      </c>
      <c r="M625" s="10" t="str">
        <f t="shared" si="60"/>
        <v>LP</v>
      </c>
      <c r="N625" s="8" t="s">
        <v>1613</v>
      </c>
      <c r="O625" s="8" t="str">
        <f>IF(EXACT(N625,"Overseas Charities Operating in Jamaica"),"Medium",IF(EXACT(N625,"Muslim Groups/Foundations"),"Medium",IF(EXACT(N625,"Churches"),"Low",IF(EXACT(N625,"Benevolent Societies"),"Low",IF(EXACT(N625,"Alumni/Past Students Associations"),"Low",IF(EXACT(N625,"Schools(Government/Private)"),"Low",IF(EXACT(N625,"Govt.Based Trust/Charities"),"Low",IF(EXACT(N625,"Trust"),"Medium",IF(EXACT(N625,"Company Based Foundations"),"Medium",IF(EXACT(N625,"Other Foundations"),"Medium",IF(EXACT(N625,"Unincorporated Groups"),"Medium","")))))))))))</f>
        <v>Low</v>
      </c>
      <c r="P625" s="207" t="s">
        <v>4214</v>
      </c>
      <c r="Q625" s="8" t="s">
        <v>4215</v>
      </c>
      <c r="R625" s="8" t="s">
        <v>4216</v>
      </c>
      <c r="S625" s="11" t="s">
        <v>4217</v>
      </c>
      <c r="T625" s="12" t="s">
        <v>4218</v>
      </c>
      <c r="U625" s="8">
        <v>6</v>
      </c>
      <c r="V625" s="8" t="s">
        <v>4219</v>
      </c>
      <c r="W625" s="8">
        <v>0</v>
      </c>
      <c r="X625" s="14" t="s">
        <v>243</v>
      </c>
    </row>
    <row r="626" spans="1:24" ht="112.5" customHeight="1" x14ac:dyDescent="0.25">
      <c r="A626" s="19"/>
      <c r="B626" s="20"/>
      <c r="C626" s="8" t="str">
        <f t="shared" ca="1" si="58"/>
        <v>Expired</v>
      </c>
      <c r="D626" s="8" t="s">
        <v>4220</v>
      </c>
      <c r="E626" s="9">
        <v>42415</v>
      </c>
      <c r="F626" s="9">
        <v>44607</v>
      </c>
      <c r="G626" s="9">
        <f t="shared" si="61"/>
        <v>45336</v>
      </c>
      <c r="H626" s="8" t="s">
        <v>4221</v>
      </c>
      <c r="I626" s="8" t="s">
        <v>4222</v>
      </c>
      <c r="J626" s="8" t="s">
        <v>27</v>
      </c>
      <c r="K626" s="8" t="s">
        <v>28</v>
      </c>
      <c r="L626" s="8" t="s">
        <v>29</v>
      </c>
      <c r="M626" s="10" t="str">
        <f t="shared" si="60"/>
        <v>LP</v>
      </c>
      <c r="N626" s="8" t="s">
        <v>30</v>
      </c>
      <c r="O626" s="8" t="str">
        <f t="shared" ref="O626:O631" si="62">IF(EXACT(N626,"Overseas Charities Operating in Jamaica"),"Medium",IF(EXACT(N626,"Muslim Groups/Foundations"),"Medium",IF(EXACT(N626,"Churches"),"Low",IF(EXACT(N626,"Benevolent Societies"),"Low",IF(EXACT(N626,"Alumni/Past Students Associations"),"Low",IF(EXACT(N626,"Schools(Government/Private)"),"Low",IF(EXACT(N626,"Govt.Based Trusts/Charities"),"Low",IF(EXACT(N626,"Trust"),"Medium",IF(EXACT(N626,"Company Based Foundations"),"Medium",IF(EXACT(N626,"Other Foundations"),"Medium",IF(EXACT(N626,"Unincorporated Groups"),"Medium","")))))))))))</f>
        <v>Medium</v>
      </c>
      <c r="P626" s="207" t="s">
        <v>4223</v>
      </c>
      <c r="Q626" s="8"/>
      <c r="R626" s="8" t="s">
        <v>4224</v>
      </c>
      <c r="S626" s="11" t="s">
        <v>4225</v>
      </c>
      <c r="T626" s="12" t="s">
        <v>1679</v>
      </c>
      <c r="U626" s="24"/>
      <c r="V626" s="24"/>
      <c r="W626" s="24"/>
      <c r="X626" s="14" t="s">
        <v>37</v>
      </c>
    </row>
    <row r="627" spans="1:24" ht="112.5" customHeight="1" x14ac:dyDescent="0.25">
      <c r="A627" s="19"/>
      <c r="B627" s="20"/>
      <c r="C627" s="8" t="str">
        <f t="shared" ca="1" si="58"/>
        <v>Expired</v>
      </c>
      <c r="D627" s="8" t="s">
        <v>4226</v>
      </c>
      <c r="E627" s="9">
        <v>42815</v>
      </c>
      <c r="F627" s="9">
        <v>42815</v>
      </c>
      <c r="G627" s="9">
        <f t="shared" si="61"/>
        <v>43544</v>
      </c>
      <c r="H627" s="8" t="s">
        <v>4227</v>
      </c>
      <c r="I627" s="8" t="s">
        <v>4228</v>
      </c>
      <c r="J627" s="8" t="s">
        <v>27</v>
      </c>
      <c r="K627" s="8" t="s">
        <v>28</v>
      </c>
      <c r="L627" s="8" t="s">
        <v>29</v>
      </c>
      <c r="M627" s="10" t="str">
        <f t="shared" si="60"/>
        <v>LP</v>
      </c>
      <c r="N627" s="8" t="s">
        <v>30</v>
      </c>
      <c r="O627" s="8" t="str">
        <f t="shared" si="62"/>
        <v>Medium</v>
      </c>
      <c r="P627" s="207" t="s">
        <v>4229</v>
      </c>
      <c r="Q627" s="8" t="s">
        <v>4230</v>
      </c>
      <c r="R627" s="8" t="s">
        <v>4231</v>
      </c>
      <c r="S627" s="11" t="s">
        <v>4232</v>
      </c>
      <c r="T627" s="13" t="s">
        <v>4233</v>
      </c>
      <c r="U627" s="8">
        <v>4</v>
      </c>
      <c r="V627" s="8">
        <v>0</v>
      </c>
      <c r="W627" s="8">
        <v>0</v>
      </c>
      <c r="X627" s="14" t="s">
        <v>37</v>
      </c>
    </row>
    <row r="628" spans="1:24" ht="112.5" customHeight="1" x14ac:dyDescent="0.25">
      <c r="A628" s="19"/>
      <c r="B628" s="20"/>
      <c r="C628" s="8" t="str">
        <f t="shared" ca="1" si="58"/>
        <v>Expired</v>
      </c>
      <c r="D628" s="8" t="s">
        <v>4234</v>
      </c>
      <c r="E628" s="9">
        <v>43347</v>
      </c>
      <c r="F628" s="9">
        <v>44078</v>
      </c>
      <c r="G628" s="9">
        <f t="shared" si="61"/>
        <v>44807</v>
      </c>
      <c r="H628" s="8" t="s">
        <v>4235</v>
      </c>
      <c r="I628" s="8" t="s">
        <v>4236</v>
      </c>
      <c r="J628" s="8" t="s">
        <v>27</v>
      </c>
      <c r="K628" s="8" t="s">
        <v>28</v>
      </c>
      <c r="L628" s="8" t="s">
        <v>29</v>
      </c>
      <c r="M628" s="10" t="str">
        <f t="shared" si="60"/>
        <v>LP</v>
      </c>
      <c r="N628" s="8" t="s">
        <v>30</v>
      </c>
      <c r="O628" s="8" t="str">
        <f t="shared" si="62"/>
        <v>Medium</v>
      </c>
      <c r="P628" s="207" t="s">
        <v>4237</v>
      </c>
      <c r="Q628" s="8"/>
      <c r="R628" s="8" t="s">
        <v>4238</v>
      </c>
      <c r="S628" s="11" t="s">
        <v>4239</v>
      </c>
      <c r="T628" s="23" t="s">
        <v>4240</v>
      </c>
      <c r="U628" s="24"/>
      <c r="V628" s="24"/>
      <c r="W628" s="24"/>
      <c r="X628" s="14" t="s">
        <v>37</v>
      </c>
    </row>
    <row r="629" spans="1:24" ht="112.5" customHeight="1" x14ac:dyDescent="0.25">
      <c r="A629" s="19"/>
      <c r="B629" s="20"/>
      <c r="C629" s="8" t="str">
        <f t="shared" ca="1" si="58"/>
        <v>Expired</v>
      </c>
      <c r="D629" s="8" t="s">
        <v>4241</v>
      </c>
      <c r="E629" s="9">
        <v>42073</v>
      </c>
      <c r="F629" s="9">
        <v>42073</v>
      </c>
      <c r="G629" s="9">
        <f t="shared" si="61"/>
        <v>42803</v>
      </c>
      <c r="H629" s="8" t="s">
        <v>4242</v>
      </c>
      <c r="I629" s="8" t="s">
        <v>4243</v>
      </c>
      <c r="J629" s="8" t="s">
        <v>27</v>
      </c>
      <c r="K629" s="8" t="s">
        <v>28</v>
      </c>
      <c r="L629" s="8" t="s">
        <v>29</v>
      </c>
      <c r="M629" s="10" t="str">
        <f t="shared" si="60"/>
        <v>LP</v>
      </c>
      <c r="N629" s="8" t="s">
        <v>30</v>
      </c>
      <c r="O629" s="8" t="str">
        <f t="shared" si="62"/>
        <v>Medium</v>
      </c>
      <c r="P629" s="207" t="s">
        <v>4244</v>
      </c>
      <c r="Q629" s="8" t="s">
        <v>4245</v>
      </c>
      <c r="R629" s="8" t="s">
        <v>4246</v>
      </c>
      <c r="S629" s="11" t="s">
        <v>4247</v>
      </c>
      <c r="T629" s="13" t="s">
        <v>60</v>
      </c>
      <c r="U629" s="25">
        <v>7</v>
      </c>
      <c r="V629" s="25">
        <v>0</v>
      </c>
      <c r="W629" s="25">
        <v>0</v>
      </c>
      <c r="X629" s="14" t="s">
        <v>37</v>
      </c>
    </row>
    <row r="630" spans="1:24" ht="112.5" customHeight="1" x14ac:dyDescent="0.25">
      <c r="A630" s="19"/>
      <c r="B630" s="20"/>
      <c r="C630" s="8" t="str">
        <f t="shared" ca="1" si="58"/>
        <v>Expired</v>
      </c>
      <c r="D630" s="8" t="s">
        <v>4248</v>
      </c>
      <c r="E630" s="9">
        <v>41744</v>
      </c>
      <c r="F630" s="9">
        <v>44666</v>
      </c>
      <c r="G630" s="9">
        <f t="shared" si="61"/>
        <v>45396</v>
      </c>
      <c r="H630" s="8" t="s">
        <v>4249</v>
      </c>
      <c r="I630" s="8" t="s">
        <v>4250</v>
      </c>
      <c r="J630" s="8" t="s">
        <v>27</v>
      </c>
      <c r="K630" s="8" t="s">
        <v>28</v>
      </c>
      <c r="L630" s="8" t="s">
        <v>29</v>
      </c>
      <c r="M630" s="10" t="str">
        <f t="shared" si="60"/>
        <v>LP</v>
      </c>
      <c r="N630" s="8" t="s">
        <v>30</v>
      </c>
      <c r="O630" s="8" t="str">
        <f t="shared" si="62"/>
        <v>Medium</v>
      </c>
      <c r="P630" s="207" t="s">
        <v>4251</v>
      </c>
      <c r="Q630" s="8"/>
      <c r="R630" s="8" t="s">
        <v>4252</v>
      </c>
      <c r="S630" s="11" t="s">
        <v>4253</v>
      </c>
      <c r="T630" s="23" t="s">
        <v>4254</v>
      </c>
      <c r="U630" s="8"/>
      <c r="V630" s="8"/>
      <c r="W630" s="8"/>
      <c r="X630" s="14" t="s">
        <v>243</v>
      </c>
    </row>
    <row r="631" spans="1:24" ht="112.5" customHeight="1" x14ac:dyDescent="0.25">
      <c r="A631" s="19"/>
      <c r="B631" s="20"/>
      <c r="C631" s="8" t="str">
        <f t="shared" ca="1" si="58"/>
        <v>Expired</v>
      </c>
      <c r="D631" s="8" t="s">
        <v>4255</v>
      </c>
      <c r="E631" s="9">
        <v>41820</v>
      </c>
      <c r="F631" s="9">
        <v>43039</v>
      </c>
      <c r="G631" s="9">
        <f t="shared" si="61"/>
        <v>43768</v>
      </c>
      <c r="H631" s="8" t="s">
        <v>4256</v>
      </c>
      <c r="I631" s="8" t="s">
        <v>4257</v>
      </c>
      <c r="J631" s="12" t="s">
        <v>123</v>
      </c>
      <c r="K631" s="8" t="s">
        <v>124</v>
      </c>
      <c r="L631" s="8" t="s">
        <v>29</v>
      </c>
      <c r="M631" s="10" t="str">
        <f t="shared" si="60"/>
        <v>LP</v>
      </c>
      <c r="N631" s="8" t="s">
        <v>132</v>
      </c>
      <c r="O631" s="8" t="str">
        <f t="shared" si="62"/>
        <v>Low</v>
      </c>
      <c r="P631" s="207" t="s">
        <v>4258</v>
      </c>
      <c r="Q631" s="8"/>
      <c r="R631" s="8" t="s">
        <v>4259</v>
      </c>
      <c r="S631" s="11" t="s">
        <v>4260</v>
      </c>
      <c r="T631" s="13"/>
      <c r="U631" s="8"/>
      <c r="V631" s="8"/>
      <c r="W631" s="8"/>
      <c r="X631" s="14" t="s">
        <v>37</v>
      </c>
    </row>
    <row r="632" spans="1:24" ht="112.5" customHeight="1" x14ac:dyDescent="0.25">
      <c r="A632" s="19"/>
      <c r="B632" s="20"/>
      <c r="C632" s="8" t="str">
        <f t="shared" ca="1" si="58"/>
        <v>Expired</v>
      </c>
      <c r="D632" s="8" t="s">
        <v>4261</v>
      </c>
      <c r="E632" s="9">
        <v>42145</v>
      </c>
      <c r="F632" s="9">
        <v>43606</v>
      </c>
      <c r="G632" s="9">
        <f t="shared" si="61"/>
        <v>44336</v>
      </c>
      <c r="H632" s="8" t="s">
        <v>4262</v>
      </c>
      <c r="I632" s="8" t="s">
        <v>4263</v>
      </c>
      <c r="J632" s="12" t="s">
        <v>123</v>
      </c>
      <c r="K632" s="8" t="s">
        <v>28</v>
      </c>
      <c r="L632" s="8" t="s">
        <v>29</v>
      </c>
      <c r="M632" s="10" t="str">
        <f t="shared" si="60"/>
        <v>LP</v>
      </c>
      <c r="N632" s="8" t="s">
        <v>1613</v>
      </c>
      <c r="O632" s="8" t="str">
        <f>IF(EXACT(N632,"Overseas Charities Operating in Jamaica"),"Medium",IF(EXACT(N632,"Muslim Groups/Foundations"),"Medium",IF(EXACT(N632,"Churches"),"Low",IF(EXACT(N632,"Benevolent Societies"),"Low",IF(EXACT(N632,"Alumni/Past Students Associations"),"Low",IF(EXACT(N632,"Schools(Government/Private)"),"Low",IF(EXACT(N632,"Govt.Based Trust/Charities"),"Low",IF(EXACT(N632,"Trust"),"Medium",IF(EXACT(N632,"Company Based Foundations"),"Medium",IF(EXACT(N632,"Other Foundations"),"Medium",IF(EXACT(N632,"Unincorporated Groups"),"Medium","")))))))))))</f>
        <v>Low</v>
      </c>
      <c r="P632" s="207" t="s">
        <v>4264</v>
      </c>
      <c r="Q632" s="8" t="s">
        <v>4265</v>
      </c>
      <c r="R632" s="8" t="s">
        <v>4266</v>
      </c>
      <c r="S632" s="11" t="s">
        <v>4267</v>
      </c>
      <c r="T632" s="13" t="s">
        <v>60</v>
      </c>
      <c r="U632" s="8">
        <v>9</v>
      </c>
      <c r="V632" s="8">
        <v>0</v>
      </c>
      <c r="W632" s="8">
        <v>2</v>
      </c>
      <c r="X632" s="14" t="s">
        <v>243</v>
      </c>
    </row>
    <row r="633" spans="1:24" ht="112.5" customHeight="1" x14ac:dyDescent="0.25">
      <c r="A633" s="19"/>
      <c r="B633" s="20"/>
      <c r="C633" s="8" t="str">
        <f t="shared" ca="1" si="58"/>
        <v>Expired</v>
      </c>
      <c r="D633" s="8" t="s">
        <v>4268</v>
      </c>
      <c r="E633" s="9">
        <v>41851</v>
      </c>
      <c r="F633" s="9">
        <v>44773</v>
      </c>
      <c r="G633" s="9">
        <f t="shared" si="61"/>
        <v>45503</v>
      </c>
      <c r="H633" s="8" t="s">
        <v>4269</v>
      </c>
      <c r="I633" s="8" t="s">
        <v>4270</v>
      </c>
      <c r="J633" s="8" t="s">
        <v>27</v>
      </c>
      <c r="K633" s="8" t="s">
        <v>28</v>
      </c>
      <c r="L633" s="8" t="s">
        <v>29</v>
      </c>
      <c r="M633" s="10" t="str">
        <f t="shared" si="60"/>
        <v>LP</v>
      </c>
      <c r="N633" s="8" t="s">
        <v>486</v>
      </c>
      <c r="O633" s="8" t="str">
        <f t="shared" ref="O633:O652" si="63">IF(EXACT(N633,"Overseas Charities Operating in Jamaica"),"Medium",IF(EXACT(N633,"Muslim Groups/Foundations"),"Medium",IF(EXACT(N633,"Churches"),"Low",IF(EXACT(N633,"Benevolent Societies"),"Low",IF(EXACT(N633,"Alumni/Past Students Associations"),"Low",IF(EXACT(N633,"Schools(Government/Private)"),"Low",IF(EXACT(N633,"Govt.Based Trusts/Charities"),"Low",IF(EXACT(N633,"Trust"),"Medium",IF(EXACT(N633,"Company Based Foundations"),"Medium",IF(EXACT(N633,"Other Foundations"),"Medium",IF(EXACT(N633,"Unincorporated Groups"),"Medium","")))))))))))</f>
        <v>Medium</v>
      </c>
      <c r="P633" s="207" t="s">
        <v>4271</v>
      </c>
      <c r="Q633" s="8"/>
      <c r="R633" s="8" t="s">
        <v>4272</v>
      </c>
      <c r="S633" s="11" t="s">
        <v>4273</v>
      </c>
      <c r="T633" s="12" t="s">
        <v>4274</v>
      </c>
      <c r="U633" s="8">
        <v>7</v>
      </c>
      <c r="V633" s="8">
        <v>7</v>
      </c>
      <c r="W633" s="8">
        <v>0</v>
      </c>
      <c r="X633" s="14" t="s">
        <v>37</v>
      </c>
    </row>
    <row r="634" spans="1:24" ht="112.5" customHeight="1" x14ac:dyDescent="0.25">
      <c r="A634" s="19"/>
      <c r="B634" s="20"/>
      <c r="C634" s="8" t="str">
        <f t="shared" ca="1" si="58"/>
        <v>Expired</v>
      </c>
      <c r="D634" s="8" t="s">
        <v>4275</v>
      </c>
      <c r="E634" s="9">
        <v>43573</v>
      </c>
      <c r="F634" s="9">
        <v>43573</v>
      </c>
      <c r="G634" s="9">
        <f t="shared" si="61"/>
        <v>44303</v>
      </c>
      <c r="H634" s="8" t="s">
        <v>4276</v>
      </c>
      <c r="I634" s="8" t="s">
        <v>4277</v>
      </c>
      <c r="J634" s="8" t="s">
        <v>27</v>
      </c>
      <c r="K634" s="8" t="s">
        <v>28</v>
      </c>
      <c r="L634" s="8" t="s">
        <v>29</v>
      </c>
      <c r="M634" s="10" t="str">
        <f t="shared" si="60"/>
        <v>LP</v>
      </c>
      <c r="N634" s="8" t="s">
        <v>30</v>
      </c>
      <c r="O634" s="8" t="str">
        <f t="shared" si="63"/>
        <v>Medium</v>
      </c>
      <c r="P634" s="207" t="s">
        <v>4278</v>
      </c>
      <c r="Q634" s="8" t="s">
        <v>4279</v>
      </c>
      <c r="R634" s="8" t="s">
        <v>4280</v>
      </c>
      <c r="S634" s="11" t="s">
        <v>4281</v>
      </c>
      <c r="T634" s="12" t="s">
        <v>4282</v>
      </c>
      <c r="U634" s="25">
        <v>33</v>
      </c>
      <c r="V634" s="25">
        <v>4</v>
      </c>
      <c r="W634" s="25">
        <v>1</v>
      </c>
      <c r="X634" s="14" t="s">
        <v>37</v>
      </c>
    </row>
    <row r="635" spans="1:24" ht="112.5" customHeight="1" x14ac:dyDescent="0.25">
      <c r="A635" s="19"/>
      <c r="B635" s="20"/>
      <c r="C635" s="8" t="str">
        <f t="shared" ca="1" si="58"/>
        <v>Expired</v>
      </c>
      <c r="D635" s="8" t="s">
        <v>4283</v>
      </c>
      <c r="E635" s="9">
        <v>42206</v>
      </c>
      <c r="F635" s="9">
        <v>42206</v>
      </c>
      <c r="G635" s="9">
        <f t="shared" si="61"/>
        <v>42936</v>
      </c>
      <c r="H635" s="8" t="s">
        <v>4284</v>
      </c>
      <c r="I635" s="8" t="s">
        <v>4285</v>
      </c>
      <c r="J635" s="8" t="s">
        <v>27</v>
      </c>
      <c r="K635" s="8" t="s">
        <v>28</v>
      </c>
      <c r="L635" s="8" t="s">
        <v>29</v>
      </c>
      <c r="M635" s="10" t="str">
        <f t="shared" si="60"/>
        <v>LP</v>
      </c>
      <c r="N635" s="8" t="s">
        <v>30</v>
      </c>
      <c r="O635" s="8" t="str">
        <f t="shared" si="63"/>
        <v>Medium</v>
      </c>
      <c r="P635" s="207" t="s">
        <v>4286</v>
      </c>
      <c r="Q635" s="8" t="s">
        <v>4287</v>
      </c>
      <c r="R635" s="8" t="s">
        <v>4288</v>
      </c>
      <c r="S635" s="11" t="s">
        <v>4289</v>
      </c>
      <c r="T635" s="12" t="s">
        <v>4290</v>
      </c>
      <c r="U635" s="25">
        <v>8</v>
      </c>
      <c r="V635" s="25">
        <v>20</v>
      </c>
      <c r="W635" s="25">
        <v>0</v>
      </c>
      <c r="X635" s="14" t="s">
        <v>37</v>
      </c>
    </row>
    <row r="636" spans="1:24" ht="112.5" customHeight="1" x14ac:dyDescent="0.25">
      <c r="A636" s="19"/>
      <c r="B636" s="20"/>
      <c r="C636" s="8" t="str">
        <f t="shared" ca="1" si="58"/>
        <v>Expired</v>
      </c>
      <c r="D636" s="8" t="s">
        <v>4291</v>
      </c>
      <c r="E636" s="9">
        <v>41744</v>
      </c>
      <c r="F636" s="9">
        <v>44666</v>
      </c>
      <c r="G636" s="9">
        <f t="shared" si="61"/>
        <v>45396</v>
      </c>
      <c r="H636" s="8" t="s">
        <v>4292</v>
      </c>
      <c r="I636" s="8" t="s">
        <v>4293</v>
      </c>
      <c r="J636" s="8" t="s">
        <v>27</v>
      </c>
      <c r="K636" s="8" t="s">
        <v>28</v>
      </c>
      <c r="L636" s="8" t="s">
        <v>29</v>
      </c>
      <c r="M636" s="10" t="str">
        <f t="shared" si="60"/>
        <v>LP</v>
      </c>
      <c r="N636" s="8" t="s">
        <v>30</v>
      </c>
      <c r="O636" s="8" t="str">
        <f t="shared" si="63"/>
        <v>Medium</v>
      </c>
      <c r="P636" s="207" t="s">
        <v>4294</v>
      </c>
      <c r="Q636" s="8"/>
      <c r="R636" s="8" t="s">
        <v>4295</v>
      </c>
      <c r="S636" s="11" t="s">
        <v>4296</v>
      </c>
      <c r="T636" s="22" t="s">
        <v>77</v>
      </c>
      <c r="U636" s="13">
        <v>6</v>
      </c>
      <c r="V636" s="13">
        <v>15</v>
      </c>
      <c r="W636" s="13">
        <v>1</v>
      </c>
      <c r="X636" s="14" t="s">
        <v>37</v>
      </c>
    </row>
    <row r="637" spans="1:24" ht="112.5" customHeight="1" x14ac:dyDescent="0.25">
      <c r="A637" s="19"/>
      <c r="B637" s="20"/>
      <c r="C637" s="8" t="str">
        <f t="shared" ca="1" si="58"/>
        <v>Active</v>
      </c>
      <c r="D637" s="8" t="s">
        <v>4297</v>
      </c>
      <c r="E637" s="9">
        <v>44256</v>
      </c>
      <c r="F637" s="9">
        <v>44986</v>
      </c>
      <c r="G637" s="9">
        <f t="shared" si="61"/>
        <v>45716</v>
      </c>
      <c r="H637" s="8" t="s">
        <v>4298</v>
      </c>
      <c r="I637" s="8" t="s">
        <v>4299</v>
      </c>
      <c r="J637" s="8" t="s">
        <v>254</v>
      </c>
      <c r="K637" s="8" t="s">
        <v>28</v>
      </c>
      <c r="L637" s="8" t="s">
        <v>29</v>
      </c>
      <c r="M637" s="10" t="str">
        <f t="shared" si="60"/>
        <v>LP</v>
      </c>
      <c r="N637" s="8" t="s">
        <v>132</v>
      </c>
      <c r="O637" s="8" t="str">
        <f t="shared" si="63"/>
        <v>Low</v>
      </c>
      <c r="P637" s="207" t="s">
        <v>2457</v>
      </c>
      <c r="Q637" s="8" t="s">
        <v>4300</v>
      </c>
      <c r="R637" s="8" t="s">
        <v>4301</v>
      </c>
      <c r="S637" s="11" t="s">
        <v>4302</v>
      </c>
      <c r="T637" s="12" t="s">
        <v>4303</v>
      </c>
      <c r="U637" s="8">
        <v>4</v>
      </c>
      <c r="V637" s="8">
        <v>0</v>
      </c>
      <c r="W637" s="8">
        <v>0</v>
      </c>
      <c r="X637" s="14" t="s">
        <v>37</v>
      </c>
    </row>
    <row r="638" spans="1:24" ht="112.5" customHeight="1" x14ac:dyDescent="0.25">
      <c r="A638" s="19"/>
      <c r="B638" s="20"/>
      <c r="C638" s="8" t="str">
        <f t="shared" ca="1" si="58"/>
        <v>Expired</v>
      </c>
      <c r="D638" s="8" t="s">
        <v>4304</v>
      </c>
      <c r="E638" s="9">
        <v>43594</v>
      </c>
      <c r="F638" s="9">
        <v>43594</v>
      </c>
      <c r="G638" s="9">
        <f t="shared" si="61"/>
        <v>44324</v>
      </c>
      <c r="H638" s="8" t="s">
        <v>4305</v>
      </c>
      <c r="I638" s="8" t="s">
        <v>4306</v>
      </c>
      <c r="J638" s="8" t="s">
        <v>161</v>
      </c>
      <c r="K638" s="8" t="s">
        <v>28</v>
      </c>
      <c r="L638" s="8" t="s">
        <v>29</v>
      </c>
      <c r="M638" s="10" t="str">
        <f t="shared" si="60"/>
        <v>LP</v>
      </c>
      <c r="N638" s="8" t="s">
        <v>30</v>
      </c>
      <c r="O638" s="8" t="str">
        <f t="shared" si="63"/>
        <v>Medium</v>
      </c>
      <c r="P638" s="207" t="s">
        <v>4307</v>
      </c>
      <c r="Q638" s="8" t="s">
        <v>4308</v>
      </c>
      <c r="R638" s="8" t="s">
        <v>4309</v>
      </c>
      <c r="S638" s="11" t="s">
        <v>4310</v>
      </c>
      <c r="T638" s="13" t="s">
        <v>4311</v>
      </c>
      <c r="U638" s="8">
        <v>4</v>
      </c>
      <c r="V638" s="8">
        <v>0</v>
      </c>
      <c r="W638" s="8">
        <v>0</v>
      </c>
      <c r="X638" s="14" t="s">
        <v>37</v>
      </c>
    </row>
    <row r="639" spans="1:24" ht="112.5" customHeight="1" x14ac:dyDescent="0.25">
      <c r="A639" s="30"/>
      <c r="B639" s="31"/>
      <c r="C639" s="8" t="str">
        <f t="shared" ca="1" si="58"/>
        <v>Expired</v>
      </c>
      <c r="D639" s="8" t="s">
        <v>4312</v>
      </c>
      <c r="E639" s="9">
        <v>43166</v>
      </c>
      <c r="F639" s="9">
        <v>43166</v>
      </c>
      <c r="G639" s="9">
        <f t="shared" si="61"/>
        <v>43896</v>
      </c>
      <c r="H639" s="8" t="s">
        <v>4313</v>
      </c>
      <c r="I639" s="8" t="s">
        <v>4314</v>
      </c>
      <c r="J639" s="8" t="s">
        <v>27</v>
      </c>
      <c r="K639" s="8" t="s">
        <v>28</v>
      </c>
      <c r="L639" s="8" t="s">
        <v>29</v>
      </c>
      <c r="M639" s="10" t="str">
        <f t="shared" si="60"/>
        <v>LP</v>
      </c>
      <c r="N639" s="8" t="s">
        <v>30</v>
      </c>
      <c r="O639" s="8" t="str">
        <f t="shared" si="63"/>
        <v>Medium</v>
      </c>
      <c r="P639" s="207" t="s">
        <v>4315</v>
      </c>
      <c r="Q639" s="8" t="s">
        <v>4316</v>
      </c>
      <c r="R639" s="8" t="s">
        <v>4317</v>
      </c>
      <c r="S639" s="11" t="s">
        <v>4318</v>
      </c>
      <c r="T639" s="12" t="s">
        <v>4319</v>
      </c>
      <c r="U639" s="8">
        <v>2</v>
      </c>
      <c r="V639" s="8">
        <v>0</v>
      </c>
      <c r="W639" s="8">
        <v>0</v>
      </c>
      <c r="X639" s="14" t="s">
        <v>37</v>
      </c>
    </row>
    <row r="640" spans="1:24" ht="112.5" customHeight="1" x14ac:dyDescent="0.25">
      <c r="A640" s="30"/>
      <c r="B640" s="31"/>
      <c r="C640" s="8" t="str">
        <f t="shared" ca="1" si="58"/>
        <v>Expired</v>
      </c>
      <c r="D640" s="8" t="s">
        <v>4320</v>
      </c>
      <c r="E640" s="9">
        <v>41683</v>
      </c>
      <c r="F640" s="9">
        <v>44670</v>
      </c>
      <c r="G640" s="9">
        <f t="shared" si="61"/>
        <v>45400</v>
      </c>
      <c r="H640" s="8" t="s">
        <v>4321</v>
      </c>
      <c r="I640" s="8" t="s">
        <v>4322</v>
      </c>
      <c r="J640" s="8" t="s">
        <v>27</v>
      </c>
      <c r="K640" s="8" t="s">
        <v>28</v>
      </c>
      <c r="L640" s="8" t="s">
        <v>29</v>
      </c>
      <c r="M640" s="10" t="str">
        <f t="shared" si="60"/>
        <v>LP</v>
      </c>
      <c r="N640" s="8" t="s">
        <v>132</v>
      </c>
      <c r="O640" s="8" t="str">
        <f t="shared" si="63"/>
        <v>Low</v>
      </c>
      <c r="P640" s="207" t="s">
        <v>4323</v>
      </c>
      <c r="Q640" s="8"/>
      <c r="R640" s="8" t="s">
        <v>36</v>
      </c>
      <c r="S640" s="21" t="s">
        <v>36</v>
      </c>
      <c r="T640" s="23" t="s">
        <v>4324</v>
      </c>
      <c r="U640" s="8"/>
      <c r="V640" s="8"/>
      <c r="W640" s="8"/>
      <c r="X640" s="14" t="s">
        <v>61</v>
      </c>
    </row>
    <row r="641" spans="1:28" ht="112.5" customHeight="1" x14ac:dyDescent="0.25">
      <c r="A641" s="19"/>
      <c r="B641" s="20"/>
      <c r="C641" s="8" t="str">
        <f t="shared" ca="1" si="58"/>
        <v>Expired</v>
      </c>
      <c r="D641" s="8" t="s">
        <v>4325</v>
      </c>
      <c r="E641" s="9">
        <v>43563</v>
      </c>
      <c r="F641" s="9">
        <v>44294</v>
      </c>
      <c r="G641" s="9">
        <f t="shared" si="61"/>
        <v>45023</v>
      </c>
      <c r="H641" s="8" t="s">
        <v>4326</v>
      </c>
      <c r="I641" s="8" t="s">
        <v>4327</v>
      </c>
      <c r="J641" s="8" t="s">
        <v>27</v>
      </c>
      <c r="K641" s="8" t="s">
        <v>28</v>
      </c>
      <c r="L641" s="8" t="s">
        <v>29</v>
      </c>
      <c r="M641" s="10" t="str">
        <f t="shared" si="60"/>
        <v>LP</v>
      </c>
      <c r="N641" s="8" t="s">
        <v>30</v>
      </c>
      <c r="O641" s="8" t="str">
        <f t="shared" si="63"/>
        <v>Medium</v>
      </c>
      <c r="P641" s="207" t="s">
        <v>4328</v>
      </c>
      <c r="Q641" s="8"/>
      <c r="R641" s="8" t="s">
        <v>4329</v>
      </c>
      <c r="S641" s="11" t="s">
        <v>4330</v>
      </c>
      <c r="T641" s="12" t="s">
        <v>4331</v>
      </c>
      <c r="U641" s="8"/>
      <c r="V641" s="8"/>
      <c r="W641" s="8"/>
      <c r="X641" s="14" t="s">
        <v>61</v>
      </c>
    </row>
    <row r="642" spans="1:28" ht="112.5" customHeight="1" x14ac:dyDescent="0.25">
      <c r="A642" s="19"/>
      <c r="B642" s="20"/>
      <c r="C642" s="8" t="str">
        <f t="shared" ca="1" si="58"/>
        <v>Expired</v>
      </c>
      <c r="D642" s="8" t="s">
        <v>4332</v>
      </c>
      <c r="E642" s="9">
        <v>44476</v>
      </c>
      <c r="F642" s="9">
        <v>44476</v>
      </c>
      <c r="G642" s="9">
        <f t="shared" si="61"/>
        <v>45205</v>
      </c>
      <c r="H642" s="8" t="s">
        <v>4333</v>
      </c>
      <c r="I642" s="8" t="s">
        <v>4334</v>
      </c>
      <c r="J642" s="8" t="s">
        <v>254</v>
      </c>
      <c r="K642" s="8" t="s">
        <v>28</v>
      </c>
      <c r="L642" s="8" t="s">
        <v>29</v>
      </c>
      <c r="M642" s="10" t="str">
        <f t="shared" si="60"/>
        <v>LP</v>
      </c>
      <c r="N642" s="8" t="s">
        <v>30</v>
      </c>
      <c r="O642" s="8" t="str">
        <f t="shared" si="63"/>
        <v>Medium</v>
      </c>
      <c r="P642" s="207" t="s">
        <v>4335</v>
      </c>
      <c r="Q642" s="8" t="s">
        <v>4336</v>
      </c>
      <c r="R642" s="8" t="s">
        <v>4337</v>
      </c>
      <c r="S642" s="11" t="s">
        <v>4338</v>
      </c>
      <c r="T642" s="12" t="s">
        <v>4339</v>
      </c>
      <c r="U642" s="8">
        <v>2</v>
      </c>
      <c r="V642" s="8">
        <v>0</v>
      </c>
      <c r="W642" s="8">
        <v>0</v>
      </c>
      <c r="X642" s="27" t="s">
        <v>37</v>
      </c>
      <c r="AA642" s="88"/>
      <c r="AB642" s="88"/>
    </row>
    <row r="643" spans="1:28" ht="112.5" customHeight="1" x14ac:dyDescent="0.25">
      <c r="A643" s="19"/>
      <c r="B643" s="20"/>
      <c r="C643" s="8" t="str">
        <f t="shared" ca="1" si="58"/>
        <v>Expired</v>
      </c>
      <c r="D643" s="8" t="s">
        <v>4340</v>
      </c>
      <c r="E643" s="9">
        <v>42762</v>
      </c>
      <c r="F643" s="9">
        <v>42762</v>
      </c>
      <c r="G643" s="9">
        <f t="shared" si="61"/>
        <v>43491</v>
      </c>
      <c r="H643" s="8" t="s">
        <v>4341</v>
      </c>
      <c r="I643" s="8" t="s">
        <v>4342</v>
      </c>
      <c r="J643" s="8" t="s">
        <v>27</v>
      </c>
      <c r="K643" s="8" t="s">
        <v>28</v>
      </c>
      <c r="L643" s="8" t="s">
        <v>29</v>
      </c>
      <c r="M643" s="10" t="str">
        <f t="shared" si="60"/>
        <v>LP</v>
      </c>
      <c r="N643" s="8" t="s">
        <v>30</v>
      </c>
      <c r="O643" s="8" t="str">
        <f t="shared" si="63"/>
        <v>Medium</v>
      </c>
      <c r="P643" s="207" t="s">
        <v>4343</v>
      </c>
      <c r="Q643" s="8" t="s">
        <v>4344</v>
      </c>
      <c r="R643" s="8" t="s">
        <v>4345</v>
      </c>
      <c r="S643" s="21" t="s">
        <v>4346</v>
      </c>
      <c r="T643" s="12" t="s">
        <v>4347</v>
      </c>
      <c r="U643" s="8">
        <v>5</v>
      </c>
      <c r="V643" s="8">
        <v>0</v>
      </c>
      <c r="W643" s="8">
        <v>0</v>
      </c>
      <c r="X643" s="14" t="s">
        <v>37</v>
      </c>
    </row>
    <row r="644" spans="1:28" ht="112.5" customHeight="1" x14ac:dyDescent="0.25">
      <c r="A644" s="19"/>
      <c r="B644" s="20"/>
      <c r="C644" s="8" t="str">
        <f t="shared" ca="1" si="58"/>
        <v>Active</v>
      </c>
      <c r="D644" s="8" t="s">
        <v>4348</v>
      </c>
      <c r="E644" s="9">
        <v>42873</v>
      </c>
      <c r="F644" s="9">
        <v>45064</v>
      </c>
      <c r="G644" s="9">
        <f t="shared" si="61"/>
        <v>45794</v>
      </c>
      <c r="H644" s="8" t="s">
        <v>4349</v>
      </c>
      <c r="I644" s="8" t="s">
        <v>4350</v>
      </c>
      <c r="J644" s="8" t="s">
        <v>27</v>
      </c>
      <c r="K644" s="8" t="s">
        <v>28</v>
      </c>
      <c r="L644" s="8" t="s">
        <v>29</v>
      </c>
      <c r="M644" s="10" t="str">
        <f t="shared" si="60"/>
        <v>LP</v>
      </c>
      <c r="N644" s="8" t="s">
        <v>30</v>
      </c>
      <c r="O644" s="8" t="str">
        <f t="shared" si="63"/>
        <v>Medium</v>
      </c>
      <c r="P644" s="207" t="s">
        <v>4351</v>
      </c>
      <c r="Q644" s="8" t="s">
        <v>4352</v>
      </c>
      <c r="R644" s="8" t="s">
        <v>4353</v>
      </c>
      <c r="S644" s="11" t="s">
        <v>4354</v>
      </c>
      <c r="T644" s="12" t="s">
        <v>2846</v>
      </c>
      <c r="U644" s="8">
        <v>12</v>
      </c>
      <c r="V644" s="8">
        <v>8</v>
      </c>
      <c r="W644" s="8">
        <v>0</v>
      </c>
      <c r="X644" s="14" t="s">
        <v>37</v>
      </c>
      <c r="Z644" s="88"/>
    </row>
    <row r="645" spans="1:28" ht="112.5" customHeight="1" x14ac:dyDescent="0.25">
      <c r="A645" s="19"/>
      <c r="B645" s="20"/>
      <c r="C645" s="8" t="str">
        <f t="shared" ca="1" si="58"/>
        <v>Expired</v>
      </c>
      <c r="D645" s="8" t="s">
        <v>4355</v>
      </c>
      <c r="E645" s="9">
        <v>41816</v>
      </c>
      <c r="F645" s="9">
        <v>44738</v>
      </c>
      <c r="G645" s="9">
        <f t="shared" si="61"/>
        <v>45468</v>
      </c>
      <c r="H645" s="8" t="s">
        <v>4356</v>
      </c>
      <c r="I645" s="8" t="s">
        <v>4357</v>
      </c>
      <c r="J645" s="8" t="s">
        <v>27</v>
      </c>
      <c r="K645" s="8" t="s">
        <v>28</v>
      </c>
      <c r="L645" s="8" t="s">
        <v>29</v>
      </c>
      <c r="M645" s="10" t="str">
        <f t="shared" si="60"/>
        <v>LP</v>
      </c>
      <c r="N645" s="8" t="s">
        <v>41</v>
      </c>
      <c r="O645" s="8" t="str">
        <f t="shared" si="63"/>
        <v>Medium</v>
      </c>
      <c r="P645" s="207" t="s">
        <v>4358</v>
      </c>
      <c r="Q645" s="8"/>
      <c r="R645" s="8" t="s">
        <v>4359</v>
      </c>
      <c r="S645" s="11" t="s">
        <v>4360</v>
      </c>
      <c r="T645" s="12" t="s">
        <v>60</v>
      </c>
      <c r="U645" s="8">
        <v>5</v>
      </c>
      <c r="V645" s="8">
        <v>6</v>
      </c>
      <c r="W645" s="8">
        <v>1</v>
      </c>
      <c r="X645" s="14" t="s">
        <v>61</v>
      </c>
    </row>
    <row r="646" spans="1:28" ht="112.5" customHeight="1" x14ac:dyDescent="0.25">
      <c r="A646" s="19"/>
      <c r="B646" s="20"/>
      <c r="C646" s="8" t="str">
        <f t="shared" ca="1" si="58"/>
        <v>Expired</v>
      </c>
      <c r="D646" s="12" t="s">
        <v>4361</v>
      </c>
      <c r="E646" s="23">
        <v>44637</v>
      </c>
      <c r="F646" s="28">
        <v>44543</v>
      </c>
      <c r="G646" s="9">
        <f t="shared" si="61"/>
        <v>45272</v>
      </c>
      <c r="H646" s="8" t="s">
        <v>4362</v>
      </c>
      <c r="I646" s="12" t="s">
        <v>4363</v>
      </c>
      <c r="J646" s="12" t="s">
        <v>56</v>
      </c>
      <c r="K646" s="12" t="s">
        <v>124</v>
      </c>
      <c r="L646" s="8" t="s">
        <v>29</v>
      </c>
      <c r="M646" s="10" t="str">
        <f t="shared" si="60"/>
        <v>LP</v>
      </c>
      <c r="N646" s="12" t="s">
        <v>132</v>
      </c>
      <c r="O646" s="8" t="str">
        <f t="shared" si="63"/>
        <v>Low</v>
      </c>
      <c r="P646" s="201" t="s">
        <v>4364</v>
      </c>
      <c r="Q646" s="12"/>
      <c r="R646" s="12" t="s">
        <v>4365</v>
      </c>
      <c r="S646" s="29" t="s">
        <v>4366</v>
      </c>
      <c r="T646" s="14"/>
      <c r="U646" s="12"/>
      <c r="V646" s="12"/>
      <c r="W646" s="12"/>
      <c r="X646" s="12" t="s">
        <v>37</v>
      </c>
    </row>
    <row r="647" spans="1:28" ht="112.5" customHeight="1" x14ac:dyDescent="0.25">
      <c r="A647" s="19"/>
      <c r="B647" s="20"/>
      <c r="C647" s="8" t="str">
        <f t="shared" ca="1" si="58"/>
        <v>Expired</v>
      </c>
      <c r="D647" s="8" t="s">
        <v>4367</v>
      </c>
      <c r="E647" s="9">
        <v>41969</v>
      </c>
      <c r="F647" s="9">
        <v>44891</v>
      </c>
      <c r="G647" s="9">
        <f t="shared" si="61"/>
        <v>45621</v>
      </c>
      <c r="H647" s="8" t="s">
        <v>4368</v>
      </c>
      <c r="I647" s="8" t="s">
        <v>4369</v>
      </c>
      <c r="J647" s="8" t="s">
        <v>27</v>
      </c>
      <c r="K647" s="8" t="s">
        <v>28</v>
      </c>
      <c r="L647" s="8" t="s">
        <v>29</v>
      </c>
      <c r="M647" s="10" t="str">
        <f t="shared" si="60"/>
        <v>LP</v>
      </c>
      <c r="N647" s="8" t="s">
        <v>30</v>
      </c>
      <c r="O647" s="8" t="str">
        <f t="shared" si="63"/>
        <v>Medium</v>
      </c>
      <c r="P647" s="207" t="s">
        <v>4370</v>
      </c>
      <c r="Q647" s="8"/>
      <c r="R647" s="8" t="s">
        <v>4371</v>
      </c>
      <c r="S647" s="11" t="s">
        <v>4372</v>
      </c>
      <c r="T647" s="12" t="s">
        <v>77</v>
      </c>
      <c r="U647" s="25">
        <v>8</v>
      </c>
      <c r="V647" s="25">
        <v>7</v>
      </c>
      <c r="W647" s="25">
        <v>1</v>
      </c>
      <c r="X647" s="14" t="s">
        <v>37</v>
      </c>
    </row>
    <row r="648" spans="1:28" ht="112.5" customHeight="1" x14ac:dyDescent="0.25">
      <c r="A648" s="17" t="s">
        <v>4373</v>
      </c>
      <c r="B648" s="20"/>
      <c r="C648" s="8" t="str">
        <f t="shared" ca="1" si="58"/>
        <v>Expired</v>
      </c>
      <c r="D648" s="8" t="s">
        <v>4374</v>
      </c>
      <c r="E648" s="9">
        <v>41807</v>
      </c>
      <c r="F648" s="9">
        <v>44729</v>
      </c>
      <c r="G648" s="9">
        <f t="shared" si="61"/>
        <v>45459</v>
      </c>
      <c r="H648" s="8" t="s">
        <v>4375</v>
      </c>
      <c r="I648" s="8" t="s">
        <v>4376</v>
      </c>
      <c r="J648" s="8" t="s">
        <v>27</v>
      </c>
      <c r="K648" s="8" t="s">
        <v>28</v>
      </c>
      <c r="L648" s="8" t="s">
        <v>29</v>
      </c>
      <c r="M648" s="10" t="str">
        <f t="shared" si="60"/>
        <v>LP</v>
      </c>
      <c r="N648" s="8" t="s">
        <v>41</v>
      </c>
      <c r="O648" s="8" t="str">
        <f t="shared" si="63"/>
        <v>Medium</v>
      </c>
      <c r="P648" s="207" t="s">
        <v>4377</v>
      </c>
      <c r="Q648" s="8"/>
      <c r="R648" s="8" t="s">
        <v>4378</v>
      </c>
      <c r="S648" s="11" t="s">
        <v>4379</v>
      </c>
      <c r="T648" s="23" t="s">
        <v>4380</v>
      </c>
      <c r="U648" s="8">
        <v>7</v>
      </c>
      <c r="V648" s="8">
        <v>0</v>
      </c>
      <c r="W648" s="8">
        <v>1</v>
      </c>
      <c r="X648" s="14" t="s">
        <v>37</v>
      </c>
    </row>
    <row r="649" spans="1:28" ht="112.5" customHeight="1" x14ac:dyDescent="0.25">
      <c r="A649" s="19"/>
      <c r="B649" s="20"/>
      <c r="C649" s="8" t="str">
        <f t="shared" ca="1" si="58"/>
        <v>Expired</v>
      </c>
      <c r="D649" s="8" t="s">
        <v>4381</v>
      </c>
      <c r="E649" s="9">
        <v>42733</v>
      </c>
      <c r="F649" s="9">
        <v>44690</v>
      </c>
      <c r="G649" s="9">
        <f t="shared" si="61"/>
        <v>45420</v>
      </c>
      <c r="H649" s="8" t="s">
        <v>4382</v>
      </c>
      <c r="I649" s="8" t="s">
        <v>4383</v>
      </c>
      <c r="J649" s="8" t="s">
        <v>27</v>
      </c>
      <c r="K649" s="8" t="s">
        <v>28</v>
      </c>
      <c r="L649" s="8" t="s">
        <v>29</v>
      </c>
      <c r="M649" s="10" t="str">
        <f t="shared" si="60"/>
        <v>LP</v>
      </c>
      <c r="N649" s="8" t="s">
        <v>41</v>
      </c>
      <c r="O649" s="8" t="str">
        <f t="shared" si="63"/>
        <v>Medium</v>
      </c>
      <c r="P649" s="207" t="s">
        <v>4384</v>
      </c>
      <c r="Q649" s="8"/>
      <c r="R649" s="8" t="s">
        <v>4385</v>
      </c>
      <c r="S649" s="11" t="s">
        <v>4386</v>
      </c>
      <c r="T649" s="12" t="s">
        <v>4387</v>
      </c>
      <c r="U649" s="8">
        <v>4</v>
      </c>
      <c r="V649" s="8">
        <v>8</v>
      </c>
      <c r="W649" s="8">
        <v>1</v>
      </c>
      <c r="X649" s="14" t="s">
        <v>37</v>
      </c>
    </row>
    <row r="650" spans="1:28" ht="112.5" customHeight="1" x14ac:dyDescent="0.25">
      <c r="A650" s="30"/>
      <c r="B650" s="31"/>
      <c r="C650" s="8" t="str">
        <f t="shared" ref="C650:C713" ca="1" si="64">IF(G650&lt;TODAY(),"Expired","Active")</f>
        <v>Active</v>
      </c>
      <c r="D650" s="8" t="s">
        <v>4388</v>
      </c>
      <c r="E650" s="9">
        <v>42930</v>
      </c>
      <c r="F650" s="9">
        <v>45014</v>
      </c>
      <c r="G650" s="9">
        <f t="shared" si="61"/>
        <v>45744</v>
      </c>
      <c r="H650" s="8" t="s">
        <v>4389</v>
      </c>
      <c r="I650" s="8" t="s">
        <v>4390</v>
      </c>
      <c r="J650" s="8" t="s">
        <v>27</v>
      </c>
      <c r="K650" s="8" t="s">
        <v>28</v>
      </c>
      <c r="L650" s="8" t="s">
        <v>29</v>
      </c>
      <c r="M650" s="10" t="str">
        <f t="shared" si="60"/>
        <v>LP</v>
      </c>
      <c r="N650" s="8" t="s">
        <v>41</v>
      </c>
      <c r="O650" s="8" t="str">
        <f t="shared" si="63"/>
        <v>Medium</v>
      </c>
      <c r="P650" s="207" t="s">
        <v>4391</v>
      </c>
      <c r="Q650" s="8"/>
      <c r="R650" s="8" t="s">
        <v>4392</v>
      </c>
      <c r="S650" s="11" t="s">
        <v>4393</v>
      </c>
      <c r="T650" s="12" t="s">
        <v>4394</v>
      </c>
      <c r="U650" s="25">
        <v>52</v>
      </c>
      <c r="V650" s="25">
        <v>12</v>
      </c>
      <c r="W650" s="25">
        <v>0</v>
      </c>
      <c r="X650" s="14" t="s">
        <v>37</v>
      </c>
    </row>
    <row r="651" spans="1:28" ht="112.5" customHeight="1" x14ac:dyDescent="0.25">
      <c r="A651" s="19"/>
      <c r="B651" s="20"/>
      <c r="C651" s="8" t="str">
        <f t="shared" ca="1" si="64"/>
        <v>Expired</v>
      </c>
      <c r="D651" s="8" t="s">
        <v>4395</v>
      </c>
      <c r="E651" s="9">
        <v>41786</v>
      </c>
      <c r="F651" s="9">
        <v>43612</v>
      </c>
      <c r="G651" s="9">
        <f t="shared" si="61"/>
        <v>44342</v>
      </c>
      <c r="H651" s="8" t="s">
        <v>4396</v>
      </c>
      <c r="I651" s="8" t="s">
        <v>4397</v>
      </c>
      <c r="J651" s="8" t="s">
        <v>27</v>
      </c>
      <c r="K651" s="8" t="s">
        <v>28</v>
      </c>
      <c r="L651" s="8" t="s">
        <v>29</v>
      </c>
      <c r="M651" s="10" t="str">
        <f t="shared" si="60"/>
        <v>LP</v>
      </c>
      <c r="N651" s="8" t="s">
        <v>41</v>
      </c>
      <c r="O651" s="8" t="str">
        <f t="shared" si="63"/>
        <v>Medium</v>
      </c>
      <c r="P651" s="207" t="s">
        <v>4398</v>
      </c>
      <c r="Q651" s="8" t="s">
        <v>4399</v>
      </c>
      <c r="R651" s="8" t="s">
        <v>4400</v>
      </c>
      <c r="S651" s="11" t="s">
        <v>4401</v>
      </c>
      <c r="T651" s="12" t="s">
        <v>4402</v>
      </c>
      <c r="U651" s="8">
        <v>92</v>
      </c>
      <c r="V651" s="8">
        <v>0</v>
      </c>
      <c r="W651" s="8">
        <v>0</v>
      </c>
      <c r="X651" s="14" t="s">
        <v>61</v>
      </c>
    </row>
    <row r="652" spans="1:28" ht="112.5" customHeight="1" x14ac:dyDescent="0.25">
      <c r="A652" s="19"/>
      <c r="B652" s="20"/>
      <c r="C652" s="8" t="str">
        <f t="shared" ca="1" si="64"/>
        <v>Expired</v>
      </c>
      <c r="D652" s="8" t="s">
        <v>4403</v>
      </c>
      <c r="E652" s="9">
        <v>41752</v>
      </c>
      <c r="F652" s="9">
        <v>44674</v>
      </c>
      <c r="G652" s="9">
        <f t="shared" si="61"/>
        <v>45404</v>
      </c>
      <c r="H652" s="8" t="s">
        <v>4404</v>
      </c>
      <c r="I652" s="8" t="s">
        <v>4017</v>
      </c>
      <c r="J652" s="8" t="s">
        <v>27</v>
      </c>
      <c r="K652" s="8" t="s">
        <v>28</v>
      </c>
      <c r="L652" s="8" t="s">
        <v>29</v>
      </c>
      <c r="M652" s="10" t="str">
        <f t="shared" ref="M652:M715" si="65">IF(EXACT(L652,"C - COMPANY ACT"),"LP",IF(EXACT(L652,"V- VEST ACT (WITHIN PARLIAMENT) "),"LP",IF(EXACT(L652,"FS - FRIENDLY SOCIETIES ACT"),"LP",IF(EXACT(L652,"UN - UNICORPORATED"),"LA",""))))</f>
        <v>LP</v>
      </c>
      <c r="N652" s="8" t="s">
        <v>486</v>
      </c>
      <c r="O652" s="8" t="str">
        <f t="shared" si="63"/>
        <v>Medium</v>
      </c>
      <c r="P652" s="207" t="s">
        <v>4405</v>
      </c>
      <c r="Q652" s="8"/>
      <c r="R652" s="8" t="s">
        <v>4406</v>
      </c>
      <c r="S652" s="11" t="s">
        <v>4407</v>
      </c>
      <c r="T652" s="12" t="s">
        <v>4408</v>
      </c>
      <c r="U652" s="8">
        <v>4</v>
      </c>
      <c r="V652" s="8">
        <v>600</v>
      </c>
      <c r="W652" s="8">
        <v>1</v>
      </c>
      <c r="X652" s="14" t="s">
        <v>243</v>
      </c>
    </row>
    <row r="653" spans="1:28" ht="112.5" customHeight="1" x14ac:dyDescent="0.25">
      <c r="A653" s="17" t="s">
        <v>1369</v>
      </c>
      <c r="B653" s="20"/>
      <c r="C653" s="8" t="str">
        <f t="shared" ca="1" si="64"/>
        <v>Active</v>
      </c>
      <c r="D653" s="8" t="s">
        <v>4409</v>
      </c>
      <c r="E653" s="9">
        <v>42059</v>
      </c>
      <c r="F653" s="9">
        <v>44981</v>
      </c>
      <c r="G653" s="9">
        <f t="shared" si="61"/>
        <v>45711</v>
      </c>
      <c r="H653" s="8" t="s">
        <v>4410</v>
      </c>
      <c r="I653" s="8" t="s">
        <v>4411</v>
      </c>
      <c r="J653" s="8" t="s">
        <v>27</v>
      </c>
      <c r="K653" s="8" t="s">
        <v>28</v>
      </c>
      <c r="L653" s="54" t="s">
        <v>1275</v>
      </c>
      <c r="M653" s="10" t="str">
        <f t="shared" si="65"/>
        <v>LA</v>
      </c>
      <c r="N653" s="12" t="s">
        <v>1613</v>
      </c>
      <c r="O653" s="8" t="str">
        <f>IF(EXACT(N653,"Overseas Charities Operating in Jamaica"),"Medium",IF(EXACT(N653,"Muslim Groups/Foundations"),"Medium",IF(EXACT(N653,"Churches"),"Low",IF(EXACT(N653,"Benevolent Societies"),"Low",IF(EXACT(N653,"Alumni/Past Students'associations"),"Low",IF(EXACT(N653,"Schools(Government/Private)"),"Low",IF(EXACT(N653,"Govt.Based Trust/Charities"),"Low",IF(EXACT(N653,"Trust"),"Medium",IF(EXACT(N653,"Company Based Foundations"),"Medium",IF(EXACT(N653,"Other Foundations"),"Medium",IF(EXACT(N653,"Unincorporated Groups"),"Medium","")))))))))))</f>
        <v>Low</v>
      </c>
      <c r="P653" s="207" t="s">
        <v>4412</v>
      </c>
      <c r="Q653" s="8" t="s">
        <v>4413</v>
      </c>
      <c r="R653" s="8" t="s">
        <v>4414</v>
      </c>
      <c r="S653" s="11" t="s">
        <v>4415</v>
      </c>
      <c r="T653" s="12" t="s">
        <v>4416</v>
      </c>
      <c r="U653" s="8">
        <v>10</v>
      </c>
      <c r="V653" s="8">
        <v>0</v>
      </c>
      <c r="W653" s="8">
        <v>1</v>
      </c>
      <c r="X653" s="14" t="s">
        <v>243</v>
      </c>
    </row>
    <row r="654" spans="1:28" ht="112.5" customHeight="1" x14ac:dyDescent="0.25">
      <c r="A654" s="19"/>
      <c r="B654" s="20"/>
      <c r="C654" s="8" t="str">
        <f t="shared" ca="1" si="64"/>
        <v>Expired</v>
      </c>
      <c r="D654" s="8" t="s">
        <v>4417</v>
      </c>
      <c r="E654" s="9">
        <v>43507</v>
      </c>
      <c r="F654" s="9">
        <v>43507</v>
      </c>
      <c r="G654" s="9">
        <f t="shared" si="61"/>
        <v>44237</v>
      </c>
      <c r="H654" s="8" t="s">
        <v>4418</v>
      </c>
      <c r="I654" s="8" t="s">
        <v>4419</v>
      </c>
      <c r="J654" s="8" t="s">
        <v>161</v>
      </c>
      <c r="K654" s="8" t="s">
        <v>28</v>
      </c>
      <c r="L654" s="8" t="s">
        <v>29</v>
      </c>
      <c r="M654" s="10" t="str">
        <f t="shared" si="65"/>
        <v>LP</v>
      </c>
      <c r="N654" s="8" t="s">
        <v>30</v>
      </c>
      <c r="O654" s="8" t="str">
        <f t="shared" ref="O654:O702" si="66">IF(EXACT(N654,"Overseas Charities Operating in Jamaica"),"Medium",IF(EXACT(N654,"Muslim Groups/Foundations"),"Medium",IF(EXACT(N654,"Churches"),"Low",IF(EXACT(N654,"Benevolent Societies"),"Low",IF(EXACT(N654,"Alumni/Past Students Associations"),"Low",IF(EXACT(N654,"Schools(Government/Private)"),"Low",IF(EXACT(N654,"Govt.Based Trusts/Charities"),"Low",IF(EXACT(N654,"Trust"),"Medium",IF(EXACT(N654,"Company Based Foundations"),"Medium",IF(EXACT(N654,"Other Foundations"),"Medium",IF(EXACT(N654,"Unincorporated Groups"),"Medium","")))))))))))</f>
        <v>Medium</v>
      </c>
      <c r="P654" s="207" t="s">
        <v>4420</v>
      </c>
      <c r="Q654" s="8" t="s">
        <v>4421</v>
      </c>
      <c r="R654" s="8" t="s">
        <v>4422</v>
      </c>
      <c r="S654" s="11" t="s">
        <v>4423</v>
      </c>
      <c r="T654" s="12" t="s">
        <v>4424</v>
      </c>
      <c r="U654" s="8">
        <v>2</v>
      </c>
      <c r="V654" s="8">
        <v>0</v>
      </c>
      <c r="W654" s="8">
        <v>0</v>
      </c>
      <c r="X654" s="14" t="s">
        <v>37</v>
      </c>
    </row>
    <row r="655" spans="1:28" ht="112.5" customHeight="1" x14ac:dyDescent="0.25">
      <c r="A655" s="19"/>
      <c r="B655" s="20"/>
      <c r="C655" s="8" t="str">
        <f t="shared" ca="1" si="64"/>
        <v>Expired</v>
      </c>
      <c r="D655" s="8" t="s">
        <v>4425</v>
      </c>
      <c r="E655" s="9">
        <v>41787</v>
      </c>
      <c r="F655" s="9">
        <v>44709</v>
      </c>
      <c r="G655" s="9">
        <f t="shared" si="61"/>
        <v>45439</v>
      </c>
      <c r="H655" s="8" t="s">
        <v>4426</v>
      </c>
      <c r="I655" s="8" t="s">
        <v>4427</v>
      </c>
      <c r="J655" s="8" t="s">
        <v>27</v>
      </c>
      <c r="K655" s="8" t="s">
        <v>28</v>
      </c>
      <c r="L655" s="8" t="s">
        <v>29</v>
      </c>
      <c r="M655" s="10" t="str">
        <f t="shared" si="65"/>
        <v>LP</v>
      </c>
      <c r="N655" s="8" t="s">
        <v>30</v>
      </c>
      <c r="O655" s="8" t="str">
        <f t="shared" si="66"/>
        <v>Medium</v>
      </c>
      <c r="P655" s="207" t="s">
        <v>4428</v>
      </c>
      <c r="Q655" s="8"/>
      <c r="R655" s="8" t="s">
        <v>4429</v>
      </c>
      <c r="S655" s="11" t="s">
        <v>4430</v>
      </c>
      <c r="T655" s="23" t="s">
        <v>4431</v>
      </c>
      <c r="U655" s="8"/>
      <c r="V655" s="8"/>
      <c r="W655" s="8"/>
      <c r="X655" s="14" t="s">
        <v>243</v>
      </c>
    </row>
    <row r="656" spans="1:28" ht="112.5" customHeight="1" x14ac:dyDescent="0.25">
      <c r="A656" s="19"/>
      <c r="B656" s="20"/>
      <c r="C656" s="8" t="str">
        <f t="shared" ca="1" si="64"/>
        <v>Expired</v>
      </c>
      <c r="D656" s="8" t="s">
        <v>4432</v>
      </c>
      <c r="E656" s="9">
        <v>41848</v>
      </c>
      <c r="F656" s="9">
        <v>41848</v>
      </c>
      <c r="G656" s="9">
        <f t="shared" si="61"/>
        <v>42578</v>
      </c>
      <c r="H656" s="8" t="s">
        <v>4433</v>
      </c>
      <c r="I656" s="8" t="s">
        <v>4434</v>
      </c>
      <c r="J656" s="8" t="s">
        <v>27</v>
      </c>
      <c r="K656" s="8" t="s">
        <v>28</v>
      </c>
      <c r="L656" s="8" t="s">
        <v>29</v>
      </c>
      <c r="M656" s="10" t="str">
        <f t="shared" si="65"/>
        <v>LP</v>
      </c>
      <c r="N656" s="8" t="s">
        <v>30</v>
      </c>
      <c r="O656" s="8" t="str">
        <f t="shared" si="66"/>
        <v>Medium</v>
      </c>
      <c r="P656" s="207" t="s">
        <v>4435</v>
      </c>
      <c r="Q656" s="8" t="s">
        <v>4436</v>
      </c>
      <c r="R656" s="8" t="s">
        <v>4437</v>
      </c>
      <c r="S656" s="11" t="s">
        <v>4438</v>
      </c>
      <c r="T656" s="12" t="s">
        <v>4439</v>
      </c>
      <c r="U656" s="8">
        <v>215</v>
      </c>
      <c r="V656" s="8">
        <v>22</v>
      </c>
      <c r="W656" s="8">
        <v>0</v>
      </c>
      <c r="X656" s="14" t="s">
        <v>37</v>
      </c>
    </row>
    <row r="657" spans="1:28" ht="112.5" customHeight="1" x14ac:dyDescent="0.25">
      <c r="A657" s="19"/>
      <c r="B657" s="20"/>
      <c r="C657" s="8" t="str">
        <f t="shared" ca="1" si="64"/>
        <v>Expired</v>
      </c>
      <c r="D657" s="8" t="s">
        <v>4440</v>
      </c>
      <c r="E657" s="9">
        <v>42936</v>
      </c>
      <c r="F657" s="9">
        <v>43666</v>
      </c>
      <c r="G657" s="9">
        <f t="shared" si="61"/>
        <v>44396</v>
      </c>
      <c r="H657" s="8" t="s">
        <v>4441</v>
      </c>
      <c r="I657" s="8" t="s">
        <v>4442</v>
      </c>
      <c r="J657" s="8" t="s">
        <v>27</v>
      </c>
      <c r="K657" s="8" t="s">
        <v>28</v>
      </c>
      <c r="L657" s="8" t="s">
        <v>29</v>
      </c>
      <c r="M657" s="10" t="str">
        <f t="shared" si="65"/>
        <v>LP</v>
      </c>
      <c r="N657" s="8" t="s">
        <v>30</v>
      </c>
      <c r="O657" s="8" t="str">
        <f t="shared" si="66"/>
        <v>Medium</v>
      </c>
      <c r="P657" s="207" t="s">
        <v>4443</v>
      </c>
      <c r="Q657" s="8" t="s">
        <v>4444</v>
      </c>
      <c r="R657" s="8" t="s">
        <v>4445</v>
      </c>
      <c r="S657" s="11" t="s">
        <v>4446</v>
      </c>
      <c r="T657" s="12" t="s">
        <v>4447</v>
      </c>
      <c r="U657" s="8">
        <v>15</v>
      </c>
      <c r="V657" s="8">
        <v>0</v>
      </c>
      <c r="W657" s="8">
        <v>1</v>
      </c>
      <c r="X657" s="14" t="s">
        <v>37</v>
      </c>
    </row>
    <row r="658" spans="1:28" ht="112.5" customHeight="1" x14ac:dyDescent="0.25">
      <c r="A658" s="19"/>
      <c r="B658" s="20"/>
      <c r="C658" s="8" t="str">
        <f t="shared" ca="1" si="64"/>
        <v>Active</v>
      </c>
      <c r="D658" s="8" t="s">
        <v>4448</v>
      </c>
      <c r="E658" s="9">
        <v>42926</v>
      </c>
      <c r="F658" s="9">
        <v>45117</v>
      </c>
      <c r="G658" s="9">
        <f t="shared" si="61"/>
        <v>45847</v>
      </c>
      <c r="H658" s="8" t="s">
        <v>4449</v>
      </c>
      <c r="I658" s="8" t="s">
        <v>4450</v>
      </c>
      <c r="J658" s="8" t="s">
        <v>27</v>
      </c>
      <c r="K658" s="8" t="s">
        <v>28</v>
      </c>
      <c r="L658" s="8" t="s">
        <v>29</v>
      </c>
      <c r="M658" s="10" t="str">
        <f t="shared" si="65"/>
        <v>LP</v>
      </c>
      <c r="N658" s="8" t="s">
        <v>30</v>
      </c>
      <c r="O658" s="8" t="str">
        <f t="shared" si="66"/>
        <v>Medium</v>
      </c>
      <c r="P658" s="207" t="s">
        <v>4451</v>
      </c>
      <c r="Q658" s="8" t="s">
        <v>4452</v>
      </c>
      <c r="R658" s="8" t="s">
        <v>4453</v>
      </c>
      <c r="S658" s="11" t="s">
        <v>4454</v>
      </c>
      <c r="T658" s="12" t="s">
        <v>4455</v>
      </c>
      <c r="U658" s="8">
        <v>9</v>
      </c>
      <c r="V658" s="8">
        <v>8</v>
      </c>
      <c r="W658" s="8">
        <v>0</v>
      </c>
      <c r="X658" s="14" t="s">
        <v>37</v>
      </c>
    </row>
    <row r="659" spans="1:28" ht="112.5" customHeight="1" x14ac:dyDescent="0.25">
      <c r="A659" s="19"/>
      <c r="B659" s="20"/>
      <c r="C659" s="8" t="str">
        <f t="shared" ca="1" si="64"/>
        <v>Expired</v>
      </c>
      <c r="D659" s="8" t="s">
        <v>4456</v>
      </c>
      <c r="E659" s="9">
        <v>43052</v>
      </c>
      <c r="F659" s="9">
        <v>43052</v>
      </c>
      <c r="G659" s="9">
        <f t="shared" si="61"/>
        <v>43781</v>
      </c>
      <c r="H659" s="8" t="s">
        <v>4457</v>
      </c>
      <c r="I659" s="8" t="s">
        <v>4458</v>
      </c>
      <c r="J659" s="8" t="s">
        <v>65</v>
      </c>
      <c r="K659" s="8" t="s">
        <v>28</v>
      </c>
      <c r="L659" s="8" t="s">
        <v>29</v>
      </c>
      <c r="M659" s="10" t="str">
        <f t="shared" si="65"/>
        <v>LP</v>
      </c>
      <c r="N659" s="8" t="s">
        <v>132</v>
      </c>
      <c r="O659" s="8" t="str">
        <f t="shared" si="66"/>
        <v>Low</v>
      </c>
      <c r="P659" s="207" t="s">
        <v>4459</v>
      </c>
      <c r="Q659" s="8" t="s">
        <v>4460</v>
      </c>
      <c r="R659" s="8" t="s">
        <v>4461</v>
      </c>
      <c r="S659" s="11" t="s">
        <v>4462</v>
      </c>
      <c r="T659" s="12" t="s">
        <v>4463</v>
      </c>
      <c r="U659" s="8">
        <v>13</v>
      </c>
      <c r="V659" s="8">
        <v>0</v>
      </c>
      <c r="W659" s="8">
        <v>14</v>
      </c>
      <c r="X659" s="14" t="s">
        <v>243</v>
      </c>
    </row>
    <row r="660" spans="1:28" ht="112.5" customHeight="1" x14ac:dyDescent="0.25">
      <c r="A660" s="17"/>
      <c r="B660" s="20"/>
      <c r="C660" s="8" t="str">
        <f t="shared" ca="1" si="64"/>
        <v>Expired</v>
      </c>
      <c r="D660" s="8" t="s">
        <v>4464</v>
      </c>
      <c r="E660" s="9">
        <v>41880</v>
      </c>
      <c r="F660" s="9">
        <v>44802</v>
      </c>
      <c r="G660" s="9">
        <f t="shared" si="61"/>
        <v>45532</v>
      </c>
      <c r="H660" s="8" t="s">
        <v>4465</v>
      </c>
      <c r="I660" s="8" t="s">
        <v>4466</v>
      </c>
      <c r="J660" s="8" t="s">
        <v>65</v>
      </c>
      <c r="K660" s="8" t="s">
        <v>28</v>
      </c>
      <c r="L660" s="8" t="s">
        <v>29</v>
      </c>
      <c r="M660" s="10" t="str">
        <f t="shared" si="65"/>
        <v>LP</v>
      </c>
      <c r="N660" s="8" t="s">
        <v>41</v>
      </c>
      <c r="O660" s="8" t="str">
        <f t="shared" si="66"/>
        <v>Medium</v>
      </c>
      <c r="P660" s="207" t="s">
        <v>4467</v>
      </c>
      <c r="Q660" s="8"/>
      <c r="R660" s="8" t="s">
        <v>4468</v>
      </c>
      <c r="S660" s="11" t="s">
        <v>588</v>
      </c>
      <c r="T660" s="12" t="s">
        <v>4469</v>
      </c>
      <c r="U660" s="8">
        <v>7</v>
      </c>
      <c r="V660" s="8">
        <v>6</v>
      </c>
      <c r="W660" s="8">
        <v>0</v>
      </c>
      <c r="X660" s="14" t="s">
        <v>243</v>
      </c>
    </row>
    <row r="661" spans="1:28" ht="112.5" customHeight="1" x14ac:dyDescent="0.25">
      <c r="A661" s="19"/>
      <c r="B661" s="20"/>
      <c r="C661" s="8" t="str">
        <f t="shared" ca="1" si="64"/>
        <v>Expired</v>
      </c>
      <c r="D661" s="8" t="s">
        <v>4470</v>
      </c>
      <c r="E661" s="9">
        <v>41743</v>
      </c>
      <c r="F661" s="9">
        <v>42550</v>
      </c>
      <c r="G661" s="9">
        <f t="shared" si="61"/>
        <v>43279</v>
      </c>
      <c r="H661" s="8" t="s">
        <v>4471</v>
      </c>
      <c r="I661" s="8" t="s">
        <v>4472</v>
      </c>
      <c r="J661" s="8" t="s">
        <v>27</v>
      </c>
      <c r="K661" s="8" t="s">
        <v>28</v>
      </c>
      <c r="L661" s="8" t="s">
        <v>29</v>
      </c>
      <c r="M661" s="10" t="str">
        <f t="shared" si="65"/>
        <v>LP</v>
      </c>
      <c r="N661" s="8" t="s">
        <v>30</v>
      </c>
      <c r="O661" s="8" t="str">
        <f t="shared" si="66"/>
        <v>Medium</v>
      </c>
      <c r="P661" s="207" t="s">
        <v>4473</v>
      </c>
      <c r="Q661" s="8"/>
      <c r="R661" s="8"/>
      <c r="S661" s="21"/>
      <c r="T661" s="13"/>
      <c r="U661" s="8"/>
      <c r="V661" s="8"/>
      <c r="W661" s="8"/>
      <c r="X661" s="14" t="str">
        <f>IF(ISNUMBER(#REF!), IF(#REF!&lt;5000001,"SMALL", IF(#REF!&lt;15000001,"MEDIUM","LARGE")),"")</f>
        <v/>
      </c>
    </row>
    <row r="662" spans="1:28" ht="112.5" customHeight="1" x14ac:dyDescent="0.25">
      <c r="A662" s="30"/>
      <c r="B662" s="31"/>
      <c r="C662" s="8" t="str">
        <f t="shared" ca="1" si="64"/>
        <v>Expired</v>
      </c>
      <c r="D662" s="8" t="s">
        <v>4474</v>
      </c>
      <c r="E662" s="9">
        <v>44476</v>
      </c>
      <c r="F662" s="9">
        <v>44476</v>
      </c>
      <c r="G662" s="9">
        <f t="shared" si="61"/>
        <v>45205</v>
      </c>
      <c r="H662" s="8" t="s">
        <v>4475</v>
      </c>
      <c r="I662" s="8" t="s">
        <v>4476</v>
      </c>
      <c r="J662" s="8" t="s">
        <v>27</v>
      </c>
      <c r="K662" s="8" t="s">
        <v>28</v>
      </c>
      <c r="L662" s="8" t="s">
        <v>29</v>
      </c>
      <c r="M662" s="10" t="str">
        <f t="shared" si="65"/>
        <v>LP</v>
      </c>
      <c r="N662" s="8" t="s">
        <v>30</v>
      </c>
      <c r="O662" s="8" t="str">
        <f t="shared" si="66"/>
        <v>Medium</v>
      </c>
      <c r="P662" s="207" t="s">
        <v>4477</v>
      </c>
      <c r="Q662" s="8" t="s">
        <v>4478</v>
      </c>
      <c r="R662" s="8" t="s">
        <v>4479</v>
      </c>
      <c r="S662" s="21" t="s">
        <v>4480</v>
      </c>
      <c r="T662" s="12" t="s">
        <v>4481</v>
      </c>
      <c r="U662" s="8">
        <v>4</v>
      </c>
      <c r="V662" s="8">
        <v>170</v>
      </c>
      <c r="W662" s="8">
        <v>1</v>
      </c>
      <c r="X662" s="27" t="s">
        <v>37</v>
      </c>
    </row>
    <row r="663" spans="1:28" s="67" customFormat="1" ht="112.5" customHeight="1" x14ac:dyDescent="0.2">
      <c r="A663" s="19"/>
      <c r="B663" s="20"/>
      <c r="C663" s="8" t="str">
        <f t="shared" ca="1" si="64"/>
        <v>Expired</v>
      </c>
      <c r="D663" s="8" t="s">
        <v>4482</v>
      </c>
      <c r="E663" s="9">
        <v>41834</v>
      </c>
      <c r="F663" s="9">
        <v>43854</v>
      </c>
      <c r="G663" s="9">
        <f t="shared" si="61"/>
        <v>44584</v>
      </c>
      <c r="H663" s="8" t="s">
        <v>4483</v>
      </c>
      <c r="I663" s="8" t="s">
        <v>4484</v>
      </c>
      <c r="J663" s="8" t="s">
        <v>161</v>
      </c>
      <c r="K663" s="8" t="s">
        <v>28</v>
      </c>
      <c r="L663" s="8" t="s">
        <v>29</v>
      </c>
      <c r="M663" s="10" t="str">
        <f t="shared" si="65"/>
        <v>LP</v>
      </c>
      <c r="N663" s="8" t="s">
        <v>270</v>
      </c>
      <c r="O663" s="8" t="str">
        <f t="shared" si="66"/>
        <v>Medium</v>
      </c>
      <c r="P663" s="207" t="s">
        <v>4485</v>
      </c>
      <c r="Q663" s="8" t="s">
        <v>4486</v>
      </c>
      <c r="R663" s="8" t="s">
        <v>4487</v>
      </c>
      <c r="S663" s="11" t="s">
        <v>4488</v>
      </c>
      <c r="T663" s="12" t="s">
        <v>4489</v>
      </c>
      <c r="U663" s="8">
        <v>1393</v>
      </c>
      <c r="V663" s="8">
        <v>2044</v>
      </c>
      <c r="W663" s="8">
        <v>13</v>
      </c>
      <c r="X663" s="14" t="s">
        <v>243</v>
      </c>
      <c r="Y663" s="16"/>
      <c r="Z663" s="16"/>
      <c r="AA663" s="16"/>
      <c r="AB663" s="16"/>
    </row>
    <row r="664" spans="1:28" s="67" customFormat="1" ht="112.5" customHeight="1" x14ac:dyDescent="0.2">
      <c r="A664" s="62"/>
      <c r="B664" s="63"/>
      <c r="C664" s="35" t="str">
        <f t="shared" ca="1" si="64"/>
        <v>Expired</v>
      </c>
      <c r="D664" s="44" t="s">
        <v>4490</v>
      </c>
      <c r="E664" s="39">
        <v>42416</v>
      </c>
      <c r="F664" s="64">
        <v>44608</v>
      </c>
      <c r="G664" s="36">
        <f t="shared" si="61"/>
        <v>45337</v>
      </c>
      <c r="H664" s="35" t="s">
        <v>4491</v>
      </c>
      <c r="I664" s="44" t="s">
        <v>4492</v>
      </c>
      <c r="J664" s="44" t="s">
        <v>56</v>
      </c>
      <c r="K664" s="44" t="s">
        <v>124</v>
      </c>
      <c r="L664" s="35" t="s">
        <v>29</v>
      </c>
      <c r="M664" s="37" t="str">
        <f t="shared" si="65"/>
        <v>LP</v>
      </c>
      <c r="N664" s="35" t="s">
        <v>270</v>
      </c>
      <c r="O664" s="35" t="str">
        <f t="shared" si="66"/>
        <v>Medium</v>
      </c>
      <c r="P664" s="209" t="s">
        <v>4493</v>
      </c>
      <c r="Q664" s="44"/>
      <c r="R664" s="44" t="s">
        <v>4494</v>
      </c>
      <c r="S664" s="69" t="s">
        <v>4495</v>
      </c>
      <c r="T664" s="41" t="s">
        <v>4496</v>
      </c>
      <c r="U664" s="44">
        <v>10</v>
      </c>
      <c r="V664" s="70">
        <v>14</v>
      </c>
      <c r="W664" s="70">
        <v>1</v>
      </c>
      <c r="X664" s="70" t="s">
        <v>243</v>
      </c>
      <c r="Y664" s="16"/>
      <c r="Z664" s="16"/>
      <c r="AA664" s="16"/>
      <c r="AB664" s="16"/>
    </row>
    <row r="665" spans="1:28" s="67" customFormat="1" ht="112.5" customHeight="1" x14ac:dyDescent="0.2">
      <c r="A665" s="19"/>
      <c r="B665" s="20"/>
      <c r="C665" s="8" t="str">
        <f t="shared" ca="1" si="64"/>
        <v>Expired</v>
      </c>
      <c r="D665" s="8" t="s">
        <v>4497</v>
      </c>
      <c r="E665" s="9">
        <v>43164</v>
      </c>
      <c r="F665" s="9">
        <v>43164</v>
      </c>
      <c r="G665" s="9">
        <f t="shared" si="61"/>
        <v>43894</v>
      </c>
      <c r="H665" s="8" t="s">
        <v>4498</v>
      </c>
      <c r="I665" s="8" t="s">
        <v>4499</v>
      </c>
      <c r="J665" s="8" t="s">
        <v>65</v>
      </c>
      <c r="K665" s="8" t="s">
        <v>28</v>
      </c>
      <c r="L665" s="8" t="s">
        <v>29</v>
      </c>
      <c r="M665" s="10" t="str">
        <f t="shared" si="65"/>
        <v>LP</v>
      </c>
      <c r="N665" s="8" t="s">
        <v>132</v>
      </c>
      <c r="O665" s="8" t="str">
        <f t="shared" si="66"/>
        <v>Low</v>
      </c>
      <c r="P665" s="207" t="s">
        <v>4500</v>
      </c>
      <c r="Q665" s="8" t="s">
        <v>4501</v>
      </c>
      <c r="R665" s="8" t="s">
        <v>4502</v>
      </c>
      <c r="S665" s="11" t="s">
        <v>4503</v>
      </c>
      <c r="T665" s="12" t="s">
        <v>4504</v>
      </c>
      <c r="U665" s="8">
        <v>3</v>
      </c>
      <c r="V665" s="8">
        <v>0</v>
      </c>
      <c r="W665" s="8">
        <v>0</v>
      </c>
      <c r="X665" s="14" t="s">
        <v>37</v>
      </c>
      <c r="Y665" s="16"/>
      <c r="Z665" s="16"/>
      <c r="AA665" s="16"/>
      <c r="AB665" s="16"/>
    </row>
    <row r="666" spans="1:28" s="67" customFormat="1" ht="112.5" customHeight="1" x14ac:dyDescent="0.2">
      <c r="A666" s="19"/>
      <c r="B666" s="20"/>
      <c r="C666" s="8" t="str">
        <f t="shared" ca="1" si="64"/>
        <v>Expired</v>
      </c>
      <c r="D666" s="8" t="s">
        <v>4505</v>
      </c>
      <c r="E666" s="9">
        <v>43635</v>
      </c>
      <c r="F666" s="9">
        <v>44731</v>
      </c>
      <c r="G666" s="9">
        <f t="shared" si="61"/>
        <v>45461</v>
      </c>
      <c r="H666" s="8" t="s">
        <v>4506</v>
      </c>
      <c r="I666" s="8" t="s">
        <v>4507</v>
      </c>
      <c r="J666" s="8" t="s">
        <v>27</v>
      </c>
      <c r="K666" s="8" t="s">
        <v>28</v>
      </c>
      <c r="L666" s="8" t="s">
        <v>29</v>
      </c>
      <c r="M666" s="10" t="str">
        <f t="shared" si="65"/>
        <v>LP</v>
      </c>
      <c r="N666" s="8" t="s">
        <v>30</v>
      </c>
      <c r="O666" s="8" t="str">
        <f t="shared" si="66"/>
        <v>Medium</v>
      </c>
      <c r="P666" s="207" t="s">
        <v>4508</v>
      </c>
      <c r="Q666" s="8"/>
      <c r="R666" s="8" t="s">
        <v>4509</v>
      </c>
      <c r="S666" s="11" t="s">
        <v>4510</v>
      </c>
      <c r="T666" s="12" t="s">
        <v>4511</v>
      </c>
      <c r="U666" s="8">
        <v>394</v>
      </c>
      <c r="V666" s="8">
        <v>0</v>
      </c>
      <c r="W666" s="8">
        <v>1</v>
      </c>
      <c r="X666" s="14" t="s">
        <v>37</v>
      </c>
      <c r="Y666" s="16"/>
      <c r="Z666" s="16"/>
      <c r="AA666" s="16"/>
      <c r="AB666" s="16"/>
    </row>
    <row r="667" spans="1:28" s="67" customFormat="1" ht="112.5" customHeight="1" x14ac:dyDescent="0.2">
      <c r="A667" s="19"/>
      <c r="B667" s="20"/>
      <c r="C667" s="8" t="str">
        <f t="shared" ca="1" si="64"/>
        <v>Expired</v>
      </c>
      <c r="D667" s="8" t="s">
        <v>4512</v>
      </c>
      <c r="E667" s="9">
        <v>43879</v>
      </c>
      <c r="F667" s="9">
        <v>43879</v>
      </c>
      <c r="G667" s="9">
        <f t="shared" si="61"/>
        <v>44609</v>
      </c>
      <c r="H667" s="8" t="s">
        <v>4513</v>
      </c>
      <c r="I667" s="8" t="s">
        <v>4514</v>
      </c>
      <c r="J667" s="8" t="s">
        <v>27</v>
      </c>
      <c r="K667" s="8" t="s">
        <v>28</v>
      </c>
      <c r="L667" s="8" t="s">
        <v>29</v>
      </c>
      <c r="M667" s="10" t="str">
        <f t="shared" si="65"/>
        <v>LP</v>
      </c>
      <c r="N667" s="8" t="s">
        <v>30</v>
      </c>
      <c r="O667" s="8" t="str">
        <f t="shared" si="66"/>
        <v>Medium</v>
      </c>
      <c r="P667" s="207" t="s">
        <v>4515</v>
      </c>
      <c r="Q667" s="8" t="s">
        <v>4516</v>
      </c>
      <c r="R667" s="8" t="s">
        <v>4517</v>
      </c>
      <c r="S667" s="11" t="s">
        <v>4518</v>
      </c>
      <c r="T667" s="23" t="s">
        <v>4519</v>
      </c>
      <c r="U667" s="8">
        <v>3</v>
      </c>
      <c r="V667" s="8">
        <v>0</v>
      </c>
      <c r="W667" s="8">
        <v>0</v>
      </c>
      <c r="X667" s="14" t="s">
        <v>37</v>
      </c>
      <c r="Y667" s="16"/>
      <c r="Z667" s="16"/>
      <c r="AA667" s="16"/>
      <c r="AB667" s="16"/>
    </row>
    <row r="668" spans="1:28" s="67" customFormat="1" ht="112.5" customHeight="1" x14ac:dyDescent="0.2">
      <c r="A668" s="19"/>
      <c r="B668" s="20"/>
      <c r="C668" s="8" t="str">
        <f t="shared" ca="1" si="64"/>
        <v>Expired</v>
      </c>
      <c r="D668" s="8" t="s">
        <v>4520</v>
      </c>
      <c r="E668" s="9">
        <v>43476</v>
      </c>
      <c r="F668" s="9">
        <v>43476</v>
      </c>
      <c r="G668" s="9">
        <f t="shared" si="61"/>
        <v>44206</v>
      </c>
      <c r="H668" s="8" t="s">
        <v>4521</v>
      </c>
      <c r="I668" s="8" t="s">
        <v>4522</v>
      </c>
      <c r="J668" s="8" t="s">
        <v>27</v>
      </c>
      <c r="K668" s="8" t="s">
        <v>28</v>
      </c>
      <c r="L668" s="8" t="s">
        <v>29</v>
      </c>
      <c r="M668" s="10" t="str">
        <f t="shared" si="65"/>
        <v>LP</v>
      </c>
      <c r="N668" s="8" t="s">
        <v>30</v>
      </c>
      <c r="O668" s="8" t="str">
        <f t="shared" si="66"/>
        <v>Medium</v>
      </c>
      <c r="P668" s="207" t="s">
        <v>4523</v>
      </c>
      <c r="Q668" s="8" t="s">
        <v>4524</v>
      </c>
      <c r="R668" s="8" t="s">
        <v>4525</v>
      </c>
      <c r="S668" s="11" t="s">
        <v>4526</v>
      </c>
      <c r="T668" s="12" t="s">
        <v>4527</v>
      </c>
      <c r="U668" s="8">
        <v>2</v>
      </c>
      <c r="V668" s="8">
        <v>0</v>
      </c>
      <c r="W668" s="8">
        <v>0</v>
      </c>
      <c r="X668" s="14" t="s">
        <v>37</v>
      </c>
      <c r="Y668" s="16"/>
      <c r="Z668" s="16"/>
      <c r="AA668" s="16"/>
      <c r="AB668" s="16"/>
    </row>
    <row r="669" spans="1:28" s="67" customFormat="1" ht="112.5" customHeight="1" x14ac:dyDescent="0.2">
      <c r="A669" s="19"/>
      <c r="B669" s="20"/>
      <c r="C669" s="8" t="str">
        <f t="shared" ca="1" si="64"/>
        <v>Expired</v>
      </c>
      <c r="D669" s="8" t="s">
        <v>4528</v>
      </c>
      <c r="E669" s="9">
        <v>41876</v>
      </c>
      <c r="F669" s="9">
        <v>44881</v>
      </c>
      <c r="G669" s="9">
        <f>DATE(YEAR(F669)+1,MONTH(F669),DAY(F669)-1)</f>
        <v>45245</v>
      </c>
      <c r="H669" s="8" t="s">
        <v>4529</v>
      </c>
      <c r="I669" s="8" t="s">
        <v>4530</v>
      </c>
      <c r="J669" s="8" t="s">
        <v>27</v>
      </c>
      <c r="K669" s="8" t="s">
        <v>28</v>
      </c>
      <c r="L669" s="8" t="s">
        <v>29</v>
      </c>
      <c r="M669" s="10" t="str">
        <f t="shared" si="65"/>
        <v>LP</v>
      </c>
      <c r="N669" s="8" t="s">
        <v>30</v>
      </c>
      <c r="O669" s="8" t="str">
        <f t="shared" si="66"/>
        <v>Medium</v>
      </c>
      <c r="P669" s="207" t="s">
        <v>4531</v>
      </c>
      <c r="Q669" s="8"/>
      <c r="R669" s="8" t="s">
        <v>4532</v>
      </c>
      <c r="S669" s="11" t="s">
        <v>4533</v>
      </c>
      <c r="T669" s="12" t="s">
        <v>4534</v>
      </c>
      <c r="U669" s="8">
        <v>5</v>
      </c>
      <c r="V669" s="8">
        <v>1</v>
      </c>
      <c r="W669" s="8">
        <v>2</v>
      </c>
      <c r="X669" s="14" t="s">
        <v>243</v>
      </c>
      <c r="Y669" s="16"/>
      <c r="Z669" s="16"/>
    </row>
    <row r="670" spans="1:28" s="67" customFormat="1" ht="112.5" customHeight="1" x14ac:dyDescent="0.2">
      <c r="A670" s="19"/>
      <c r="B670" s="20"/>
      <c r="C670" s="8" t="str">
        <f t="shared" ca="1" si="64"/>
        <v>Active</v>
      </c>
      <c r="D670" s="8" t="s">
        <v>4535</v>
      </c>
      <c r="E670" s="9">
        <v>44512</v>
      </c>
      <c r="F670" s="9">
        <v>45242</v>
      </c>
      <c r="G670" s="9">
        <f t="shared" ref="G670:G679" si="67">DATE(YEAR(F670)+2,MONTH(F670),DAY(F670)-1)</f>
        <v>45972</v>
      </c>
      <c r="H670" s="8" t="s">
        <v>4536</v>
      </c>
      <c r="I670" s="8" t="s">
        <v>4537</v>
      </c>
      <c r="J670" s="8" t="s">
        <v>27</v>
      </c>
      <c r="K670" s="8" t="s">
        <v>28</v>
      </c>
      <c r="L670" s="8" t="s">
        <v>29</v>
      </c>
      <c r="M670" s="10" t="str">
        <f t="shared" si="65"/>
        <v>LP</v>
      </c>
      <c r="N670" s="8" t="s">
        <v>30</v>
      </c>
      <c r="O670" s="8" t="str">
        <f t="shared" si="66"/>
        <v>Medium</v>
      </c>
      <c r="P670" s="207" t="s">
        <v>4538</v>
      </c>
      <c r="Q670" s="8" t="s">
        <v>4539</v>
      </c>
      <c r="R670" s="8" t="s">
        <v>4540</v>
      </c>
      <c r="S670" s="21" t="s">
        <v>4541</v>
      </c>
      <c r="T670" s="12" t="s">
        <v>4542</v>
      </c>
      <c r="U670" s="8">
        <v>3</v>
      </c>
      <c r="V670" s="8">
        <v>0</v>
      </c>
      <c r="W670" s="8">
        <v>1</v>
      </c>
      <c r="X670" s="27" t="s">
        <v>37</v>
      </c>
      <c r="Y670" s="16"/>
      <c r="Z670" s="16"/>
    </row>
    <row r="671" spans="1:28" s="67" customFormat="1" ht="112.5" customHeight="1" x14ac:dyDescent="0.2">
      <c r="A671" s="19"/>
      <c r="B671" s="20"/>
      <c r="C671" s="8" t="str">
        <f t="shared" ca="1" si="64"/>
        <v>Expired</v>
      </c>
      <c r="D671" s="8" t="s">
        <v>4543</v>
      </c>
      <c r="E671" s="9">
        <v>41915</v>
      </c>
      <c r="F671" s="9">
        <v>44837</v>
      </c>
      <c r="G671" s="9">
        <f t="shared" si="67"/>
        <v>45567</v>
      </c>
      <c r="H671" s="8" t="s">
        <v>4544</v>
      </c>
      <c r="I671" s="8" t="s">
        <v>4545</v>
      </c>
      <c r="J671" s="8" t="s">
        <v>27</v>
      </c>
      <c r="K671" s="8" t="s">
        <v>28</v>
      </c>
      <c r="L671" s="8" t="s">
        <v>29</v>
      </c>
      <c r="M671" s="10" t="str">
        <f t="shared" si="65"/>
        <v>LP</v>
      </c>
      <c r="N671" s="8" t="s">
        <v>30</v>
      </c>
      <c r="O671" s="8" t="str">
        <f t="shared" si="66"/>
        <v>Medium</v>
      </c>
      <c r="P671" s="207" t="s">
        <v>4546</v>
      </c>
      <c r="Q671" s="8"/>
      <c r="R671" s="8" t="s">
        <v>4547</v>
      </c>
      <c r="S671" s="11" t="s">
        <v>4548</v>
      </c>
      <c r="T671" s="12" t="s">
        <v>4549</v>
      </c>
      <c r="U671" s="8">
        <v>255</v>
      </c>
      <c r="V671" s="8">
        <v>4</v>
      </c>
      <c r="W671" s="8">
        <v>0</v>
      </c>
      <c r="X671" s="14" t="s">
        <v>37</v>
      </c>
      <c r="Y671" s="16"/>
      <c r="Z671" s="16"/>
    </row>
    <row r="672" spans="1:28" s="67" customFormat="1" ht="112.5" customHeight="1" x14ac:dyDescent="0.2">
      <c r="A672" s="19"/>
      <c r="B672" s="20"/>
      <c r="C672" s="8" t="str">
        <f t="shared" ca="1" si="64"/>
        <v>Expired</v>
      </c>
      <c r="D672" s="8" t="s">
        <v>4550</v>
      </c>
      <c r="E672" s="9">
        <v>44650</v>
      </c>
      <c r="F672" s="9">
        <v>44650</v>
      </c>
      <c r="G672" s="9">
        <f t="shared" si="67"/>
        <v>45380</v>
      </c>
      <c r="H672" s="8" t="s">
        <v>4551</v>
      </c>
      <c r="I672" s="8" t="s">
        <v>4552</v>
      </c>
      <c r="J672" s="8" t="s">
        <v>27</v>
      </c>
      <c r="K672" s="8" t="s">
        <v>28</v>
      </c>
      <c r="L672" s="8" t="s">
        <v>29</v>
      </c>
      <c r="M672" s="10" t="str">
        <f t="shared" si="65"/>
        <v>LP</v>
      </c>
      <c r="N672" s="8" t="s">
        <v>30</v>
      </c>
      <c r="O672" s="8" t="str">
        <f t="shared" si="66"/>
        <v>Medium</v>
      </c>
      <c r="P672" s="207" t="s">
        <v>4553</v>
      </c>
      <c r="Q672" s="8"/>
      <c r="R672" s="8" t="s">
        <v>4554</v>
      </c>
      <c r="S672" s="11" t="s">
        <v>4555</v>
      </c>
      <c r="T672" s="12" t="s">
        <v>4556</v>
      </c>
      <c r="U672" s="8"/>
      <c r="V672" s="8"/>
      <c r="W672" s="8"/>
      <c r="X672" s="27" t="s">
        <v>37</v>
      </c>
      <c r="Y672" s="16"/>
      <c r="Z672" s="16"/>
    </row>
    <row r="673" spans="1:26" s="67" customFormat="1" ht="112.5" customHeight="1" x14ac:dyDescent="0.2">
      <c r="A673" s="19"/>
      <c r="B673" s="20"/>
      <c r="C673" s="8" t="str">
        <f t="shared" ca="1" si="64"/>
        <v>Expired</v>
      </c>
      <c r="D673" s="8" t="s">
        <v>4557</v>
      </c>
      <c r="E673" s="9">
        <v>41753</v>
      </c>
      <c r="F673" s="9">
        <v>43214</v>
      </c>
      <c r="G673" s="9">
        <f t="shared" si="67"/>
        <v>43944</v>
      </c>
      <c r="H673" s="8" t="s">
        <v>4558</v>
      </c>
      <c r="I673" s="8" t="s">
        <v>4559</v>
      </c>
      <c r="J673" s="8" t="s">
        <v>27</v>
      </c>
      <c r="K673" s="8" t="s">
        <v>28</v>
      </c>
      <c r="L673" s="8" t="s">
        <v>29</v>
      </c>
      <c r="M673" s="10" t="str">
        <f t="shared" si="65"/>
        <v>LP</v>
      </c>
      <c r="N673" s="8" t="s">
        <v>41</v>
      </c>
      <c r="O673" s="8" t="str">
        <f t="shared" si="66"/>
        <v>Medium</v>
      </c>
      <c r="P673" s="207" t="s">
        <v>4560</v>
      </c>
      <c r="Q673" s="8" t="s">
        <v>4561</v>
      </c>
      <c r="R673" s="8" t="s">
        <v>4562</v>
      </c>
      <c r="S673" s="11" t="s">
        <v>4563</v>
      </c>
      <c r="T673" s="12" t="s">
        <v>4564</v>
      </c>
      <c r="U673" s="8">
        <v>320</v>
      </c>
      <c r="V673" s="8">
        <v>25</v>
      </c>
      <c r="W673" s="8">
        <v>7</v>
      </c>
      <c r="X673" s="14" t="s">
        <v>37</v>
      </c>
      <c r="Y673" s="16"/>
      <c r="Z673" s="16"/>
    </row>
    <row r="674" spans="1:26" s="67" customFormat="1" ht="112.5" customHeight="1" x14ac:dyDescent="0.2">
      <c r="A674" s="19"/>
      <c r="B674" s="20"/>
      <c r="C674" s="8" t="str">
        <f t="shared" ca="1" si="64"/>
        <v>Expired</v>
      </c>
      <c r="D674" s="8" t="s">
        <v>4565</v>
      </c>
      <c r="E674" s="9">
        <v>41731</v>
      </c>
      <c r="F674" s="9">
        <v>41731</v>
      </c>
      <c r="G674" s="9">
        <f t="shared" si="67"/>
        <v>42461</v>
      </c>
      <c r="H674" s="8" t="s">
        <v>4566</v>
      </c>
      <c r="I674" s="8" t="s">
        <v>4567</v>
      </c>
      <c r="J674" s="8" t="s">
        <v>27</v>
      </c>
      <c r="K674" s="8" t="s">
        <v>28</v>
      </c>
      <c r="L674" s="8" t="s">
        <v>29</v>
      </c>
      <c r="M674" s="10" t="str">
        <f t="shared" si="65"/>
        <v>LP</v>
      </c>
      <c r="N674" s="8" t="s">
        <v>170</v>
      </c>
      <c r="O674" s="8" t="str">
        <f t="shared" si="66"/>
        <v>Low</v>
      </c>
      <c r="P674" s="207" t="s">
        <v>4568</v>
      </c>
      <c r="Q674" s="8"/>
      <c r="R674" s="8" t="s">
        <v>4569</v>
      </c>
      <c r="S674" s="11" t="s">
        <v>4570</v>
      </c>
      <c r="T674" s="12" t="s">
        <v>4571</v>
      </c>
      <c r="U674" s="8"/>
      <c r="V674" s="8"/>
      <c r="W674" s="8"/>
      <c r="X674" s="14" t="s">
        <v>243</v>
      </c>
      <c r="Y674" s="16"/>
      <c r="Z674" s="16"/>
    </row>
    <row r="675" spans="1:26" s="67" customFormat="1" ht="112.5" customHeight="1" x14ac:dyDescent="0.2">
      <c r="A675" s="19"/>
      <c r="B675" s="20"/>
      <c r="C675" s="8" t="str">
        <f t="shared" ca="1" si="64"/>
        <v>Expired</v>
      </c>
      <c r="D675" s="8" t="s">
        <v>4572</v>
      </c>
      <c r="E675" s="9">
        <v>43476</v>
      </c>
      <c r="F675" s="9">
        <v>43476</v>
      </c>
      <c r="G675" s="9">
        <f t="shared" si="67"/>
        <v>44206</v>
      </c>
      <c r="H675" s="8" t="s">
        <v>4573</v>
      </c>
      <c r="I675" s="8" t="s">
        <v>4574</v>
      </c>
      <c r="J675" s="8" t="s">
        <v>27</v>
      </c>
      <c r="K675" s="8" t="s">
        <v>28</v>
      </c>
      <c r="L675" s="8" t="s">
        <v>29</v>
      </c>
      <c r="M675" s="10" t="str">
        <f t="shared" si="65"/>
        <v>LP</v>
      </c>
      <c r="N675" s="8" t="s">
        <v>30</v>
      </c>
      <c r="O675" s="8" t="str">
        <f t="shared" si="66"/>
        <v>Medium</v>
      </c>
      <c r="P675" s="207" t="s">
        <v>4575</v>
      </c>
      <c r="Q675" s="8" t="s">
        <v>4576</v>
      </c>
      <c r="R675" s="8" t="s">
        <v>4577</v>
      </c>
      <c r="S675" s="11" t="s">
        <v>4578</v>
      </c>
      <c r="T675" s="12" t="s">
        <v>4579</v>
      </c>
      <c r="U675" s="8">
        <v>7</v>
      </c>
      <c r="V675" s="8">
        <v>0</v>
      </c>
      <c r="W675" s="8">
        <v>0</v>
      </c>
      <c r="X675" s="14" t="s">
        <v>37</v>
      </c>
      <c r="Y675" s="16"/>
      <c r="Z675" s="16"/>
    </row>
    <row r="676" spans="1:26" s="67" customFormat="1" ht="112.5" customHeight="1" x14ac:dyDescent="0.2">
      <c r="A676" s="19"/>
      <c r="B676" s="20"/>
      <c r="C676" s="8" t="str">
        <f t="shared" ca="1" si="64"/>
        <v>Expired</v>
      </c>
      <c r="D676" s="8" t="s">
        <v>4580</v>
      </c>
      <c r="E676" s="9">
        <v>43706</v>
      </c>
      <c r="F676" s="9">
        <v>43706</v>
      </c>
      <c r="G676" s="9">
        <f t="shared" si="67"/>
        <v>44436</v>
      </c>
      <c r="H676" s="8" t="s">
        <v>4581</v>
      </c>
      <c r="I676" s="8" t="s">
        <v>4582</v>
      </c>
      <c r="J676" s="12" t="s">
        <v>27</v>
      </c>
      <c r="K676" s="8" t="s">
        <v>28</v>
      </c>
      <c r="L676" s="8" t="s">
        <v>29</v>
      </c>
      <c r="M676" s="10" t="str">
        <f t="shared" si="65"/>
        <v>LP</v>
      </c>
      <c r="N676" s="8" t="s">
        <v>30</v>
      </c>
      <c r="O676" s="8" t="str">
        <f t="shared" si="66"/>
        <v>Medium</v>
      </c>
      <c r="P676" s="207" t="s">
        <v>4583</v>
      </c>
      <c r="Q676" s="8" t="s">
        <v>4584</v>
      </c>
      <c r="R676" s="8" t="s">
        <v>4585</v>
      </c>
      <c r="S676" s="11" t="s">
        <v>4586</v>
      </c>
      <c r="T676" s="22" t="s">
        <v>4587</v>
      </c>
      <c r="U676" s="8">
        <v>4</v>
      </c>
      <c r="V676" s="8">
        <v>0</v>
      </c>
      <c r="W676" s="8">
        <v>1</v>
      </c>
      <c r="X676" s="14" t="s">
        <v>37</v>
      </c>
      <c r="Y676" s="16"/>
      <c r="Z676" s="16"/>
    </row>
    <row r="677" spans="1:26" s="67" customFormat="1" ht="112.5" customHeight="1" x14ac:dyDescent="0.2">
      <c r="A677" s="19"/>
      <c r="B677" s="20"/>
      <c r="C677" s="8" t="str">
        <f t="shared" ca="1" si="64"/>
        <v>Expired</v>
      </c>
      <c r="D677" s="8" t="s">
        <v>4588</v>
      </c>
      <c r="E677" s="9">
        <v>43515</v>
      </c>
      <c r="F677" s="9">
        <v>44246</v>
      </c>
      <c r="G677" s="9">
        <f t="shared" si="67"/>
        <v>44975</v>
      </c>
      <c r="H677" s="8" t="s">
        <v>4589</v>
      </c>
      <c r="I677" s="8" t="s">
        <v>4590</v>
      </c>
      <c r="J677" s="8" t="s">
        <v>27</v>
      </c>
      <c r="K677" s="8" t="s">
        <v>28</v>
      </c>
      <c r="L677" s="8" t="s">
        <v>29</v>
      </c>
      <c r="M677" s="10" t="str">
        <f t="shared" si="65"/>
        <v>LP</v>
      </c>
      <c r="N677" s="8" t="s">
        <v>30</v>
      </c>
      <c r="O677" s="8" t="str">
        <f t="shared" si="66"/>
        <v>Medium</v>
      </c>
      <c r="P677" s="207" t="s">
        <v>4591</v>
      </c>
      <c r="Q677" s="8"/>
      <c r="R677" s="8" t="s">
        <v>4592</v>
      </c>
      <c r="S677" s="11" t="s">
        <v>4593</v>
      </c>
      <c r="T677" s="12" t="s">
        <v>4556</v>
      </c>
      <c r="U677" s="8"/>
      <c r="V677" s="8"/>
      <c r="W677" s="8"/>
      <c r="X677" s="14" t="s">
        <v>243</v>
      </c>
      <c r="Y677" s="16"/>
      <c r="Z677" s="16"/>
    </row>
    <row r="678" spans="1:26" s="67" customFormat="1" ht="112.5" customHeight="1" x14ac:dyDescent="0.2">
      <c r="A678" s="19"/>
      <c r="B678" s="20"/>
      <c r="C678" s="8" t="str">
        <f t="shared" ca="1" si="64"/>
        <v>Expired</v>
      </c>
      <c r="D678" s="12" t="s">
        <v>4594</v>
      </c>
      <c r="E678" s="12"/>
      <c r="F678" s="28">
        <v>44786</v>
      </c>
      <c r="G678" s="9">
        <f t="shared" si="67"/>
        <v>45516</v>
      </c>
      <c r="H678" s="8" t="s">
        <v>4595</v>
      </c>
      <c r="I678" s="12" t="s">
        <v>4596</v>
      </c>
      <c r="J678" s="12" t="s">
        <v>56</v>
      </c>
      <c r="K678" s="12" t="s">
        <v>124</v>
      </c>
      <c r="L678" s="8" t="s">
        <v>29</v>
      </c>
      <c r="M678" s="10" t="str">
        <f t="shared" si="65"/>
        <v>LP</v>
      </c>
      <c r="N678" s="12" t="s">
        <v>30</v>
      </c>
      <c r="O678" s="8" t="str">
        <f t="shared" si="66"/>
        <v>Medium</v>
      </c>
      <c r="P678" s="201" t="s">
        <v>4597</v>
      </c>
      <c r="Q678" s="12"/>
      <c r="R678" s="12"/>
      <c r="S678" s="46"/>
      <c r="T678" s="14"/>
      <c r="U678" s="12"/>
      <c r="V678" s="12"/>
      <c r="W678" s="12"/>
      <c r="X678" s="12" t="s">
        <v>37</v>
      </c>
      <c r="Y678" s="16"/>
      <c r="Z678" s="16"/>
    </row>
    <row r="679" spans="1:26" s="67" customFormat="1" ht="112.5" customHeight="1" x14ac:dyDescent="0.2">
      <c r="A679" s="19"/>
      <c r="B679" s="20"/>
      <c r="C679" s="8" t="str">
        <f t="shared" ca="1" si="64"/>
        <v>Expired</v>
      </c>
      <c r="D679" s="8" t="s">
        <v>4598</v>
      </c>
      <c r="E679" s="9">
        <v>42177</v>
      </c>
      <c r="F679" s="9">
        <v>44734</v>
      </c>
      <c r="G679" s="9">
        <f t="shared" si="67"/>
        <v>45464</v>
      </c>
      <c r="H679" s="8" t="s">
        <v>4599</v>
      </c>
      <c r="I679" s="8" t="s">
        <v>4600</v>
      </c>
      <c r="J679" s="8" t="s">
        <v>27</v>
      </c>
      <c r="K679" s="8" t="s">
        <v>28</v>
      </c>
      <c r="L679" s="8" t="s">
        <v>29</v>
      </c>
      <c r="M679" s="10" t="str">
        <f t="shared" si="65"/>
        <v>LP</v>
      </c>
      <c r="N679" s="8" t="s">
        <v>30</v>
      </c>
      <c r="O679" s="8" t="str">
        <f t="shared" si="66"/>
        <v>Medium</v>
      </c>
      <c r="P679" s="207" t="s">
        <v>4601</v>
      </c>
      <c r="Q679" s="8"/>
      <c r="R679" s="8" t="s">
        <v>4602</v>
      </c>
      <c r="S679" s="11" t="s">
        <v>4603</v>
      </c>
      <c r="T679" s="12" t="s">
        <v>4604</v>
      </c>
      <c r="U679" s="8">
        <v>811</v>
      </c>
      <c r="V679" s="8">
        <v>3</v>
      </c>
      <c r="W679" s="8">
        <v>1</v>
      </c>
      <c r="X679" s="14" t="s">
        <v>243</v>
      </c>
      <c r="Y679" s="16"/>
      <c r="Z679" s="16"/>
    </row>
    <row r="680" spans="1:26" s="67" customFormat="1" ht="112.5" customHeight="1" x14ac:dyDescent="0.2">
      <c r="A680" s="100"/>
      <c r="B680" s="26">
        <v>44862</v>
      </c>
      <c r="C680" s="8" t="str">
        <f t="shared" ca="1" si="64"/>
        <v>Expired</v>
      </c>
      <c r="D680" s="8" t="s">
        <v>4605</v>
      </c>
      <c r="E680" s="9">
        <v>44854</v>
      </c>
      <c r="F680" s="9">
        <v>44854</v>
      </c>
      <c r="G680" s="9">
        <f>DATE(YEAR(F680)+1,MONTH(F680),DAY(F680)-1)</f>
        <v>45218</v>
      </c>
      <c r="H680" s="8" t="s">
        <v>4606</v>
      </c>
      <c r="I680" s="8" t="s">
        <v>4607</v>
      </c>
      <c r="J680" s="8" t="s">
        <v>27</v>
      </c>
      <c r="K680" s="8" t="s">
        <v>28</v>
      </c>
      <c r="L680" s="8" t="s">
        <v>29</v>
      </c>
      <c r="M680" s="10" t="str">
        <f t="shared" si="65"/>
        <v>LP</v>
      </c>
      <c r="N680" s="8" t="s">
        <v>30</v>
      </c>
      <c r="O680" s="8" t="str">
        <f t="shared" si="66"/>
        <v>Medium</v>
      </c>
      <c r="P680" s="207" t="s">
        <v>4608</v>
      </c>
      <c r="Q680" s="8" t="s">
        <v>4609</v>
      </c>
      <c r="R680" s="8" t="s">
        <v>4610</v>
      </c>
      <c r="S680" s="11" t="s">
        <v>4611</v>
      </c>
      <c r="T680" s="12" t="s">
        <v>4612</v>
      </c>
      <c r="U680" s="8">
        <v>2</v>
      </c>
      <c r="V680" s="8">
        <v>0</v>
      </c>
      <c r="W680" s="8">
        <v>0</v>
      </c>
      <c r="X680" s="14" t="s">
        <v>37</v>
      </c>
      <c r="Y680" s="16"/>
      <c r="Z680" s="16"/>
    </row>
    <row r="681" spans="1:26" s="67" customFormat="1" ht="112.5" customHeight="1" x14ac:dyDescent="0.2">
      <c r="A681" s="30"/>
      <c r="B681" s="31"/>
      <c r="C681" s="8" t="str">
        <f t="shared" ca="1" si="64"/>
        <v>Expired</v>
      </c>
      <c r="D681" s="8" t="s">
        <v>4613</v>
      </c>
      <c r="E681" s="9">
        <v>44246</v>
      </c>
      <c r="F681" s="9">
        <v>44246</v>
      </c>
      <c r="G681" s="9">
        <f t="shared" ref="G681:G687" si="68">DATE(YEAR(F681)+2,MONTH(F681),DAY(F681)-1)</f>
        <v>44975</v>
      </c>
      <c r="H681" s="8" t="s">
        <v>4614</v>
      </c>
      <c r="I681" s="8" t="s">
        <v>4615</v>
      </c>
      <c r="J681" s="8" t="s">
        <v>27</v>
      </c>
      <c r="K681" s="8" t="s">
        <v>28</v>
      </c>
      <c r="L681" s="8" t="s">
        <v>29</v>
      </c>
      <c r="M681" s="10" t="str">
        <f t="shared" si="65"/>
        <v>LP</v>
      </c>
      <c r="N681" s="8" t="s">
        <v>30</v>
      </c>
      <c r="O681" s="8" t="str">
        <f t="shared" si="66"/>
        <v>Medium</v>
      </c>
      <c r="P681" s="207" t="s">
        <v>4616</v>
      </c>
      <c r="Q681" s="8"/>
      <c r="R681" s="8" t="s">
        <v>4617</v>
      </c>
      <c r="S681" s="11" t="s">
        <v>36</v>
      </c>
      <c r="T681" s="13"/>
      <c r="U681" s="8"/>
      <c r="V681" s="8"/>
      <c r="W681" s="8"/>
      <c r="X681" s="14" t="s">
        <v>37</v>
      </c>
      <c r="Y681" s="16"/>
      <c r="Z681" s="16"/>
    </row>
    <row r="682" spans="1:26" s="67" customFormat="1" ht="112.5" customHeight="1" x14ac:dyDescent="0.2">
      <c r="A682" s="19"/>
      <c r="B682" s="20"/>
      <c r="C682" s="8" t="str">
        <f t="shared" ca="1" si="64"/>
        <v>Active</v>
      </c>
      <c r="D682" s="12" t="s">
        <v>4618</v>
      </c>
      <c r="E682" s="9">
        <v>43627</v>
      </c>
      <c r="F682" s="9">
        <v>45088</v>
      </c>
      <c r="G682" s="9">
        <f t="shared" si="68"/>
        <v>45818</v>
      </c>
      <c r="H682" s="8" t="s">
        <v>4619</v>
      </c>
      <c r="I682" s="12" t="s">
        <v>4620</v>
      </c>
      <c r="J682" s="12" t="s">
        <v>56</v>
      </c>
      <c r="K682" s="12" t="s">
        <v>124</v>
      </c>
      <c r="L682" s="54" t="s">
        <v>1275</v>
      </c>
      <c r="M682" s="10" t="str">
        <f t="shared" si="65"/>
        <v>LA</v>
      </c>
      <c r="N682" s="12" t="s">
        <v>1276</v>
      </c>
      <c r="O682" s="8" t="str">
        <f t="shared" si="66"/>
        <v>Medium</v>
      </c>
      <c r="P682" s="201" t="s">
        <v>3675</v>
      </c>
      <c r="Q682" s="12"/>
      <c r="R682" s="12" t="s">
        <v>4621</v>
      </c>
      <c r="S682" s="29" t="s">
        <v>4622</v>
      </c>
      <c r="T682" s="14"/>
      <c r="U682" s="12"/>
      <c r="V682" s="12"/>
      <c r="W682" s="74"/>
      <c r="X682" s="12" t="s">
        <v>37</v>
      </c>
      <c r="Y682" s="16"/>
      <c r="Z682" s="16"/>
    </row>
    <row r="683" spans="1:26" s="67" customFormat="1" ht="112.5" customHeight="1" x14ac:dyDescent="0.2">
      <c r="A683" s="19"/>
      <c r="B683" s="20"/>
      <c r="C683" s="8" t="str">
        <f t="shared" ca="1" si="64"/>
        <v>Active</v>
      </c>
      <c r="D683" s="12" t="s">
        <v>4623</v>
      </c>
      <c r="E683" s="23">
        <v>42831</v>
      </c>
      <c r="F683" s="28">
        <v>45022</v>
      </c>
      <c r="G683" s="9">
        <f t="shared" si="68"/>
        <v>45752</v>
      </c>
      <c r="H683" s="8" t="s">
        <v>4624</v>
      </c>
      <c r="I683" s="12" t="s">
        <v>4625</v>
      </c>
      <c r="J683" s="8" t="s">
        <v>269</v>
      </c>
      <c r="K683" s="12" t="s">
        <v>124</v>
      </c>
      <c r="L683" s="8" t="s">
        <v>1275</v>
      </c>
      <c r="M683" s="10" t="str">
        <f t="shared" si="65"/>
        <v>LA</v>
      </c>
      <c r="N683" s="12" t="s">
        <v>1276</v>
      </c>
      <c r="O683" s="8" t="str">
        <f t="shared" si="66"/>
        <v>Medium</v>
      </c>
      <c r="P683" s="201" t="s">
        <v>4626</v>
      </c>
      <c r="Q683" s="12"/>
      <c r="R683" s="12"/>
      <c r="S683" s="46"/>
      <c r="T683" s="14"/>
      <c r="U683" s="12"/>
      <c r="V683" s="12"/>
      <c r="W683" s="12"/>
      <c r="X683" s="12" t="s">
        <v>37</v>
      </c>
      <c r="Y683" s="16"/>
      <c r="Z683" s="16"/>
    </row>
    <row r="684" spans="1:26" s="67" customFormat="1" ht="112.5" customHeight="1" x14ac:dyDescent="0.2">
      <c r="A684" s="19"/>
      <c r="B684" s="20"/>
      <c r="C684" s="8" t="str">
        <f t="shared" ca="1" si="64"/>
        <v>Expired</v>
      </c>
      <c r="D684" s="8" t="s">
        <v>4627</v>
      </c>
      <c r="E684" s="9">
        <v>41950</v>
      </c>
      <c r="F684" s="9">
        <v>44537</v>
      </c>
      <c r="G684" s="9">
        <f t="shared" si="68"/>
        <v>45266</v>
      </c>
      <c r="H684" s="8" t="s">
        <v>4628</v>
      </c>
      <c r="I684" s="8" t="s">
        <v>4629</v>
      </c>
      <c r="J684" s="8" t="s">
        <v>27</v>
      </c>
      <c r="K684" s="8" t="s">
        <v>28</v>
      </c>
      <c r="L684" s="8" t="s">
        <v>29</v>
      </c>
      <c r="M684" s="10" t="str">
        <f t="shared" si="65"/>
        <v>LP</v>
      </c>
      <c r="N684" s="8" t="s">
        <v>30</v>
      </c>
      <c r="O684" s="8" t="str">
        <f t="shared" si="66"/>
        <v>Medium</v>
      </c>
      <c r="P684" s="207" t="s">
        <v>4630</v>
      </c>
      <c r="Q684" s="8"/>
      <c r="R684" s="8" t="s">
        <v>4631</v>
      </c>
      <c r="S684" s="21" t="s">
        <v>36</v>
      </c>
      <c r="T684" s="12" t="s">
        <v>4632</v>
      </c>
      <c r="U684" s="8"/>
      <c r="V684" s="8"/>
      <c r="W684" s="8"/>
      <c r="X684" s="14" t="s">
        <v>61</v>
      </c>
      <c r="Y684" s="16"/>
      <c r="Z684" s="16"/>
    </row>
    <row r="685" spans="1:26" s="67" customFormat="1" ht="112.5" customHeight="1" x14ac:dyDescent="0.2">
      <c r="A685" s="19"/>
      <c r="B685" s="20"/>
      <c r="C685" s="8" t="str">
        <f t="shared" ca="1" si="64"/>
        <v>Expired</v>
      </c>
      <c r="D685" s="8" t="s">
        <v>4633</v>
      </c>
      <c r="E685" s="9">
        <v>43669</v>
      </c>
      <c r="F685" s="9">
        <v>43669</v>
      </c>
      <c r="G685" s="9">
        <f t="shared" si="68"/>
        <v>44399</v>
      </c>
      <c r="H685" s="8" t="s">
        <v>4634</v>
      </c>
      <c r="I685" s="8" t="s">
        <v>4635</v>
      </c>
      <c r="J685" s="8" t="s">
        <v>27</v>
      </c>
      <c r="K685" s="8" t="s">
        <v>28</v>
      </c>
      <c r="L685" s="8" t="s">
        <v>29</v>
      </c>
      <c r="M685" s="10" t="str">
        <f t="shared" si="65"/>
        <v>LP</v>
      </c>
      <c r="N685" s="8" t="s">
        <v>132</v>
      </c>
      <c r="O685" s="8" t="str">
        <f t="shared" si="66"/>
        <v>Low</v>
      </c>
      <c r="P685" s="207" t="s">
        <v>4636</v>
      </c>
      <c r="Q685" s="8" t="s">
        <v>4637</v>
      </c>
      <c r="R685" s="8" t="s">
        <v>4638</v>
      </c>
      <c r="S685" s="11" t="s">
        <v>4639</v>
      </c>
      <c r="T685" s="23" t="s">
        <v>4640</v>
      </c>
      <c r="U685" s="25">
        <v>3</v>
      </c>
      <c r="V685" s="25">
        <v>4</v>
      </c>
      <c r="W685" s="25">
        <v>1</v>
      </c>
      <c r="X685" s="25" t="s">
        <v>37</v>
      </c>
      <c r="Y685" s="16"/>
      <c r="Z685" s="16"/>
    </row>
    <row r="686" spans="1:26" s="67" customFormat="1" ht="112.5" customHeight="1" x14ac:dyDescent="0.2">
      <c r="A686" s="19"/>
      <c r="B686" s="20"/>
      <c r="C686" s="8" t="str">
        <f t="shared" ca="1" si="64"/>
        <v>Expired</v>
      </c>
      <c r="D686" s="8" t="s">
        <v>4641</v>
      </c>
      <c r="E686" s="9">
        <v>44166</v>
      </c>
      <c r="F686" s="9">
        <v>44166</v>
      </c>
      <c r="G686" s="9">
        <f t="shared" si="68"/>
        <v>44895</v>
      </c>
      <c r="H686" s="8" t="s">
        <v>4642</v>
      </c>
      <c r="I686" s="8" t="s">
        <v>4643</v>
      </c>
      <c r="J686" s="8" t="s">
        <v>27</v>
      </c>
      <c r="K686" s="8" t="s">
        <v>28</v>
      </c>
      <c r="L686" s="8" t="s">
        <v>29</v>
      </c>
      <c r="M686" s="10" t="str">
        <f t="shared" si="65"/>
        <v>LP</v>
      </c>
      <c r="N686" s="8" t="s">
        <v>30</v>
      </c>
      <c r="O686" s="8" t="str">
        <f t="shared" si="66"/>
        <v>Medium</v>
      </c>
      <c r="P686" s="207" t="s">
        <v>4644</v>
      </c>
      <c r="Q686" s="8" t="s">
        <v>4645</v>
      </c>
      <c r="R686" s="8" t="s">
        <v>4646</v>
      </c>
      <c r="S686" s="21" t="s">
        <v>4647</v>
      </c>
      <c r="T686" s="13" t="s">
        <v>60</v>
      </c>
      <c r="U686" s="8">
        <v>2</v>
      </c>
      <c r="V686" s="8">
        <v>0</v>
      </c>
      <c r="W686" s="8">
        <v>0</v>
      </c>
      <c r="X686" s="14" t="s">
        <v>37</v>
      </c>
      <c r="Y686" s="16"/>
      <c r="Z686" s="16"/>
    </row>
    <row r="687" spans="1:26" s="67" customFormat="1" ht="112.5" customHeight="1" x14ac:dyDescent="0.2">
      <c r="A687" s="19"/>
      <c r="B687" s="20"/>
      <c r="C687" s="8" t="str">
        <f t="shared" ca="1" si="64"/>
        <v>Expired</v>
      </c>
      <c r="D687" s="8" t="s">
        <v>4648</v>
      </c>
      <c r="E687" s="9">
        <v>43088</v>
      </c>
      <c r="F687" s="9">
        <v>43088</v>
      </c>
      <c r="G687" s="9">
        <f t="shared" si="68"/>
        <v>43817</v>
      </c>
      <c r="H687" s="8" t="s">
        <v>4649</v>
      </c>
      <c r="I687" s="8" t="s">
        <v>4650</v>
      </c>
      <c r="J687" s="8" t="s">
        <v>161</v>
      </c>
      <c r="K687" s="8" t="s">
        <v>28</v>
      </c>
      <c r="L687" s="8" t="s">
        <v>29</v>
      </c>
      <c r="M687" s="10" t="str">
        <f t="shared" si="65"/>
        <v>LP</v>
      </c>
      <c r="N687" s="8" t="s">
        <v>30</v>
      </c>
      <c r="O687" s="8" t="str">
        <f t="shared" si="66"/>
        <v>Medium</v>
      </c>
      <c r="P687" s="207" t="s">
        <v>4651</v>
      </c>
      <c r="Q687" s="8"/>
      <c r="R687" s="8" t="s">
        <v>4652</v>
      </c>
      <c r="S687" s="11" t="s">
        <v>4653</v>
      </c>
      <c r="T687" s="13"/>
      <c r="U687" s="8"/>
      <c r="V687" s="8"/>
      <c r="W687" s="8"/>
      <c r="X687" s="14" t="s">
        <v>37</v>
      </c>
      <c r="Y687" s="16"/>
      <c r="Z687" s="16"/>
    </row>
    <row r="688" spans="1:26" s="67" customFormat="1" ht="112.5" customHeight="1" x14ac:dyDescent="0.2">
      <c r="A688" s="19"/>
      <c r="B688" s="20"/>
      <c r="C688" s="8" t="str">
        <f t="shared" ca="1" si="64"/>
        <v>Expired</v>
      </c>
      <c r="D688" s="8" t="s">
        <v>4654</v>
      </c>
      <c r="E688" s="9">
        <v>42360</v>
      </c>
      <c r="F688" s="9">
        <v>44877</v>
      </c>
      <c r="G688" s="9">
        <f>DATE(YEAR(F688)+1,MONTH(F688),DAY(F688)-1)</f>
        <v>45241</v>
      </c>
      <c r="H688" s="8" t="s">
        <v>4655</v>
      </c>
      <c r="I688" s="8" t="s">
        <v>4656</v>
      </c>
      <c r="J688" s="8" t="s">
        <v>27</v>
      </c>
      <c r="K688" s="8" t="s">
        <v>28</v>
      </c>
      <c r="L688" s="8" t="s">
        <v>29</v>
      </c>
      <c r="M688" s="10" t="str">
        <f t="shared" si="65"/>
        <v>LP</v>
      </c>
      <c r="N688" s="8" t="s">
        <v>41</v>
      </c>
      <c r="O688" s="8" t="str">
        <f t="shared" si="66"/>
        <v>Medium</v>
      </c>
      <c r="P688" s="207" t="s">
        <v>4657</v>
      </c>
      <c r="Q688" s="8"/>
      <c r="R688" s="8" t="s">
        <v>4658</v>
      </c>
      <c r="S688" s="11" t="s">
        <v>4659</v>
      </c>
      <c r="T688" s="12" t="s">
        <v>4660</v>
      </c>
      <c r="U688" s="8">
        <v>2</v>
      </c>
      <c r="V688" s="8">
        <v>1</v>
      </c>
      <c r="W688" s="8">
        <v>0</v>
      </c>
      <c r="X688" s="14" t="s">
        <v>37</v>
      </c>
      <c r="Y688" s="16"/>
      <c r="Z688" s="16"/>
    </row>
    <row r="689" spans="1:26" s="67" customFormat="1" ht="112.5" customHeight="1" x14ac:dyDescent="0.2">
      <c r="A689" s="30"/>
      <c r="B689" s="31"/>
      <c r="C689" s="8" t="str">
        <f t="shared" ca="1" si="64"/>
        <v>Expired</v>
      </c>
      <c r="D689" s="8" t="s">
        <v>4661</v>
      </c>
      <c r="E689" s="9">
        <v>41981</v>
      </c>
      <c r="F689" s="9">
        <v>44903</v>
      </c>
      <c r="G689" s="9">
        <f t="shared" ref="G689:G711" si="69">DATE(YEAR(F689)+2,MONTH(F689),DAY(F689)-1)</f>
        <v>45633</v>
      </c>
      <c r="H689" s="8" t="s">
        <v>4662</v>
      </c>
      <c r="I689" s="8" t="s">
        <v>4663</v>
      </c>
      <c r="J689" s="8" t="s">
        <v>65</v>
      </c>
      <c r="K689" s="8" t="s">
        <v>28</v>
      </c>
      <c r="L689" s="8" t="s">
        <v>29</v>
      </c>
      <c r="M689" s="10" t="str">
        <f t="shared" si="65"/>
        <v>LP</v>
      </c>
      <c r="N689" s="8" t="s">
        <v>193</v>
      </c>
      <c r="O689" s="8" t="str">
        <f t="shared" si="66"/>
        <v>Low</v>
      </c>
      <c r="P689" s="207" t="s">
        <v>4664</v>
      </c>
      <c r="Q689" s="8"/>
      <c r="R689" s="8" t="s">
        <v>4665</v>
      </c>
      <c r="S689" s="11" t="s">
        <v>4666</v>
      </c>
      <c r="T689" s="12" t="s">
        <v>4667</v>
      </c>
      <c r="U689" s="13">
        <v>9</v>
      </c>
      <c r="V689" s="13">
        <v>3</v>
      </c>
      <c r="W689" s="13">
        <v>0</v>
      </c>
      <c r="X689" s="14" t="s">
        <v>37</v>
      </c>
      <c r="Y689" s="16"/>
      <c r="Z689" s="16"/>
    </row>
    <row r="690" spans="1:26" s="67" customFormat="1" ht="112.5" customHeight="1" x14ac:dyDescent="0.2">
      <c r="A690" s="19"/>
      <c r="B690" s="20"/>
      <c r="C690" s="8" t="str">
        <f t="shared" ca="1" si="64"/>
        <v>Expired</v>
      </c>
      <c r="D690" s="8" t="s">
        <v>4668</v>
      </c>
      <c r="E690" s="9">
        <v>41991</v>
      </c>
      <c r="F690" s="9">
        <v>41991</v>
      </c>
      <c r="G690" s="9">
        <f t="shared" si="69"/>
        <v>42721</v>
      </c>
      <c r="H690" s="8" t="s">
        <v>4669</v>
      </c>
      <c r="I690" s="8" t="s">
        <v>4670</v>
      </c>
      <c r="J690" s="8" t="s">
        <v>27</v>
      </c>
      <c r="K690" s="8" t="s">
        <v>28</v>
      </c>
      <c r="L690" s="8" t="s">
        <v>29</v>
      </c>
      <c r="M690" s="10" t="str">
        <f t="shared" si="65"/>
        <v>LP</v>
      </c>
      <c r="N690" s="8" t="s">
        <v>30</v>
      </c>
      <c r="O690" s="8" t="str">
        <f t="shared" si="66"/>
        <v>Medium</v>
      </c>
      <c r="P690" s="207" t="s">
        <v>4671</v>
      </c>
      <c r="Q690" s="8" t="s">
        <v>4672</v>
      </c>
      <c r="R690" s="8" t="s">
        <v>4673</v>
      </c>
      <c r="S690" s="11" t="s">
        <v>4674</v>
      </c>
      <c r="T690" s="13" t="s">
        <v>60</v>
      </c>
      <c r="U690" s="8">
        <v>2</v>
      </c>
      <c r="V690" s="8">
        <v>0</v>
      </c>
      <c r="W690" s="8">
        <v>0</v>
      </c>
      <c r="X690" s="14" t="s">
        <v>37</v>
      </c>
      <c r="Y690" s="16"/>
      <c r="Z690" s="16"/>
    </row>
    <row r="691" spans="1:26" s="67" customFormat="1" ht="112.5" customHeight="1" x14ac:dyDescent="0.2">
      <c r="A691" s="19"/>
      <c r="B691" s="20"/>
      <c r="C691" s="8" t="str">
        <f t="shared" ca="1" si="64"/>
        <v>Expired</v>
      </c>
      <c r="D691" s="8" t="s">
        <v>4675</v>
      </c>
      <c r="E691" s="9">
        <v>41810</v>
      </c>
      <c r="F691" s="9">
        <v>44732</v>
      </c>
      <c r="G691" s="9">
        <f t="shared" si="69"/>
        <v>45462</v>
      </c>
      <c r="H691" s="8" t="s">
        <v>4676</v>
      </c>
      <c r="I691" s="8" t="s">
        <v>4677</v>
      </c>
      <c r="J691" s="8" t="s">
        <v>27</v>
      </c>
      <c r="K691" s="8" t="s">
        <v>28</v>
      </c>
      <c r="L691" s="8" t="s">
        <v>29</v>
      </c>
      <c r="M691" s="10" t="str">
        <f t="shared" si="65"/>
        <v>LP</v>
      </c>
      <c r="N691" s="8" t="s">
        <v>486</v>
      </c>
      <c r="O691" s="8" t="str">
        <f t="shared" si="66"/>
        <v>Medium</v>
      </c>
      <c r="P691" s="207" t="s">
        <v>4678</v>
      </c>
      <c r="Q691" s="8"/>
      <c r="R691" s="8" t="s">
        <v>4679</v>
      </c>
      <c r="S691" s="11" t="s">
        <v>4680</v>
      </c>
      <c r="T691" s="13" t="s">
        <v>36</v>
      </c>
      <c r="U691" s="8">
        <v>12</v>
      </c>
      <c r="V691" s="8">
        <v>107</v>
      </c>
      <c r="W691" s="8">
        <v>1</v>
      </c>
      <c r="X691" s="14" t="s">
        <v>243</v>
      </c>
      <c r="Y691" s="16"/>
      <c r="Z691" s="16"/>
    </row>
    <row r="692" spans="1:26" s="67" customFormat="1" ht="112.5" customHeight="1" x14ac:dyDescent="0.2">
      <c r="A692" s="19"/>
      <c r="B692" s="20"/>
      <c r="C692" s="8" t="str">
        <f t="shared" ca="1" si="64"/>
        <v>Expired</v>
      </c>
      <c r="D692" s="8" t="s">
        <v>4681</v>
      </c>
      <c r="E692" s="9">
        <v>44246</v>
      </c>
      <c r="F692" s="9">
        <v>44246</v>
      </c>
      <c r="G692" s="9">
        <f t="shared" si="69"/>
        <v>44975</v>
      </c>
      <c r="H692" s="8" t="s">
        <v>4682</v>
      </c>
      <c r="I692" s="8" t="s">
        <v>4683</v>
      </c>
      <c r="J692" s="8" t="s">
        <v>65</v>
      </c>
      <c r="K692" s="8" t="s">
        <v>28</v>
      </c>
      <c r="L692" s="8" t="s">
        <v>29</v>
      </c>
      <c r="M692" s="10" t="str">
        <f t="shared" si="65"/>
        <v>LP</v>
      </c>
      <c r="N692" s="8" t="s">
        <v>41</v>
      </c>
      <c r="O692" s="8" t="str">
        <f t="shared" si="66"/>
        <v>Medium</v>
      </c>
      <c r="P692" s="207" t="s">
        <v>4684</v>
      </c>
      <c r="Q692" s="8"/>
      <c r="R692" s="8" t="s">
        <v>4685</v>
      </c>
      <c r="S692" s="11" t="s">
        <v>4686</v>
      </c>
      <c r="T692" s="13"/>
      <c r="U692" s="8"/>
      <c r="V692" s="8"/>
      <c r="W692" s="8"/>
      <c r="X692" s="14" t="s">
        <v>37</v>
      </c>
      <c r="Y692" s="16"/>
      <c r="Z692" s="16"/>
    </row>
    <row r="693" spans="1:26" s="67" customFormat="1" ht="112.5" customHeight="1" x14ac:dyDescent="0.2">
      <c r="A693" s="19"/>
      <c r="B693" s="20"/>
      <c r="C693" s="8" t="str">
        <f t="shared" ca="1" si="64"/>
        <v>Expired</v>
      </c>
      <c r="D693" s="8" t="s">
        <v>4687</v>
      </c>
      <c r="E693" s="9">
        <v>43781</v>
      </c>
      <c r="F693" s="9">
        <v>43781</v>
      </c>
      <c r="G693" s="9">
        <f t="shared" si="69"/>
        <v>44511</v>
      </c>
      <c r="H693" s="8" t="s">
        <v>4688</v>
      </c>
      <c r="I693" s="8" t="s">
        <v>4689</v>
      </c>
      <c r="J693" s="8" t="s">
        <v>191</v>
      </c>
      <c r="K693" s="8" t="s">
        <v>28</v>
      </c>
      <c r="L693" s="8" t="s">
        <v>29</v>
      </c>
      <c r="M693" s="10" t="str">
        <f t="shared" si="65"/>
        <v>LP</v>
      </c>
      <c r="N693" s="8" t="s">
        <v>30</v>
      </c>
      <c r="O693" s="8" t="str">
        <f t="shared" si="66"/>
        <v>Medium</v>
      </c>
      <c r="P693" s="207" t="s">
        <v>4690</v>
      </c>
      <c r="Q693" s="8" t="s">
        <v>4691</v>
      </c>
      <c r="R693" s="8" t="s">
        <v>4692</v>
      </c>
      <c r="S693" s="11" t="s">
        <v>4693</v>
      </c>
      <c r="T693" s="22" t="s">
        <v>60</v>
      </c>
      <c r="U693" s="8">
        <v>3</v>
      </c>
      <c r="V693" s="8">
        <v>0</v>
      </c>
      <c r="W693" s="8">
        <v>0</v>
      </c>
      <c r="X693" s="14" t="s">
        <v>37</v>
      </c>
      <c r="Y693" s="16"/>
      <c r="Z693" s="16"/>
    </row>
    <row r="694" spans="1:26" s="67" customFormat="1" ht="112.5" customHeight="1" x14ac:dyDescent="0.2">
      <c r="A694" s="17"/>
      <c r="B694" s="20"/>
      <c r="C694" s="8" t="str">
        <f t="shared" ca="1" si="64"/>
        <v>Expired</v>
      </c>
      <c r="D694" s="8" t="s">
        <v>4694</v>
      </c>
      <c r="E694" s="9">
        <v>44690</v>
      </c>
      <c r="F694" s="9">
        <v>44690</v>
      </c>
      <c r="G694" s="9">
        <f t="shared" si="69"/>
        <v>45420</v>
      </c>
      <c r="H694" s="8" t="s">
        <v>4695</v>
      </c>
      <c r="I694" s="8" t="s">
        <v>4696</v>
      </c>
      <c r="J694" s="8" t="s">
        <v>65</v>
      </c>
      <c r="K694" s="8" t="s">
        <v>28</v>
      </c>
      <c r="L694" s="8" t="s">
        <v>29</v>
      </c>
      <c r="M694" s="10" t="str">
        <f t="shared" si="65"/>
        <v>LP</v>
      </c>
      <c r="N694" s="8" t="s">
        <v>30</v>
      </c>
      <c r="O694" s="8" t="str">
        <f t="shared" si="66"/>
        <v>Medium</v>
      </c>
      <c r="P694" s="207" t="s">
        <v>4697</v>
      </c>
      <c r="Q694" s="8"/>
      <c r="R694" s="8" t="s">
        <v>4698</v>
      </c>
      <c r="S694" s="21" t="s">
        <v>4699</v>
      </c>
      <c r="T694" s="12" t="s">
        <v>77</v>
      </c>
      <c r="U694" s="8"/>
      <c r="V694" s="8"/>
      <c r="W694" s="8"/>
      <c r="X694" s="27" t="s">
        <v>37</v>
      </c>
      <c r="Y694" s="16"/>
      <c r="Z694" s="16"/>
    </row>
    <row r="695" spans="1:26" s="67" customFormat="1" ht="112.5" customHeight="1" x14ac:dyDescent="0.2">
      <c r="A695" s="19"/>
      <c r="B695" s="20"/>
      <c r="C695" s="8" t="str">
        <f t="shared" ca="1" si="64"/>
        <v>Expired</v>
      </c>
      <c r="D695" s="8" t="s">
        <v>4700</v>
      </c>
      <c r="E695" s="9">
        <v>43013</v>
      </c>
      <c r="F695" s="9">
        <v>44808</v>
      </c>
      <c r="G695" s="9">
        <f t="shared" si="69"/>
        <v>45538</v>
      </c>
      <c r="H695" s="8" t="s">
        <v>4701</v>
      </c>
      <c r="I695" s="8" t="s">
        <v>4702</v>
      </c>
      <c r="J695" s="8" t="s">
        <v>161</v>
      </c>
      <c r="K695" s="8" t="s">
        <v>28</v>
      </c>
      <c r="L695" s="8" t="s">
        <v>29</v>
      </c>
      <c r="M695" s="10" t="str">
        <f t="shared" si="65"/>
        <v>LP</v>
      </c>
      <c r="N695" s="8" t="s">
        <v>30</v>
      </c>
      <c r="O695" s="8" t="str">
        <f t="shared" si="66"/>
        <v>Medium</v>
      </c>
      <c r="P695" s="207" t="s">
        <v>4703</v>
      </c>
      <c r="Q695" s="8" t="s">
        <v>4704</v>
      </c>
      <c r="R695" s="8" t="s">
        <v>4705</v>
      </c>
      <c r="S695" s="11" t="s">
        <v>4706</v>
      </c>
      <c r="T695" s="12" t="s">
        <v>4707</v>
      </c>
      <c r="U695" s="8">
        <v>3</v>
      </c>
      <c r="V695" s="8">
        <v>7</v>
      </c>
      <c r="W695" s="8">
        <v>0</v>
      </c>
      <c r="X695" s="14" t="s">
        <v>37</v>
      </c>
      <c r="Y695" s="16"/>
      <c r="Z695" s="16"/>
    </row>
    <row r="696" spans="1:26" s="67" customFormat="1" ht="112.5" customHeight="1" x14ac:dyDescent="0.2">
      <c r="A696" s="19"/>
      <c r="B696" s="20"/>
      <c r="C696" s="8" t="str">
        <f t="shared" ca="1" si="64"/>
        <v>Expired</v>
      </c>
      <c r="D696" s="8" t="s">
        <v>4708</v>
      </c>
      <c r="E696" s="9">
        <v>43899</v>
      </c>
      <c r="F696" s="9">
        <v>44629</v>
      </c>
      <c r="G696" s="9">
        <f t="shared" si="69"/>
        <v>45359</v>
      </c>
      <c r="H696" s="8" t="s">
        <v>4709</v>
      </c>
      <c r="I696" s="8" t="s">
        <v>4710</v>
      </c>
      <c r="J696" s="8" t="s">
        <v>161</v>
      </c>
      <c r="K696" s="8" t="s">
        <v>28</v>
      </c>
      <c r="L696" s="8" t="s">
        <v>29</v>
      </c>
      <c r="M696" s="10" t="str">
        <f t="shared" si="65"/>
        <v>LP</v>
      </c>
      <c r="N696" s="8" t="s">
        <v>30</v>
      </c>
      <c r="O696" s="8" t="str">
        <f t="shared" si="66"/>
        <v>Medium</v>
      </c>
      <c r="P696" s="207" t="s">
        <v>4711</v>
      </c>
      <c r="Q696" s="8" t="s">
        <v>4712</v>
      </c>
      <c r="R696" s="8" t="s">
        <v>4713</v>
      </c>
      <c r="S696" s="11" t="s">
        <v>4714</v>
      </c>
      <c r="T696" s="23" t="s">
        <v>4715</v>
      </c>
      <c r="U696" s="8">
        <v>2</v>
      </c>
      <c r="V696" s="8">
        <v>0</v>
      </c>
      <c r="W696" s="8">
        <v>1</v>
      </c>
      <c r="X696" s="14" t="s">
        <v>37</v>
      </c>
      <c r="Y696" s="16"/>
      <c r="Z696" s="16"/>
    </row>
    <row r="697" spans="1:26" s="67" customFormat="1" ht="112.5" customHeight="1" x14ac:dyDescent="0.2">
      <c r="A697" s="19"/>
      <c r="B697" s="20"/>
      <c r="C697" s="8" t="str">
        <f t="shared" ca="1" si="64"/>
        <v>Expired</v>
      </c>
      <c r="D697" s="8" t="s">
        <v>4716</v>
      </c>
      <c r="E697" s="9">
        <v>43654</v>
      </c>
      <c r="F697" s="9">
        <v>44385</v>
      </c>
      <c r="G697" s="9">
        <f t="shared" si="69"/>
        <v>45114</v>
      </c>
      <c r="H697" s="8" t="s">
        <v>4717</v>
      </c>
      <c r="I697" s="8" t="s">
        <v>4718</v>
      </c>
      <c r="J697" s="8" t="s">
        <v>191</v>
      </c>
      <c r="K697" s="8" t="s">
        <v>28</v>
      </c>
      <c r="L697" s="8" t="s">
        <v>29</v>
      </c>
      <c r="M697" s="10" t="str">
        <f t="shared" si="65"/>
        <v>LP</v>
      </c>
      <c r="N697" s="8" t="s">
        <v>30</v>
      </c>
      <c r="O697" s="8" t="str">
        <f t="shared" si="66"/>
        <v>Medium</v>
      </c>
      <c r="P697" s="207" t="s">
        <v>4719</v>
      </c>
      <c r="Q697" s="8"/>
      <c r="R697" s="8" t="s">
        <v>4720</v>
      </c>
      <c r="S697" s="11" t="s">
        <v>4721</v>
      </c>
      <c r="T697" s="23" t="s">
        <v>60</v>
      </c>
      <c r="U697" s="8"/>
      <c r="V697" s="8"/>
      <c r="W697" s="8"/>
      <c r="X697" s="14" t="s">
        <v>37</v>
      </c>
      <c r="Y697" s="16"/>
      <c r="Z697" s="16"/>
    </row>
    <row r="698" spans="1:26" s="67" customFormat="1" ht="112.5" customHeight="1" x14ac:dyDescent="0.2">
      <c r="A698" s="19"/>
      <c r="B698" s="20"/>
      <c r="C698" s="8" t="str">
        <f t="shared" ca="1" si="64"/>
        <v>Active</v>
      </c>
      <c r="D698" s="8" t="s">
        <v>4722</v>
      </c>
      <c r="E698" s="9">
        <v>42810</v>
      </c>
      <c r="F698" s="9">
        <v>45001</v>
      </c>
      <c r="G698" s="9">
        <f t="shared" si="69"/>
        <v>45731</v>
      </c>
      <c r="H698" s="8" t="s">
        <v>4723</v>
      </c>
      <c r="I698" s="8" t="s">
        <v>4724</v>
      </c>
      <c r="J698" s="8" t="s">
        <v>27</v>
      </c>
      <c r="K698" s="8" t="s">
        <v>28</v>
      </c>
      <c r="L698" s="8" t="s">
        <v>29</v>
      </c>
      <c r="M698" s="10" t="str">
        <f t="shared" si="65"/>
        <v>LP</v>
      </c>
      <c r="N698" s="8" t="s">
        <v>30</v>
      </c>
      <c r="O698" s="8" t="str">
        <f t="shared" si="66"/>
        <v>Medium</v>
      </c>
      <c r="P698" s="207" t="s">
        <v>4725</v>
      </c>
      <c r="Q698" s="8" t="s">
        <v>4726</v>
      </c>
      <c r="R698" s="8" t="s">
        <v>4727</v>
      </c>
      <c r="S698" s="11" t="s">
        <v>4728</v>
      </c>
      <c r="T698" s="22" t="s">
        <v>4556</v>
      </c>
      <c r="U698" s="8">
        <v>13</v>
      </c>
      <c r="V698" s="8">
        <v>75</v>
      </c>
      <c r="W698" s="8">
        <v>1</v>
      </c>
      <c r="X698" s="14" t="s">
        <v>243</v>
      </c>
      <c r="Y698" s="16"/>
      <c r="Z698" s="16"/>
    </row>
    <row r="699" spans="1:26" s="67" customFormat="1" ht="112.5" customHeight="1" x14ac:dyDescent="0.2">
      <c r="A699" s="100"/>
      <c r="B699" s="20"/>
      <c r="C699" s="8" t="str">
        <f t="shared" ca="1" si="64"/>
        <v>Expired</v>
      </c>
      <c r="D699" s="8" t="s">
        <v>4729</v>
      </c>
      <c r="E699" s="9">
        <v>41687</v>
      </c>
      <c r="F699" s="9">
        <v>44634</v>
      </c>
      <c r="G699" s="9">
        <f t="shared" si="69"/>
        <v>45364</v>
      </c>
      <c r="H699" s="8" t="s">
        <v>4730</v>
      </c>
      <c r="I699" s="9" t="s">
        <v>4731</v>
      </c>
      <c r="J699" s="8" t="s">
        <v>27</v>
      </c>
      <c r="K699" s="8" t="s">
        <v>28</v>
      </c>
      <c r="L699" s="8" t="s">
        <v>29</v>
      </c>
      <c r="M699" s="10" t="str">
        <f t="shared" si="65"/>
        <v>LP</v>
      </c>
      <c r="N699" s="8" t="s">
        <v>132</v>
      </c>
      <c r="O699" s="8" t="str">
        <f t="shared" si="66"/>
        <v>Low</v>
      </c>
      <c r="P699" s="207" t="s">
        <v>4732</v>
      </c>
      <c r="Q699" s="8"/>
      <c r="R699" s="8" t="s">
        <v>4733</v>
      </c>
      <c r="S699" s="11" t="s">
        <v>4734</v>
      </c>
      <c r="T699" s="22" t="s">
        <v>36</v>
      </c>
      <c r="U699" s="8">
        <v>130</v>
      </c>
      <c r="V699" s="8">
        <v>130</v>
      </c>
      <c r="W699" s="8">
        <v>1</v>
      </c>
      <c r="X699" s="14" t="s">
        <v>61</v>
      </c>
      <c r="Y699" s="16"/>
      <c r="Z699" s="16"/>
    </row>
    <row r="700" spans="1:26" s="67" customFormat="1" ht="112.5" customHeight="1" x14ac:dyDescent="0.2">
      <c r="A700" s="19"/>
      <c r="B700" s="20"/>
      <c r="C700" s="8" t="str">
        <f t="shared" ca="1" si="64"/>
        <v>Expired</v>
      </c>
      <c r="D700" s="8" t="s">
        <v>4735</v>
      </c>
      <c r="E700" s="9">
        <v>43486</v>
      </c>
      <c r="F700" s="9">
        <v>44566</v>
      </c>
      <c r="G700" s="9">
        <f t="shared" si="69"/>
        <v>45295</v>
      </c>
      <c r="H700" s="8" t="s">
        <v>4736</v>
      </c>
      <c r="I700" s="8" t="s">
        <v>4737</v>
      </c>
      <c r="J700" s="8" t="s">
        <v>161</v>
      </c>
      <c r="K700" s="8" t="s">
        <v>28</v>
      </c>
      <c r="L700" s="8" t="s">
        <v>29</v>
      </c>
      <c r="M700" s="10" t="str">
        <f t="shared" si="65"/>
        <v>LP</v>
      </c>
      <c r="N700" s="8" t="s">
        <v>132</v>
      </c>
      <c r="O700" s="8" t="str">
        <f t="shared" si="66"/>
        <v>Low</v>
      </c>
      <c r="P700" s="207" t="s">
        <v>4738</v>
      </c>
      <c r="Q700" s="8" t="s">
        <v>4739</v>
      </c>
      <c r="R700" s="8" t="s">
        <v>4740</v>
      </c>
      <c r="S700" s="11" t="s">
        <v>4741</v>
      </c>
      <c r="T700" s="12" t="s">
        <v>4742</v>
      </c>
      <c r="U700" s="8">
        <v>3</v>
      </c>
      <c r="V700" s="8">
        <v>200</v>
      </c>
      <c r="W700" s="8">
        <v>0</v>
      </c>
      <c r="X700" s="14" t="s">
        <v>61</v>
      </c>
      <c r="Y700" s="16"/>
      <c r="Z700" s="16"/>
    </row>
    <row r="701" spans="1:26" s="67" customFormat="1" ht="112.5" customHeight="1" x14ac:dyDescent="0.2">
      <c r="A701" s="19"/>
      <c r="B701" s="99">
        <v>44634</v>
      </c>
      <c r="C701" s="8" t="str">
        <f t="shared" ca="1" si="64"/>
        <v>Expired</v>
      </c>
      <c r="D701" s="8" t="s">
        <v>4743</v>
      </c>
      <c r="E701" s="9">
        <v>44642</v>
      </c>
      <c r="F701" s="9">
        <v>44642</v>
      </c>
      <c r="G701" s="9">
        <f t="shared" si="69"/>
        <v>45372</v>
      </c>
      <c r="H701" s="8" t="s">
        <v>4744</v>
      </c>
      <c r="I701" s="8" t="s">
        <v>4745</v>
      </c>
      <c r="J701" s="12" t="s">
        <v>123</v>
      </c>
      <c r="K701" s="8" t="s">
        <v>124</v>
      </c>
      <c r="L701" s="8" t="s">
        <v>29</v>
      </c>
      <c r="M701" s="10" t="str">
        <f t="shared" si="65"/>
        <v>LP</v>
      </c>
      <c r="N701" s="8" t="s">
        <v>30</v>
      </c>
      <c r="O701" s="8" t="str">
        <f t="shared" si="66"/>
        <v>Medium</v>
      </c>
      <c r="P701" s="207" t="s">
        <v>4746</v>
      </c>
      <c r="Q701" s="8"/>
      <c r="R701" s="8" t="s">
        <v>4747</v>
      </c>
      <c r="S701" s="11" t="s">
        <v>4748</v>
      </c>
      <c r="T701" s="13"/>
      <c r="U701" s="8"/>
      <c r="V701" s="8"/>
      <c r="W701" s="8"/>
      <c r="X701" s="14" t="s">
        <v>37</v>
      </c>
      <c r="Y701" s="16"/>
      <c r="Z701" s="16"/>
    </row>
    <row r="702" spans="1:26" s="67" customFormat="1" ht="112.5" customHeight="1" x14ac:dyDescent="0.2">
      <c r="A702" s="30"/>
      <c r="B702" s="31"/>
      <c r="C702" s="8" t="str">
        <f t="shared" ca="1" si="64"/>
        <v>Expired</v>
      </c>
      <c r="D702" s="8" t="s">
        <v>4749</v>
      </c>
      <c r="E702" s="9">
        <v>43271</v>
      </c>
      <c r="F702" s="9">
        <v>43271</v>
      </c>
      <c r="G702" s="9">
        <f t="shared" si="69"/>
        <v>44001</v>
      </c>
      <c r="H702" s="8" t="s">
        <v>4750</v>
      </c>
      <c r="I702" s="8" t="s">
        <v>4751</v>
      </c>
      <c r="J702" s="8" t="s">
        <v>27</v>
      </c>
      <c r="K702" s="8" t="s">
        <v>28</v>
      </c>
      <c r="L702" s="8" t="s">
        <v>29</v>
      </c>
      <c r="M702" s="10" t="str">
        <f t="shared" si="65"/>
        <v>LP</v>
      </c>
      <c r="N702" s="8" t="s">
        <v>41</v>
      </c>
      <c r="O702" s="8" t="str">
        <f t="shared" si="66"/>
        <v>Medium</v>
      </c>
      <c r="P702" s="207" t="s">
        <v>4752</v>
      </c>
      <c r="Q702" s="8" t="s">
        <v>4753</v>
      </c>
      <c r="R702" s="8" t="s">
        <v>4754</v>
      </c>
      <c r="S702" s="11" t="s">
        <v>4755</v>
      </c>
      <c r="T702" s="13" t="s">
        <v>4756</v>
      </c>
      <c r="U702" s="8">
        <v>3</v>
      </c>
      <c r="V702" s="8">
        <v>0</v>
      </c>
      <c r="W702" s="8">
        <v>0</v>
      </c>
      <c r="X702" s="14" t="s">
        <v>37</v>
      </c>
      <c r="Y702" s="16"/>
      <c r="Z702" s="16"/>
    </row>
    <row r="703" spans="1:26" s="67" customFormat="1" ht="112.5" customHeight="1" x14ac:dyDescent="0.2">
      <c r="A703" s="19"/>
      <c r="B703" s="20"/>
      <c r="C703" s="8" t="str">
        <f t="shared" ca="1" si="64"/>
        <v>Expired</v>
      </c>
      <c r="D703" s="8" t="s">
        <v>4757</v>
      </c>
      <c r="E703" s="9">
        <v>41687</v>
      </c>
      <c r="F703" s="9">
        <v>44608</v>
      </c>
      <c r="G703" s="9">
        <f t="shared" si="69"/>
        <v>45337</v>
      </c>
      <c r="H703" s="8" t="s">
        <v>4758</v>
      </c>
      <c r="I703" s="9" t="s">
        <v>4759</v>
      </c>
      <c r="J703" s="8" t="s">
        <v>27</v>
      </c>
      <c r="K703" s="8" t="s">
        <v>28</v>
      </c>
      <c r="L703" s="8" t="s">
        <v>29</v>
      </c>
      <c r="M703" s="10" t="str">
        <f t="shared" si="65"/>
        <v>LP</v>
      </c>
      <c r="N703" s="8" t="s">
        <v>1613</v>
      </c>
      <c r="O703" s="8" t="str">
        <f>IF(EXACT(N703,"Overseas Charities Operating in Jamaica"),"Medium",IF(EXACT(N703,"Muslim Groups/Foundations"),"Medium",IF(EXACT(N703,"Churches"),"Low",IF(EXACT(N703,"Benevolent Societies"),"Low",IF(EXACT(N703,"Alumni/Past Students Associations"),"Low",IF(EXACT(N703,"Schools(Government/Private)"),"Low",IF(EXACT(N703,"Govt.Based Trust/Charities"),"Low",IF(EXACT(N703,"Trust"),"Medium",IF(EXACT(N703,"Company Based Foundations"),"Medium",IF(EXACT(N703,"Other Foundations"),"Medium",IF(EXACT(N703,"Unincorporated Groups"),"Medium","")))))))))))</f>
        <v>Low</v>
      </c>
      <c r="P703" s="207" t="s">
        <v>4760</v>
      </c>
      <c r="Q703" s="8"/>
      <c r="R703" s="8" t="s">
        <v>4761</v>
      </c>
      <c r="S703" s="11" t="s">
        <v>4762</v>
      </c>
      <c r="T703" s="12" t="s">
        <v>4763</v>
      </c>
      <c r="U703" s="8"/>
      <c r="V703" s="8"/>
      <c r="W703" s="8"/>
      <c r="X703" s="14" t="str">
        <f>IF(ISNUMBER(#REF!), IF(#REF!&lt;5000001,"SMALL", IF(#REF!&lt;15000001,"MEDIUM","LARGE")),"")</f>
        <v/>
      </c>
      <c r="Y703" s="16"/>
      <c r="Z703" s="16"/>
    </row>
    <row r="704" spans="1:26" s="67" customFormat="1" ht="112.5" customHeight="1" x14ac:dyDescent="0.2">
      <c r="A704" s="19"/>
      <c r="B704" s="20"/>
      <c r="C704" s="8" t="str">
        <f t="shared" ca="1" si="64"/>
        <v>Expired</v>
      </c>
      <c r="D704" s="8" t="s">
        <v>4764</v>
      </c>
      <c r="E704" s="9">
        <v>44412</v>
      </c>
      <c r="F704" s="9">
        <v>44412</v>
      </c>
      <c r="G704" s="9">
        <f t="shared" si="69"/>
        <v>45141</v>
      </c>
      <c r="H704" s="8" t="s">
        <v>4765</v>
      </c>
      <c r="I704" s="8" t="s">
        <v>4766</v>
      </c>
      <c r="J704" s="8" t="s">
        <v>27</v>
      </c>
      <c r="K704" s="8" t="s">
        <v>28</v>
      </c>
      <c r="L704" s="8" t="s">
        <v>29</v>
      </c>
      <c r="M704" s="10" t="str">
        <f t="shared" si="65"/>
        <v>LP</v>
      </c>
      <c r="N704" s="8" t="s">
        <v>30</v>
      </c>
      <c r="O704" s="8" t="str">
        <f>IF(EXACT(N704,"Overseas Charities Operating in Jamaica"),"Medium",IF(EXACT(N704,"Muslim Groups/Foundations"),"Medium",IF(EXACT(N704,"Churches"),"Low",IF(EXACT(N704,"Benevolent Societies"),"Low",IF(EXACT(N704,"Alumni/Past Students Associations"),"Low",IF(EXACT(N704,"Schools(Government/Private)"),"Low",IF(EXACT(N704,"Govt.Based Trusts/Charities"),"Low",IF(EXACT(N704,"Trust"),"Medium",IF(EXACT(N704,"Company Based Foundations"),"Medium",IF(EXACT(N704,"Other Foundations"),"Medium",IF(EXACT(N704,"Unincorporated Groups"),"Medium","")))))))))))</f>
        <v>Medium</v>
      </c>
      <c r="P704" s="207" t="s">
        <v>4767</v>
      </c>
      <c r="Q704" s="8" t="s">
        <v>4768</v>
      </c>
      <c r="R704" s="8" t="s">
        <v>4769</v>
      </c>
      <c r="S704" s="21" t="s">
        <v>4770</v>
      </c>
      <c r="T704" s="12" t="s">
        <v>4771</v>
      </c>
      <c r="U704" s="8">
        <v>5</v>
      </c>
      <c r="V704" s="8">
        <v>0</v>
      </c>
      <c r="W704" s="8">
        <v>0</v>
      </c>
      <c r="X704" s="27" t="s">
        <v>37</v>
      </c>
      <c r="Y704" s="16"/>
      <c r="Z704" s="16"/>
    </row>
    <row r="705" spans="1:26" s="67" customFormat="1" ht="112.5" customHeight="1" x14ac:dyDescent="0.2">
      <c r="A705" s="19"/>
      <c r="B705" s="20"/>
      <c r="C705" s="8" t="str">
        <f t="shared" ca="1" si="64"/>
        <v>Expired</v>
      </c>
      <c r="D705" s="8" t="s">
        <v>4772</v>
      </c>
      <c r="E705" s="9">
        <v>41919</v>
      </c>
      <c r="F705" s="9">
        <v>44841</v>
      </c>
      <c r="G705" s="9">
        <f t="shared" si="69"/>
        <v>45571</v>
      </c>
      <c r="H705" s="8" t="s">
        <v>4773</v>
      </c>
      <c r="I705" s="8" t="s">
        <v>4774</v>
      </c>
      <c r="J705" s="12" t="s">
        <v>27</v>
      </c>
      <c r="K705" s="8" t="s">
        <v>28</v>
      </c>
      <c r="L705" s="8" t="s">
        <v>29</v>
      </c>
      <c r="M705" s="10" t="str">
        <f t="shared" si="65"/>
        <v>LP</v>
      </c>
      <c r="N705" s="8" t="s">
        <v>486</v>
      </c>
      <c r="O705" s="8" t="str">
        <f>IF(EXACT(N705,"Overseas Charities Operating in Jamaica"),"Medium",IF(EXACT(N705,"Muslim Groups/Foundations"),"Medium",IF(EXACT(N705,"Churches"),"Low",IF(EXACT(N705,"Benevolent Societies"),"Low",IF(EXACT(N705,"Alumni/Past Students Associations"),"Low",IF(EXACT(N705,"Schools(Government/Private)"),"Low",IF(EXACT(N705,"Govt.Based Trusts/Charities"),"Low",IF(EXACT(N705,"Trust"),"Medium",IF(EXACT(N705,"Company Based Foundations"),"Medium",IF(EXACT(N705,"Other Foundations"),"Medium",IF(EXACT(N705,"Unincorporated Groups"),"Medium","")))))))))))</f>
        <v>Medium</v>
      </c>
      <c r="P705" s="207" t="s">
        <v>4775</v>
      </c>
      <c r="Q705" s="8"/>
      <c r="R705" s="8" t="s">
        <v>4776</v>
      </c>
      <c r="S705" s="11" t="s">
        <v>4777</v>
      </c>
      <c r="T705" s="12" t="s">
        <v>4778</v>
      </c>
      <c r="U705" s="8">
        <v>0</v>
      </c>
      <c r="V705" s="8">
        <v>24</v>
      </c>
      <c r="W705" s="8">
        <v>0</v>
      </c>
      <c r="X705" s="14" t="s">
        <v>61</v>
      </c>
      <c r="Y705" s="16"/>
      <c r="Z705" s="16"/>
    </row>
    <row r="706" spans="1:26" s="67" customFormat="1" ht="112.5" customHeight="1" x14ac:dyDescent="0.2">
      <c r="A706" s="19"/>
      <c r="B706" s="20"/>
      <c r="C706" s="8" t="str">
        <f t="shared" ca="1" si="64"/>
        <v>Expired</v>
      </c>
      <c r="D706" s="8" t="s">
        <v>4779</v>
      </c>
      <c r="E706" s="9">
        <v>43798</v>
      </c>
      <c r="F706" s="9">
        <v>44527</v>
      </c>
      <c r="G706" s="9">
        <f t="shared" si="69"/>
        <v>45256</v>
      </c>
      <c r="H706" s="8" t="s">
        <v>4780</v>
      </c>
      <c r="I706" s="8" t="s">
        <v>4781</v>
      </c>
      <c r="J706" s="8" t="s">
        <v>27</v>
      </c>
      <c r="K706" s="8" t="s">
        <v>28</v>
      </c>
      <c r="L706" s="8" t="s">
        <v>29</v>
      </c>
      <c r="M706" s="10" t="str">
        <f t="shared" si="65"/>
        <v>LP</v>
      </c>
      <c r="N706" s="8" t="s">
        <v>41</v>
      </c>
      <c r="O706" s="8" t="str">
        <f>IF(EXACT(N706,"Overseas Charities Operating in Jamaica"),"Medium",IF(EXACT(N706,"Muslim Groups/Foundations"),"Medium",IF(EXACT(N706,"Churches"),"Low",IF(EXACT(N706,"Benevolent Societies"),"Low",IF(EXACT(N706,"Alumni/Past Students Associations"),"Low",IF(EXACT(N706,"Schools(Government/Private)"),"Low",IF(EXACT(N706,"Govt.Based Trusts/Charities"),"Low",IF(EXACT(N706,"Trust"),"Medium",IF(EXACT(N706,"Company Based Foundations"),"Medium",IF(EXACT(N706,"Other Foundations"),"Medium",IF(EXACT(N706,"Unincorporated Groups"),"Medium","")))))))))))</f>
        <v>Medium</v>
      </c>
      <c r="P706" s="207" t="s">
        <v>4782</v>
      </c>
      <c r="Q706" s="8"/>
      <c r="R706" s="8" t="s">
        <v>4783</v>
      </c>
      <c r="S706" s="11" t="s">
        <v>4784</v>
      </c>
      <c r="T706" s="22" t="s">
        <v>519</v>
      </c>
      <c r="U706" s="8">
        <v>4</v>
      </c>
      <c r="V706" s="8">
        <v>4</v>
      </c>
      <c r="W706" s="8">
        <v>0</v>
      </c>
      <c r="X706" s="14" t="s">
        <v>37</v>
      </c>
      <c r="Y706" s="16"/>
      <c r="Z706" s="16"/>
    </row>
    <row r="707" spans="1:26" s="67" customFormat="1" ht="112.5" customHeight="1" x14ac:dyDescent="0.2">
      <c r="A707" s="19"/>
      <c r="B707" s="20"/>
      <c r="C707" s="8" t="str">
        <f t="shared" ca="1" si="64"/>
        <v>Active</v>
      </c>
      <c r="D707" s="8" t="s">
        <v>4785</v>
      </c>
      <c r="E707" s="9">
        <v>44183</v>
      </c>
      <c r="F707" s="9">
        <v>44913</v>
      </c>
      <c r="G707" s="9">
        <f t="shared" si="69"/>
        <v>45643</v>
      </c>
      <c r="H707" s="8" t="s">
        <v>4786</v>
      </c>
      <c r="I707" s="8" t="s">
        <v>4787</v>
      </c>
      <c r="J707" s="8" t="s">
        <v>254</v>
      </c>
      <c r="K707" s="8" t="s">
        <v>28</v>
      </c>
      <c r="L707" s="8" t="s">
        <v>29</v>
      </c>
      <c r="M707" s="10" t="str">
        <f t="shared" si="65"/>
        <v>LP</v>
      </c>
      <c r="N707" s="8" t="s">
        <v>30</v>
      </c>
      <c r="O707" s="8" t="str">
        <f>IF(EXACT(N707,"Overseas Charities Operating in Jamaica"),"Medium",IF(EXACT(N707,"Muslim Groups/Foundations"),"Medium",IF(EXACT(N707,"Churches"),"Low",IF(EXACT(N707,"Benevolent Societies"),"Low",IF(EXACT(N707,"Alumni/Past Students Associations"),"Low",IF(EXACT(N707,"Schools(Government/Private)"),"Low",IF(EXACT(N707,"Govt.Based Trusts/Charities"),"Low",IF(EXACT(N707,"Trust"),"Medium",IF(EXACT(N707,"Company Based Foundations"),"Medium",IF(EXACT(N707,"Other Foundations"),"Medium",IF(EXACT(N707,"Unincorporated Groups"),"Medium","")))))))))))</f>
        <v>Medium</v>
      </c>
      <c r="P707" s="207" t="s">
        <v>4133</v>
      </c>
      <c r="Q707" s="8"/>
      <c r="R707" s="8" t="s">
        <v>4788</v>
      </c>
      <c r="S707" s="21" t="s">
        <v>4789</v>
      </c>
      <c r="T707" s="23" t="s">
        <v>4790</v>
      </c>
      <c r="U707" s="8">
        <v>13</v>
      </c>
      <c r="V707" s="8">
        <v>15</v>
      </c>
      <c r="W707" s="8">
        <v>1</v>
      </c>
      <c r="X707" s="14" t="s">
        <v>37</v>
      </c>
      <c r="Y707" s="16"/>
      <c r="Z707" s="16"/>
    </row>
    <row r="708" spans="1:26" s="67" customFormat="1" ht="112.5" customHeight="1" x14ac:dyDescent="0.2">
      <c r="A708" s="17" t="s">
        <v>4791</v>
      </c>
      <c r="B708" s="31"/>
      <c r="C708" s="8" t="str">
        <f t="shared" ca="1" si="64"/>
        <v>Expired</v>
      </c>
      <c r="D708" s="8" t="s">
        <v>4792</v>
      </c>
      <c r="E708" s="9">
        <v>44256</v>
      </c>
      <c r="F708" s="9">
        <v>44256</v>
      </c>
      <c r="G708" s="9">
        <f t="shared" si="69"/>
        <v>44985</v>
      </c>
      <c r="H708" s="8" t="s">
        <v>4793</v>
      </c>
      <c r="I708" s="8" t="s">
        <v>4794</v>
      </c>
      <c r="J708" s="8" t="s">
        <v>27</v>
      </c>
      <c r="K708" s="8" t="s">
        <v>28</v>
      </c>
      <c r="L708" s="8" t="s">
        <v>29</v>
      </c>
      <c r="M708" s="10" t="str">
        <f t="shared" si="65"/>
        <v>LP</v>
      </c>
      <c r="N708" s="8" t="s">
        <v>41</v>
      </c>
      <c r="O708" s="8" t="str">
        <f>IF(EXACT(N708,"Overseas Charities Operating in Jamaica"),"Medium",IF(EXACT(N708,"Muslim Groups/Foundations"),"Medium",IF(EXACT(N708,"Churches"),"Low",IF(EXACT(N708,"Benevolent Societies"),"Low",IF(EXACT(N708,"Alumni/Past Students Associations"),"Low",IF(EXACT(N708,"Schools(Government/Private)"),"Low",IF(EXACT(N708,"Govt.Based Trusts/Charities"),"Low",IF(EXACT(N708,"Trust"),"Medium",IF(EXACT(N708,"Company Based Foundations"),"Medium",IF(EXACT(N708,"Other Foundations"),"Medium",IF(EXACT(N708,"Unincorporated Groups"),"Medium","")))))))))))</f>
        <v>Medium</v>
      </c>
      <c r="P708" s="207" t="s">
        <v>4795</v>
      </c>
      <c r="Q708" s="8" t="s">
        <v>4796</v>
      </c>
      <c r="R708" s="8" t="s">
        <v>4797</v>
      </c>
      <c r="S708" s="11" t="s">
        <v>4798</v>
      </c>
      <c r="T708" s="12" t="s">
        <v>4799</v>
      </c>
      <c r="U708" s="8">
        <v>1</v>
      </c>
      <c r="V708" s="8">
        <v>0</v>
      </c>
      <c r="W708" s="8">
        <v>1</v>
      </c>
      <c r="X708" s="14" t="s">
        <v>37</v>
      </c>
      <c r="Y708" s="16"/>
      <c r="Z708" s="16"/>
    </row>
    <row r="709" spans="1:26" s="67" customFormat="1" ht="112.5" customHeight="1" x14ac:dyDescent="0.2">
      <c r="A709" s="19"/>
      <c r="B709" s="20"/>
      <c r="C709" s="8" t="str">
        <f t="shared" ca="1" si="64"/>
        <v>Expired</v>
      </c>
      <c r="D709" s="8" t="s">
        <v>4800</v>
      </c>
      <c r="E709" s="9">
        <v>43690</v>
      </c>
      <c r="F709" s="9">
        <v>43690</v>
      </c>
      <c r="G709" s="9">
        <f t="shared" si="69"/>
        <v>44420</v>
      </c>
      <c r="H709" s="8" t="s">
        <v>4801</v>
      </c>
      <c r="I709" s="8" t="s">
        <v>4802</v>
      </c>
      <c r="J709" s="8" t="s">
        <v>254</v>
      </c>
      <c r="K709" s="8" t="s">
        <v>28</v>
      </c>
      <c r="L709" s="8" t="s">
        <v>29</v>
      </c>
      <c r="M709" s="10" t="str">
        <f t="shared" si="65"/>
        <v>LP</v>
      </c>
      <c r="N709" s="8" t="s">
        <v>440</v>
      </c>
      <c r="O709" s="8" t="str">
        <f>IF(EXACT(N709,"Overseas Charities Operating in Jamaica"),"Medium",IF(EXACT(N709,"Muslim Groups/Foundations"),"Medium",IF(EXACT(N709,"Churches"),"Low",IF(EXACT(N709,"Benevolent Societies"),"Low",IF(EXACT(N709,"Alumni/Past Students'associations"),"Low",IF(EXACT(N709,"Schools(Government/Private)"),"Low",IF(EXACT(N709,"Govt.Based Trusts/Charities"),"Low",IF(EXACT(N709,"Trust"),"Medium",IF(EXACT(N709,"Company Based Foundations"),"Medium",IF(EXACT(N709,"Other Foundations"),"Medium",IF(EXACT(N709,"Unincorporated Groups"),"Medium","")))))))))))</f>
        <v>Low</v>
      </c>
      <c r="P709" s="207" t="s">
        <v>4803</v>
      </c>
      <c r="Q709" s="8" t="s">
        <v>4804</v>
      </c>
      <c r="R709" s="8" t="s">
        <v>4805</v>
      </c>
      <c r="S709" s="11" t="s">
        <v>4806</v>
      </c>
      <c r="T709" s="23" t="s">
        <v>4807</v>
      </c>
      <c r="U709" s="8">
        <v>4</v>
      </c>
      <c r="V709" s="8">
        <v>0</v>
      </c>
      <c r="W709" s="8">
        <v>0</v>
      </c>
      <c r="X709" s="14" t="s">
        <v>37</v>
      </c>
      <c r="Y709" s="16"/>
      <c r="Z709" s="16"/>
    </row>
    <row r="710" spans="1:26" s="67" customFormat="1" ht="112.5" customHeight="1" x14ac:dyDescent="0.2">
      <c r="A710" s="19"/>
      <c r="B710" s="20"/>
      <c r="C710" s="8" t="str">
        <f t="shared" ca="1" si="64"/>
        <v>Expired</v>
      </c>
      <c r="D710" s="8" t="s">
        <v>4808</v>
      </c>
      <c r="E710" s="9">
        <v>44246</v>
      </c>
      <c r="F710" s="9">
        <v>44246</v>
      </c>
      <c r="G710" s="9">
        <f t="shared" si="69"/>
        <v>44975</v>
      </c>
      <c r="H710" s="8" t="s">
        <v>4809</v>
      </c>
      <c r="I710" s="8" t="s">
        <v>4810</v>
      </c>
      <c r="J710" s="8" t="s">
        <v>27</v>
      </c>
      <c r="K710" s="8" t="s">
        <v>28</v>
      </c>
      <c r="L710" s="8" t="s">
        <v>29</v>
      </c>
      <c r="M710" s="10" t="str">
        <f t="shared" si="65"/>
        <v>LP</v>
      </c>
      <c r="N710" s="8" t="s">
        <v>30</v>
      </c>
      <c r="O710" s="8" t="str">
        <f t="shared" ref="O710:O768" si="70">IF(EXACT(N710,"Overseas Charities Operating in Jamaica"),"Medium",IF(EXACT(N710,"Muslim Groups/Foundations"),"Medium",IF(EXACT(N710,"Churches"),"Low",IF(EXACT(N710,"Benevolent Societies"),"Low",IF(EXACT(N710,"Alumni/Past Students Associations"),"Low",IF(EXACT(N710,"Schools(Government/Private)"),"Low",IF(EXACT(N710,"Govt.Based Trusts/Charities"),"Low",IF(EXACT(N710,"Trust"),"Medium",IF(EXACT(N710,"Company Based Foundations"),"Medium",IF(EXACT(N710,"Other Foundations"),"Medium",IF(EXACT(N710,"Unincorporated Groups"),"Medium","")))))))))))</f>
        <v>Medium</v>
      </c>
      <c r="P710" s="207" t="s">
        <v>183</v>
      </c>
      <c r="Q710" s="8" t="s">
        <v>4811</v>
      </c>
      <c r="R710" s="8" t="s">
        <v>4812</v>
      </c>
      <c r="S710" s="11" t="s">
        <v>4813</v>
      </c>
      <c r="T710" s="12" t="s">
        <v>4814</v>
      </c>
      <c r="U710" s="8">
        <v>4</v>
      </c>
      <c r="V710" s="8">
        <v>0</v>
      </c>
      <c r="W710" s="8">
        <v>0</v>
      </c>
      <c r="X710" s="14" t="s">
        <v>37</v>
      </c>
      <c r="Y710" s="16"/>
      <c r="Z710" s="16"/>
    </row>
    <row r="711" spans="1:26" s="67" customFormat="1" ht="112.5" customHeight="1" x14ac:dyDescent="0.2">
      <c r="A711" s="19"/>
      <c r="B711" s="20"/>
      <c r="C711" s="8" t="str">
        <f t="shared" ca="1" si="64"/>
        <v>Expired</v>
      </c>
      <c r="D711" s="8" t="s">
        <v>4815</v>
      </c>
      <c r="E711" s="9">
        <v>43507</v>
      </c>
      <c r="F711" s="9">
        <v>44238</v>
      </c>
      <c r="G711" s="9">
        <f t="shared" si="69"/>
        <v>44967</v>
      </c>
      <c r="H711" s="8" t="s">
        <v>4816</v>
      </c>
      <c r="I711" s="8" t="s">
        <v>4817</v>
      </c>
      <c r="J711" s="8" t="s">
        <v>27</v>
      </c>
      <c r="K711" s="8" t="s">
        <v>28</v>
      </c>
      <c r="L711" s="8" t="s">
        <v>29</v>
      </c>
      <c r="M711" s="10" t="str">
        <f t="shared" si="65"/>
        <v>LP</v>
      </c>
      <c r="N711" s="8" t="s">
        <v>41</v>
      </c>
      <c r="O711" s="8" t="str">
        <f t="shared" si="70"/>
        <v>Medium</v>
      </c>
      <c r="P711" s="207" t="s">
        <v>4818</v>
      </c>
      <c r="Q711" s="8"/>
      <c r="R711" s="8" t="s">
        <v>4819</v>
      </c>
      <c r="S711" s="11" t="s">
        <v>4820</v>
      </c>
      <c r="T711" s="12" t="s">
        <v>4821</v>
      </c>
      <c r="U711" s="8">
        <v>0</v>
      </c>
      <c r="V711" s="8">
        <v>0</v>
      </c>
      <c r="W711" s="8">
        <v>0</v>
      </c>
      <c r="X711" s="14" t="s">
        <v>37</v>
      </c>
      <c r="Y711" s="16"/>
      <c r="Z711" s="16"/>
    </row>
    <row r="712" spans="1:26" s="67" customFormat="1" ht="112.5" customHeight="1" x14ac:dyDescent="0.2">
      <c r="A712" s="19"/>
      <c r="B712" s="20"/>
      <c r="C712" s="8" t="str">
        <f t="shared" ca="1" si="64"/>
        <v>Expired</v>
      </c>
      <c r="D712" s="8" t="s">
        <v>4822</v>
      </c>
      <c r="E712" s="9">
        <v>43438</v>
      </c>
      <c r="F712" s="9">
        <v>44985</v>
      </c>
      <c r="G712" s="9">
        <f>DATE(YEAR(F712)+1,MONTH(F712),DAY(F712)-1)</f>
        <v>45349</v>
      </c>
      <c r="H712" s="8" t="s">
        <v>4823</v>
      </c>
      <c r="I712" s="8" t="s">
        <v>4824</v>
      </c>
      <c r="J712" s="8" t="s">
        <v>27</v>
      </c>
      <c r="K712" s="8" t="s">
        <v>28</v>
      </c>
      <c r="L712" s="8" t="s">
        <v>29</v>
      </c>
      <c r="M712" s="10" t="str">
        <f t="shared" si="65"/>
        <v>LP</v>
      </c>
      <c r="N712" s="8" t="s">
        <v>132</v>
      </c>
      <c r="O712" s="8" t="str">
        <f t="shared" si="70"/>
        <v>Low</v>
      </c>
      <c r="P712" s="207" t="s">
        <v>4825</v>
      </c>
      <c r="Q712" s="8"/>
      <c r="R712" s="8" t="s">
        <v>4826</v>
      </c>
      <c r="S712" s="11" t="s">
        <v>4827</v>
      </c>
      <c r="T712" s="12" t="s">
        <v>4828</v>
      </c>
      <c r="U712" s="25">
        <v>20</v>
      </c>
      <c r="V712" s="25">
        <v>15</v>
      </c>
      <c r="W712" s="25">
        <v>0</v>
      </c>
      <c r="X712" s="14" t="s">
        <v>37</v>
      </c>
      <c r="Y712" s="16"/>
      <c r="Z712" s="16"/>
    </row>
    <row r="713" spans="1:26" s="67" customFormat="1" ht="112.5" customHeight="1" x14ac:dyDescent="0.2">
      <c r="A713" s="19"/>
      <c r="B713" s="20"/>
      <c r="C713" s="8" t="str">
        <f t="shared" ca="1" si="64"/>
        <v>Expired</v>
      </c>
      <c r="D713" s="8" t="s">
        <v>4829</v>
      </c>
      <c r="E713" s="9">
        <v>43977</v>
      </c>
      <c r="F713" s="9">
        <v>43977</v>
      </c>
      <c r="G713" s="9">
        <f t="shared" ref="G713:G776" si="71">DATE(YEAR(F713)+2,MONTH(F713),DAY(F713)-1)</f>
        <v>44706</v>
      </c>
      <c r="H713" s="8" t="s">
        <v>4830</v>
      </c>
      <c r="I713" s="8" t="s">
        <v>4831</v>
      </c>
      <c r="J713" s="8" t="s">
        <v>27</v>
      </c>
      <c r="K713" s="8" t="s">
        <v>28</v>
      </c>
      <c r="L713" s="8" t="s">
        <v>29</v>
      </c>
      <c r="M713" s="10" t="str">
        <f t="shared" si="65"/>
        <v>LP</v>
      </c>
      <c r="N713" s="8" t="s">
        <v>41</v>
      </c>
      <c r="O713" s="8" t="str">
        <f t="shared" si="70"/>
        <v>Medium</v>
      </c>
      <c r="P713" s="207" t="s">
        <v>4832</v>
      </c>
      <c r="Q713" s="8" t="s">
        <v>4833</v>
      </c>
      <c r="R713" s="8" t="s">
        <v>4834</v>
      </c>
      <c r="S713" s="11" t="s">
        <v>4835</v>
      </c>
      <c r="T713" s="22" t="s">
        <v>4836</v>
      </c>
      <c r="U713" s="8">
        <v>2</v>
      </c>
      <c r="V713" s="8">
        <v>0</v>
      </c>
      <c r="W713" s="8">
        <v>1</v>
      </c>
      <c r="X713" s="14" t="s">
        <v>37</v>
      </c>
      <c r="Y713" s="16"/>
      <c r="Z713" s="16"/>
    </row>
    <row r="714" spans="1:26" s="67" customFormat="1" ht="112.5" customHeight="1" x14ac:dyDescent="0.2">
      <c r="A714" s="19"/>
      <c r="B714" s="20"/>
      <c r="C714" s="8" t="str">
        <f t="shared" ref="C714:C777" ca="1" si="72">IF(G714&lt;TODAY(),"Expired","Active")</f>
        <v>Active</v>
      </c>
      <c r="D714" s="8" t="s">
        <v>4837</v>
      </c>
      <c r="E714" s="9">
        <v>42130</v>
      </c>
      <c r="F714" s="9">
        <v>45052</v>
      </c>
      <c r="G714" s="9">
        <f t="shared" si="71"/>
        <v>45782</v>
      </c>
      <c r="H714" s="8" t="s">
        <v>4838</v>
      </c>
      <c r="I714" s="8" t="s">
        <v>4839</v>
      </c>
      <c r="J714" s="8" t="s">
        <v>27</v>
      </c>
      <c r="K714" s="8" t="s">
        <v>28</v>
      </c>
      <c r="L714" s="8" t="s">
        <v>29</v>
      </c>
      <c r="M714" s="10" t="str">
        <f t="shared" si="65"/>
        <v>LP</v>
      </c>
      <c r="N714" s="8" t="s">
        <v>132</v>
      </c>
      <c r="O714" s="8" t="str">
        <f t="shared" si="70"/>
        <v>Low</v>
      </c>
      <c r="P714" s="207" t="s">
        <v>4840</v>
      </c>
      <c r="Q714" s="8" t="s">
        <v>4841</v>
      </c>
      <c r="R714" s="8" t="s">
        <v>4842</v>
      </c>
      <c r="S714" s="11" t="s">
        <v>4843</v>
      </c>
      <c r="T714" s="12" t="s">
        <v>4844</v>
      </c>
      <c r="U714" s="8">
        <v>2</v>
      </c>
      <c r="V714" s="8">
        <v>0</v>
      </c>
      <c r="W714" s="8">
        <v>1</v>
      </c>
      <c r="X714" s="14" t="s">
        <v>37</v>
      </c>
      <c r="Y714" s="16"/>
      <c r="Z714" s="16"/>
    </row>
    <row r="715" spans="1:26" s="67" customFormat="1" ht="112.5" customHeight="1" x14ac:dyDescent="0.2">
      <c r="A715" s="19"/>
      <c r="B715" s="20"/>
      <c r="C715" s="8" t="str">
        <f t="shared" ca="1" si="72"/>
        <v>Expired</v>
      </c>
      <c r="D715" s="8" t="s">
        <v>4845</v>
      </c>
      <c r="E715" s="9">
        <v>43907</v>
      </c>
      <c r="F715" s="9">
        <v>43907</v>
      </c>
      <c r="G715" s="9">
        <f t="shared" si="71"/>
        <v>44636</v>
      </c>
      <c r="H715" s="8" t="s">
        <v>4846</v>
      </c>
      <c r="I715" s="8" t="s">
        <v>4847</v>
      </c>
      <c r="J715" s="8" t="s">
        <v>27</v>
      </c>
      <c r="K715" s="8" t="s">
        <v>28</v>
      </c>
      <c r="L715" s="8" t="s">
        <v>29</v>
      </c>
      <c r="M715" s="10" t="str">
        <f t="shared" si="65"/>
        <v>LP</v>
      </c>
      <c r="N715" s="8" t="s">
        <v>132</v>
      </c>
      <c r="O715" s="8" t="str">
        <f t="shared" si="70"/>
        <v>Low</v>
      </c>
      <c r="P715" s="207" t="s">
        <v>215</v>
      </c>
      <c r="Q715" s="8" t="s">
        <v>4848</v>
      </c>
      <c r="R715" s="8" t="s">
        <v>4849</v>
      </c>
      <c r="S715" s="11" t="s">
        <v>4850</v>
      </c>
      <c r="T715" s="23" t="s">
        <v>887</v>
      </c>
      <c r="U715" s="8">
        <v>2</v>
      </c>
      <c r="V715" s="8">
        <v>0</v>
      </c>
      <c r="W715" s="8">
        <v>0</v>
      </c>
      <c r="X715" s="14" t="s">
        <v>37</v>
      </c>
      <c r="Y715" s="16"/>
      <c r="Z715" s="16"/>
    </row>
    <row r="716" spans="1:26" s="67" customFormat="1" ht="112.5" customHeight="1" x14ac:dyDescent="0.2">
      <c r="A716" s="19"/>
      <c r="B716" s="20"/>
      <c r="C716" s="8" t="str">
        <f t="shared" ca="1" si="72"/>
        <v>Active</v>
      </c>
      <c r="D716" s="8" t="s">
        <v>4851</v>
      </c>
      <c r="E716" s="9">
        <v>42198</v>
      </c>
      <c r="F716" s="9">
        <v>45014</v>
      </c>
      <c r="G716" s="9">
        <f t="shared" si="71"/>
        <v>45744</v>
      </c>
      <c r="H716" s="8" t="s">
        <v>4852</v>
      </c>
      <c r="I716" s="8" t="s">
        <v>4853</v>
      </c>
      <c r="J716" s="8" t="s">
        <v>161</v>
      </c>
      <c r="K716" s="8" t="s">
        <v>28</v>
      </c>
      <c r="L716" s="8" t="s">
        <v>29</v>
      </c>
      <c r="M716" s="10" t="str">
        <f t="shared" ref="M716:M737" si="73">IF(EXACT(L716,"C - COMPANY ACT"),"LP",IF(EXACT(L716,"V- VEST ACT (WITHIN PARLIAMENT) "),"LP",IF(EXACT(L716,"FS - FRIENDLY SOCIETIES ACT"),"LP",IF(EXACT(L716,"UN - UNICORPORATED"),"LA",""))))</f>
        <v>LP</v>
      </c>
      <c r="N716" s="8" t="s">
        <v>132</v>
      </c>
      <c r="O716" s="8" t="str">
        <f t="shared" si="70"/>
        <v>Low</v>
      </c>
      <c r="P716" s="207" t="s">
        <v>4854</v>
      </c>
      <c r="Q716" s="8" t="s">
        <v>4855</v>
      </c>
      <c r="R716" s="8" t="s">
        <v>4856</v>
      </c>
      <c r="S716" s="11" t="s">
        <v>4857</v>
      </c>
      <c r="T716" s="12" t="s">
        <v>4858</v>
      </c>
      <c r="U716" s="8">
        <v>60</v>
      </c>
      <c r="V716" s="8">
        <v>60</v>
      </c>
      <c r="W716" s="8">
        <v>1</v>
      </c>
      <c r="X716" s="14" t="s">
        <v>37</v>
      </c>
      <c r="Y716" s="16"/>
      <c r="Z716" s="16"/>
    </row>
    <row r="717" spans="1:26" s="67" customFormat="1" ht="112.5" customHeight="1" x14ac:dyDescent="0.2">
      <c r="A717" s="19"/>
      <c r="B717" s="20"/>
      <c r="C717" s="8" t="str">
        <f t="shared" ca="1" si="72"/>
        <v>Expired</v>
      </c>
      <c r="D717" s="8" t="s">
        <v>4859</v>
      </c>
      <c r="E717" s="9">
        <v>43446</v>
      </c>
      <c r="F717" s="9">
        <v>43446</v>
      </c>
      <c r="G717" s="9">
        <f t="shared" si="71"/>
        <v>44176</v>
      </c>
      <c r="H717" s="8" t="s">
        <v>4860</v>
      </c>
      <c r="I717" s="8" t="s">
        <v>4861</v>
      </c>
      <c r="J717" s="8" t="s">
        <v>161</v>
      </c>
      <c r="K717" s="8" t="s">
        <v>28</v>
      </c>
      <c r="L717" s="8" t="s">
        <v>29</v>
      </c>
      <c r="M717" s="10" t="str">
        <f t="shared" si="73"/>
        <v>LP</v>
      </c>
      <c r="N717" s="8" t="s">
        <v>132</v>
      </c>
      <c r="O717" s="8" t="str">
        <f t="shared" si="70"/>
        <v>Low</v>
      </c>
      <c r="P717" s="207" t="s">
        <v>4862</v>
      </c>
      <c r="Q717" s="8" t="s">
        <v>4863</v>
      </c>
      <c r="R717" s="8" t="s">
        <v>4864</v>
      </c>
      <c r="S717" s="11" t="s">
        <v>4865</v>
      </c>
      <c r="T717" s="12" t="s">
        <v>4866</v>
      </c>
      <c r="U717" s="25">
        <v>2</v>
      </c>
      <c r="V717" s="25">
        <v>0</v>
      </c>
      <c r="W717" s="25">
        <v>0</v>
      </c>
      <c r="X717" s="25" t="s">
        <v>37</v>
      </c>
      <c r="Y717" s="16"/>
      <c r="Z717" s="16"/>
    </row>
    <row r="718" spans="1:26" s="67" customFormat="1" ht="112.5" customHeight="1" x14ac:dyDescent="0.2">
      <c r="A718" s="19"/>
      <c r="B718" s="20"/>
      <c r="C718" s="8" t="str">
        <f t="shared" ca="1" si="72"/>
        <v>Expired</v>
      </c>
      <c r="D718" s="8" t="s">
        <v>4867</v>
      </c>
      <c r="E718" s="9">
        <v>42137</v>
      </c>
      <c r="F718" s="9">
        <v>44357</v>
      </c>
      <c r="G718" s="9">
        <f t="shared" si="71"/>
        <v>45086</v>
      </c>
      <c r="H718" s="8" t="s">
        <v>4868</v>
      </c>
      <c r="I718" s="8" t="s">
        <v>4869</v>
      </c>
      <c r="J718" s="8" t="s">
        <v>27</v>
      </c>
      <c r="K718" s="8" t="s">
        <v>28</v>
      </c>
      <c r="L718" s="8" t="s">
        <v>29</v>
      </c>
      <c r="M718" s="10" t="str">
        <f t="shared" si="73"/>
        <v>LP</v>
      </c>
      <c r="N718" s="8" t="s">
        <v>132</v>
      </c>
      <c r="O718" s="8" t="str">
        <f t="shared" si="70"/>
        <v>Low</v>
      </c>
      <c r="P718" s="207" t="s">
        <v>1598</v>
      </c>
      <c r="Q718" s="8"/>
      <c r="R718" s="8" t="s">
        <v>4870</v>
      </c>
      <c r="S718" s="11" t="s">
        <v>4871</v>
      </c>
      <c r="T718" s="13"/>
      <c r="U718" s="8"/>
      <c r="V718" s="8"/>
      <c r="W718" s="8"/>
      <c r="X718" s="14" t="s">
        <v>243</v>
      </c>
      <c r="Y718" s="16"/>
      <c r="Z718" s="16"/>
    </row>
    <row r="719" spans="1:26" s="67" customFormat="1" ht="112.5" customHeight="1" x14ac:dyDescent="0.2">
      <c r="A719" s="19"/>
      <c r="B719" s="20"/>
      <c r="C719" s="8" t="str">
        <f t="shared" ca="1" si="72"/>
        <v>Active</v>
      </c>
      <c r="D719" s="8" t="s">
        <v>4872</v>
      </c>
      <c r="E719" s="9">
        <v>42901</v>
      </c>
      <c r="F719" s="9">
        <v>45092</v>
      </c>
      <c r="G719" s="9">
        <f t="shared" si="71"/>
        <v>45822</v>
      </c>
      <c r="H719" s="8" t="s">
        <v>4873</v>
      </c>
      <c r="I719" s="8" t="s">
        <v>4874</v>
      </c>
      <c r="J719" s="8" t="s">
        <v>254</v>
      </c>
      <c r="K719" s="8" t="s">
        <v>28</v>
      </c>
      <c r="L719" s="8" t="s">
        <v>29</v>
      </c>
      <c r="M719" s="10" t="str">
        <f t="shared" si="73"/>
        <v>LP</v>
      </c>
      <c r="N719" s="8" t="s">
        <v>132</v>
      </c>
      <c r="O719" s="8" t="str">
        <f t="shared" si="70"/>
        <v>Low</v>
      </c>
      <c r="P719" s="207" t="s">
        <v>4875</v>
      </c>
      <c r="Q719" s="8" t="s">
        <v>4876</v>
      </c>
      <c r="R719" s="8" t="s">
        <v>4877</v>
      </c>
      <c r="S719" s="11" t="s">
        <v>4878</v>
      </c>
      <c r="T719" s="12" t="s">
        <v>4879</v>
      </c>
      <c r="U719" s="25">
        <v>5</v>
      </c>
      <c r="V719" s="25">
        <v>6</v>
      </c>
      <c r="W719" s="25">
        <v>1</v>
      </c>
      <c r="X719" s="58" t="s">
        <v>37</v>
      </c>
      <c r="Y719" s="16"/>
      <c r="Z719" s="16"/>
    </row>
    <row r="720" spans="1:26" s="67" customFormat="1" ht="112.5" customHeight="1" x14ac:dyDescent="0.2">
      <c r="A720" s="19"/>
      <c r="B720" s="20"/>
      <c r="C720" s="8" t="str">
        <f t="shared" ca="1" si="72"/>
        <v>Expired</v>
      </c>
      <c r="D720" s="8" t="s">
        <v>4880</v>
      </c>
      <c r="E720" s="9">
        <v>44719</v>
      </c>
      <c r="F720" s="9">
        <v>44719</v>
      </c>
      <c r="G720" s="9">
        <f t="shared" si="71"/>
        <v>45449</v>
      </c>
      <c r="H720" s="8" t="s">
        <v>4881</v>
      </c>
      <c r="I720" s="8" t="s">
        <v>4882</v>
      </c>
      <c r="J720" s="8" t="s">
        <v>27</v>
      </c>
      <c r="K720" s="8" t="s">
        <v>28</v>
      </c>
      <c r="L720" s="8" t="s">
        <v>29</v>
      </c>
      <c r="M720" s="10" t="str">
        <f t="shared" si="73"/>
        <v>LP</v>
      </c>
      <c r="N720" s="8" t="s">
        <v>132</v>
      </c>
      <c r="O720" s="8" t="str">
        <f t="shared" si="70"/>
        <v>Low</v>
      </c>
      <c r="P720" s="207" t="s">
        <v>4883</v>
      </c>
      <c r="Q720" s="8"/>
      <c r="R720" s="8" t="s">
        <v>4884</v>
      </c>
      <c r="S720" s="11" t="s">
        <v>4885</v>
      </c>
      <c r="T720" s="12" t="s">
        <v>4886</v>
      </c>
      <c r="U720" s="8">
        <v>2</v>
      </c>
      <c r="V720" s="8">
        <v>0</v>
      </c>
      <c r="W720" s="8">
        <v>0</v>
      </c>
      <c r="X720" s="27" t="s">
        <v>37</v>
      </c>
      <c r="Y720" s="16"/>
      <c r="Z720" s="16"/>
    </row>
    <row r="721" spans="1:26" s="67" customFormat="1" ht="112.5" customHeight="1" x14ac:dyDescent="0.2">
      <c r="A721" s="19"/>
      <c r="B721" s="20"/>
      <c r="C721" s="8" t="str">
        <f t="shared" ca="1" si="72"/>
        <v>Expired</v>
      </c>
      <c r="D721" s="8" t="s">
        <v>4887</v>
      </c>
      <c r="E721" s="9">
        <v>41835</v>
      </c>
      <c r="F721" s="9">
        <v>41835</v>
      </c>
      <c r="G721" s="9">
        <f t="shared" si="71"/>
        <v>42565</v>
      </c>
      <c r="H721" s="8" t="s">
        <v>4888</v>
      </c>
      <c r="I721" s="8" t="s">
        <v>4889</v>
      </c>
      <c r="J721" s="8" t="s">
        <v>161</v>
      </c>
      <c r="K721" s="8" t="s">
        <v>28</v>
      </c>
      <c r="L721" s="8" t="s">
        <v>29</v>
      </c>
      <c r="M721" s="10" t="str">
        <f t="shared" si="73"/>
        <v>LP</v>
      </c>
      <c r="N721" s="8" t="s">
        <v>132</v>
      </c>
      <c r="O721" s="8" t="str">
        <f t="shared" si="70"/>
        <v>Low</v>
      </c>
      <c r="P721" s="207" t="s">
        <v>3588</v>
      </c>
      <c r="Q721" s="8" t="s">
        <v>4890</v>
      </c>
      <c r="R721" s="8" t="s">
        <v>4891</v>
      </c>
      <c r="S721" s="11" t="s">
        <v>4892</v>
      </c>
      <c r="T721" s="12" t="s">
        <v>4893</v>
      </c>
      <c r="U721" s="8">
        <v>5</v>
      </c>
      <c r="V721" s="8">
        <v>0</v>
      </c>
      <c r="W721" s="8">
        <v>0</v>
      </c>
      <c r="X721" s="14" t="s">
        <v>37</v>
      </c>
      <c r="Y721" s="16"/>
      <c r="Z721" s="16"/>
    </row>
    <row r="722" spans="1:26" s="67" customFormat="1" ht="112.5" customHeight="1" x14ac:dyDescent="0.2">
      <c r="A722" s="19"/>
      <c r="B722" s="20"/>
      <c r="C722" s="8" t="str">
        <f t="shared" ca="1" si="72"/>
        <v>Expired</v>
      </c>
      <c r="D722" s="8" t="s">
        <v>4894</v>
      </c>
      <c r="E722" s="9">
        <v>43287</v>
      </c>
      <c r="F722" s="9">
        <v>43287</v>
      </c>
      <c r="G722" s="9">
        <f t="shared" si="71"/>
        <v>44017</v>
      </c>
      <c r="H722" s="8" t="s">
        <v>4895</v>
      </c>
      <c r="I722" s="8" t="s">
        <v>4896</v>
      </c>
      <c r="J722" s="8" t="s">
        <v>27</v>
      </c>
      <c r="K722" s="8" t="s">
        <v>28</v>
      </c>
      <c r="L722" s="8" t="s">
        <v>29</v>
      </c>
      <c r="M722" s="10" t="str">
        <f t="shared" si="73"/>
        <v>LP</v>
      </c>
      <c r="N722" s="8" t="s">
        <v>30</v>
      </c>
      <c r="O722" s="8" t="str">
        <f t="shared" si="70"/>
        <v>Medium</v>
      </c>
      <c r="P722" s="207" t="s">
        <v>4897</v>
      </c>
      <c r="Q722" s="8" t="s">
        <v>4898</v>
      </c>
      <c r="R722" s="8" t="s">
        <v>4899</v>
      </c>
      <c r="S722" s="11" t="s">
        <v>4900</v>
      </c>
      <c r="T722" s="12" t="s">
        <v>4901</v>
      </c>
      <c r="U722" s="8">
        <v>11</v>
      </c>
      <c r="V722" s="8">
        <v>30</v>
      </c>
      <c r="W722" s="8">
        <v>0</v>
      </c>
      <c r="X722" s="14" t="s">
        <v>37</v>
      </c>
      <c r="Y722" s="16"/>
      <c r="Z722" s="16"/>
    </row>
    <row r="723" spans="1:26" s="67" customFormat="1" ht="112.5" customHeight="1" x14ac:dyDescent="0.2">
      <c r="A723" s="19"/>
      <c r="B723" s="20"/>
      <c r="C723" s="8" t="str">
        <f t="shared" ca="1" si="72"/>
        <v>Expired</v>
      </c>
      <c r="D723" s="8" t="s">
        <v>4902</v>
      </c>
      <c r="E723" s="9">
        <v>41810</v>
      </c>
      <c r="F723" s="9">
        <v>44732</v>
      </c>
      <c r="G723" s="9">
        <f t="shared" si="71"/>
        <v>45462</v>
      </c>
      <c r="H723" s="8" t="s">
        <v>4903</v>
      </c>
      <c r="I723" s="8" t="s">
        <v>4904</v>
      </c>
      <c r="J723" s="8" t="s">
        <v>27</v>
      </c>
      <c r="K723" s="8" t="s">
        <v>28</v>
      </c>
      <c r="L723" s="8" t="s">
        <v>29</v>
      </c>
      <c r="M723" s="10" t="str">
        <f t="shared" si="73"/>
        <v>LP</v>
      </c>
      <c r="N723" s="8" t="s">
        <v>132</v>
      </c>
      <c r="O723" s="8" t="str">
        <f t="shared" si="70"/>
        <v>Low</v>
      </c>
      <c r="P723" s="207" t="s">
        <v>4905</v>
      </c>
      <c r="Q723" s="8"/>
      <c r="R723" s="8" t="s">
        <v>4906</v>
      </c>
      <c r="S723" s="11" t="s">
        <v>4907</v>
      </c>
      <c r="T723" s="12" t="s">
        <v>4908</v>
      </c>
      <c r="U723" s="8">
        <v>599</v>
      </c>
      <c r="V723" s="8">
        <v>599</v>
      </c>
      <c r="W723" s="8">
        <v>0</v>
      </c>
      <c r="X723" s="14" t="s">
        <v>243</v>
      </c>
      <c r="Y723" s="16"/>
      <c r="Z723" s="16"/>
    </row>
    <row r="724" spans="1:26" s="67" customFormat="1" ht="112.5" customHeight="1" x14ac:dyDescent="0.2">
      <c r="A724" s="19"/>
      <c r="B724" s="20"/>
      <c r="C724" s="8" t="str">
        <f t="shared" ca="1" si="72"/>
        <v>Expired</v>
      </c>
      <c r="D724" s="8" t="s">
        <v>4909</v>
      </c>
      <c r="E724" s="9">
        <v>44504</v>
      </c>
      <c r="F724" s="9">
        <v>44504</v>
      </c>
      <c r="G724" s="9">
        <f t="shared" si="71"/>
        <v>45233</v>
      </c>
      <c r="H724" s="8" t="s">
        <v>4910</v>
      </c>
      <c r="I724" s="8" t="s">
        <v>4911</v>
      </c>
      <c r="J724" s="8" t="s">
        <v>27</v>
      </c>
      <c r="K724" s="8" t="s">
        <v>28</v>
      </c>
      <c r="L724" s="8" t="s">
        <v>29</v>
      </c>
      <c r="M724" s="10" t="str">
        <f t="shared" si="73"/>
        <v>LP</v>
      </c>
      <c r="N724" s="8" t="s">
        <v>30</v>
      </c>
      <c r="O724" s="8" t="str">
        <f t="shared" si="70"/>
        <v>Medium</v>
      </c>
      <c r="P724" s="207" t="s">
        <v>4912</v>
      </c>
      <c r="Q724" s="8"/>
      <c r="R724" s="8" t="s">
        <v>4913</v>
      </c>
      <c r="S724" s="11" t="s">
        <v>4914</v>
      </c>
      <c r="T724" s="12" t="s">
        <v>4915</v>
      </c>
      <c r="U724" s="8">
        <v>0</v>
      </c>
      <c r="V724" s="8">
        <v>115</v>
      </c>
      <c r="W724" s="8">
        <v>0</v>
      </c>
      <c r="X724" s="27" t="s">
        <v>243</v>
      </c>
      <c r="Y724" s="16"/>
      <c r="Z724" s="16"/>
    </row>
    <row r="725" spans="1:26" s="67" customFormat="1" ht="112.5" customHeight="1" x14ac:dyDescent="0.2">
      <c r="A725" s="19"/>
      <c r="B725" s="20"/>
      <c r="C725" s="8" t="str">
        <f t="shared" ca="1" si="72"/>
        <v>Expired</v>
      </c>
      <c r="D725" s="8" t="s">
        <v>4916</v>
      </c>
      <c r="E725" s="9">
        <v>42748</v>
      </c>
      <c r="F725" s="9">
        <v>44209</v>
      </c>
      <c r="G725" s="9">
        <f t="shared" si="71"/>
        <v>44938</v>
      </c>
      <c r="H725" s="8" t="s">
        <v>4917</v>
      </c>
      <c r="I725" s="8" t="s">
        <v>4918</v>
      </c>
      <c r="J725" s="8" t="s">
        <v>27</v>
      </c>
      <c r="K725" s="8" t="s">
        <v>28</v>
      </c>
      <c r="L725" s="8" t="s">
        <v>29</v>
      </c>
      <c r="M725" s="10" t="str">
        <f t="shared" si="73"/>
        <v>LP</v>
      </c>
      <c r="N725" s="8" t="s">
        <v>132</v>
      </c>
      <c r="O725" s="8" t="str">
        <f t="shared" si="70"/>
        <v>Low</v>
      </c>
      <c r="P725" s="207" t="s">
        <v>4919</v>
      </c>
      <c r="Q725" s="8" t="s">
        <v>4920</v>
      </c>
      <c r="R725" s="8" t="s">
        <v>4921</v>
      </c>
      <c r="S725" s="11" t="s">
        <v>4922</v>
      </c>
      <c r="T725" s="13" t="s">
        <v>4923</v>
      </c>
      <c r="U725" s="8">
        <v>5</v>
      </c>
      <c r="V725" s="8">
        <v>200</v>
      </c>
      <c r="W725" s="8">
        <v>3</v>
      </c>
      <c r="X725" s="14" t="s">
        <v>61</v>
      </c>
      <c r="Y725" s="16"/>
      <c r="Z725" s="16"/>
    </row>
    <row r="726" spans="1:26" s="67" customFormat="1" ht="112.5" customHeight="1" x14ac:dyDescent="0.2">
      <c r="A726" s="19"/>
      <c r="B726" s="20"/>
      <c r="C726" s="8" t="str">
        <f t="shared" ca="1" si="72"/>
        <v>Expired</v>
      </c>
      <c r="D726" s="8" t="s">
        <v>4924</v>
      </c>
      <c r="E726" s="9">
        <v>43913</v>
      </c>
      <c r="F726" s="9">
        <v>43913</v>
      </c>
      <c r="G726" s="9">
        <f t="shared" si="71"/>
        <v>44642</v>
      </c>
      <c r="H726" s="8" t="s">
        <v>4925</v>
      </c>
      <c r="I726" s="8" t="s">
        <v>4926</v>
      </c>
      <c r="J726" s="8" t="s">
        <v>27</v>
      </c>
      <c r="K726" s="8" t="s">
        <v>28</v>
      </c>
      <c r="L726" s="8" t="s">
        <v>29</v>
      </c>
      <c r="M726" s="10" t="str">
        <f t="shared" si="73"/>
        <v>LP</v>
      </c>
      <c r="N726" s="8" t="s">
        <v>30</v>
      </c>
      <c r="O726" s="8" t="str">
        <f t="shared" si="70"/>
        <v>Medium</v>
      </c>
      <c r="P726" s="207" t="s">
        <v>4927</v>
      </c>
      <c r="Q726" s="8" t="s">
        <v>4928</v>
      </c>
      <c r="R726" s="8" t="s">
        <v>4929</v>
      </c>
      <c r="S726" s="11" t="s">
        <v>4930</v>
      </c>
      <c r="T726" s="23" t="s">
        <v>4931</v>
      </c>
      <c r="U726" s="8">
        <v>35</v>
      </c>
      <c r="V726" s="8">
        <v>35</v>
      </c>
      <c r="W726" s="8">
        <v>1</v>
      </c>
      <c r="X726" s="14" t="s">
        <v>37</v>
      </c>
      <c r="Y726" s="16"/>
      <c r="Z726" s="16"/>
    </row>
    <row r="727" spans="1:26" s="67" customFormat="1" ht="112.5" customHeight="1" x14ac:dyDescent="0.2">
      <c r="A727" s="19"/>
      <c r="B727" s="20"/>
      <c r="C727" s="8" t="str">
        <f t="shared" ca="1" si="72"/>
        <v>Expired</v>
      </c>
      <c r="D727" s="8" t="s">
        <v>4932</v>
      </c>
      <c r="E727" s="9">
        <v>44421</v>
      </c>
      <c r="F727" s="9">
        <v>44421</v>
      </c>
      <c r="G727" s="9">
        <f t="shared" si="71"/>
        <v>45150</v>
      </c>
      <c r="H727" s="8" t="s">
        <v>4933</v>
      </c>
      <c r="I727" s="8" t="s">
        <v>4934</v>
      </c>
      <c r="J727" s="8" t="s">
        <v>27</v>
      </c>
      <c r="K727" s="8" t="s">
        <v>28</v>
      </c>
      <c r="L727" s="8" t="s">
        <v>29</v>
      </c>
      <c r="M727" s="10" t="str">
        <f t="shared" si="73"/>
        <v>LP</v>
      </c>
      <c r="N727" s="8" t="s">
        <v>30</v>
      </c>
      <c r="O727" s="8" t="str">
        <f t="shared" si="70"/>
        <v>Medium</v>
      </c>
      <c r="P727" s="207" t="s">
        <v>4935</v>
      </c>
      <c r="Q727" s="8"/>
      <c r="R727" s="8" t="s">
        <v>4936</v>
      </c>
      <c r="S727" s="21" t="s">
        <v>4937</v>
      </c>
      <c r="T727" s="12" t="s">
        <v>4938</v>
      </c>
      <c r="U727" s="8"/>
      <c r="V727" s="8"/>
      <c r="W727" s="8"/>
      <c r="X727" s="27" t="s">
        <v>37</v>
      </c>
      <c r="Y727" s="16"/>
      <c r="Z727" s="16"/>
    </row>
    <row r="728" spans="1:26" s="67" customFormat="1" ht="112.5" customHeight="1" x14ac:dyDescent="0.2">
      <c r="A728" s="19"/>
      <c r="B728" s="20"/>
      <c r="C728" s="8" t="str">
        <f t="shared" ca="1" si="72"/>
        <v>Expired</v>
      </c>
      <c r="D728" s="8" t="s">
        <v>4939</v>
      </c>
      <c r="E728" s="9">
        <v>42690</v>
      </c>
      <c r="F728" s="9">
        <v>43420</v>
      </c>
      <c r="G728" s="9">
        <f t="shared" si="71"/>
        <v>44150</v>
      </c>
      <c r="H728" s="8" t="s">
        <v>4940</v>
      </c>
      <c r="I728" s="8" t="s">
        <v>4941</v>
      </c>
      <c r="J728" s="8" t="s">
        <v>27</v>
      </c>
      <c r="K728" s="8" t="s">
        <v>28</v>
      </c>
      <c r="L728" s="8" t="s">
        <v>29</v>
      </c>
      <c r="M728" s="10" t="str">
        <f t="shared" si="73"/>
        <v>LP</v>
      </c>
      <c r="N728" s="8" t="s">
        <v>30</v>
      </c>
      <c r="O728" s="8" t="str">
        <f t="shared" si="70"/>
        <v>Medium</v>
      </c>
      <c r="P728" s="207" t="s">
        <v>4942</v>
      </c>
      <c r="Q728" s="8" t="s">
        <v>4943</v>
      </c>
      <c r="R728" s="8" t="s">
        <v>4944</v>
      </c>
      <c r="S728" s="11" t="s">
        <v>4945</v>
      </c>
      <c r="T728" s="12" t="s">
        <v>4946</v>
      </c>
      <c r="U728" s="8">
        <v>39</v>
      </c>
      <c r="V728" s="8">
        <v>39</v>
      </c>
      <c r="W728" s="8">
        <v>1</v>
      </c>
      <c r="X728" s="14" t="s">
        <v>37</v>
      </c>
      <c r="Y728" s="16"/>
      <c r="Z728" s="16"/>
    </row>
    <row r="729" spans="1:26" s="67" customFormat="1" ht="112.5" customHeight="1" x14ac:dyDescent="0.2">
      <c r="A729" s="19"/>
      <c r="B729" s="20"/>
      <c r="C729" s="8" t="str">
        <f t="shared" ca="1" si="72"/>
        <v>Expired</v>
      </c>
      <c r="D729" s="12" t="s">
        <v>4947</v>
      </c>
      <c r="E729" s="23">
        <v>43628</v>
      </c>
      <c r="F729" s="28">
        <v>43620</v>
      </c>
      <c r="G729" s="9">
        <f t="shared" si="71"/>
        <v>44350</v>
      </c>
      <c r="H729" s="8" t="s">
        <v>4948</v>
      </c>
      <c r="I729" s="12" t="s">
        <v>4949</v>
      </c>
      <c r="J729" s="12" t="s">
        <v>56</v>
      </c>
      <c r="K729" s="12" t="s">
        <v>124</v>
      </c>
      <c r="L729" s="8" t="s">
        <v>1275</v>
      </c>
      <c r="M729" s="10" t="str">
        <f t="shared" si="73"/>
        <v>LA</v>
      </c>
      <c r="N729" s="12" t="s">
        <v>1276</v>
      </c>
      <c r="O729" s="8" t="str">
        <f t="shared" si="70"/>
        <v>Medium</v>
      </c>
      <c r="P729" s="201" t="s">
        <v>4950</v>
      </c>
      <c r="Q729" s="12"/>
      <c r="R729" s="12" t="s">
        <v>4951</v>
      </c>
      <c r="S729" s="29" t="s">
        <v>4952</v>
      </c>
      <c r="T729" s="14"/>
      <c r="U729" s="12"/>
      <c r="V729" s="12"/>
      <c r="W729" s="12"/>
      <c r="X729" s="12" t="s">
        <v>37</v>
      </c>
      <c r="Y729" s="16"/>
      <c r="Z729" s="16"/>
    </row>
    <row r="730" spans="1:26" s="67" customFormat="1" ht="112.5" customHeight="1" x14ac:dyDescent="0.2">
      <c r="A730" s="17"/>
      <c r="B730" s="18">
        <v>44816</v>
      </c>
      <c r="C730" s="8" t="str">
        <f t="shared" ca="1" si="72"/>
        <v>Expired</v>
      </c>
      <c r="D730" s="8" t="s">
        <v>4953</v>
      </c>
      <c r="E730" s="9">
        <v>44792</v>
      </c>
      <c r="F730" s="9">
        <v>44792</v>
      </c>
      <c r="G730" s="9">
        <f t="shared" si="71"/>
        <v>45522</v>
      </c>
      <c r="H730" s="8" t="s">
        <v>4954</v>
      </c>
      <c r="I730" s="8" t="s">
        <v>4955</v>
      </c>
      <c r="J730" s="8" t="s">
        <v>56</v>
      </c>
      <c r="K730" s="8" t="s">
        <v>124</v>
      </c>
      <c r="L730" s="8" t="s">
        <v>29</v>
      </c>
      <c r="M730" s="10" t="str">
        <f t="shared" si="73"/>
        <v>LP</v>
      </c>
      <c r="N730" s="8" t="s">
        <v>132</v>
      </c>
      <c r="O730" s="8" t="str">
        <f t="shared" si="70"/>
        <v>Low</v>
      </c>
      <c r="P730" s="207" t="s">
        <v>4905</v>
      </c>
      <c r="Q730" s="8"/>
      <c r="R730" s="8" t="s">
        <v>52</v>
      </c>
      <c r="S730" s="11" t="s">
        <v>52</v>
      </c>
      <c r="T730" s="12" t="s">
        <v>36</v>
      </c>
      <c r="U730" s="8" t="s">
        <v>36</v>
      </c>
      <c r="V730" s="8" t="s">
        <v>36</v>
      </c>
      <c r="W730" s="8" t="s">
        <v>36</v>
      </c>
      <c r="X730" s="14" t="s">
        <v>36</v>
      </c>
      <c r="Y730" s="16"/>
      <c r="Z730" s="16"/>
    </row>
    <row r="731" spans="1:26" s="67" customFormat="1" ht="112.5" customHeight="1" x14ac:dyDescent="0.2">
      <c r="A731" s="19"/>
      <c r="B731" s="20"/>
      <c r="C731" s="8" t="str">
        <f t="shared" ca="1" si="72"/>
        <v>Expired</v>
      </c>
      <c r="D731" s="8" t="s">
        <v>4956</v>
      </c>
      <c r="E731" s="9">
        <v>43486</v>
      </c>
      <c r="F731" s="9">
        <v>43486</v>
      </c>
      <c r="G731" s="9">
        <f t="shared" si="71"/>
        <v>44216</v>
      </c>
      <c r="H731" s="8" t="s">
        <v>4957</v>
      </c>
      <c r="I731" s="8" t="s">
        <v>4958</v>
      </c>
      <c r="J731" s="12" t="s">
        <v>27</v>
      </c>
      <c r="K731" s="8" t="s">
        <v>28</v>
      </c>
      <c r="L731" s="8" t="s">
        <v>29</v>
      </c>
      <c r="M731" s="10" t="str">
        <f t="shared" si="73"/>
        <v>LP</v>
      </c>
      <c r="N731" s="8" t="s">
        <v>30</v>
      </c>
      <c r="O731" s="8" t="str">
        <f t="shared" si="70"/>
        <v>Medium</v>
      </c>
      <c r="P731" s="207" t="s">
        <v>4959</v>
      </c>
      <c r="Q731" s="8" t="s">
        <v>4960</v>
      </c>
      <c r="R731" s="8" t="s">
        <v>4961</v>
      </c>
      <c r="S731" s="11" t="s">
        <v>4962</v>
      </c>
      <c r="T731" s="12" t="s">
        <v>4963</v>
      </c>
      <c r="U731" s="8">
        <v>3</v>
      </c>
      <c r="V731" s="8">
        <v>0</v>
      </c>
      <c r="W731" s="8">
        <v>0</v>
      </c>
      <c r="X731" s="14" t="s">
        <v>37</v>
      </c>
      <c r="Y731" s="16"/>
      <c r="Z731" s="16"/>
    </row>
    <row r="732" spans="1:26" s="67" customFormat="1" ht="112.5" customHeight="1" x14ac:dyDescent="0.2">
      <c r="A732" s="19"/>
      <c r="B732" s="18">
        <v>44995</v>
      </c>
      <c r="C732" s="8" t="str">
        <f t="shared" ca="1" si="72"/>
        <v>Active</v>
      </c>
      <c r="D732" s="8" t="s">
        <v>4964</v>
      </c>
      <c r="E732" s="9">
        <v>44995</v>
      </c>
      <c r="F732" s="9">
        <v>44995</v>
      </c>
      <c r="G732" s="9">
        <f t="shared" si="71"/>
        <v>45725</v>
      </c>
      <c r="H732" s="8" t="s">
        <v>4965</v>
      </c>
      <c r="I732" s="8" t="s">
        <v>4966</v>
      </c>
      <c r="J732" s="8" t="s">
        <v>27</v>
      </c>
      <c r="K732" s="8" t="s">
        <v>28</v>
      </c>
      <c r="L732" s="8" t="s">
        <v>29</v>
      </c>
      <c r="M732" s="10" t="str">
        <f t="shared" si="73"/>
        <v>LP</v>
      </c>
      <c r="N732" s="8" t="s">
        <v>270</v>
      </c>
      <c r="O732" s="8" t="str">
        <f t="shared" si="70"/>
        <v>Medium</v>
      </c>
      <c r="P732" s="207" t="s">
        <v>4967</v>
      </c>
      <c r="Q732" s="8" t="s">
        <v>4968</v>
      </c>
      <c r="R732" s="8" t="s">
        <v>4969</v>
      </c>
      <c r="S732" s="11" t="s">
        <v>4970</v>
      </c>
      <c r="T732" s="12" t="s">
        <v>60</v>
      </c>
      <c r="U732" s="8">
        <v>2</v>
      </c>
      <c r="V732" s="8">
        <v>0</v>
      </c>
      <c r="W732" s="8">
        <v>0</v>
      </c>
      <c r="X732" s="14" t="s">
        <v>61</v>
      </c>
      <c r="Y732" s="16"/>
      <c r="Z732" s="16"/>
    </row>
    <row r="733" spans="1:26" s="67" customFormat="1" ht="112.5" customHeight="1" x14ac:dyDescent="0.2">
      <c r="A733" s="30"/>
      <c r="B733" s="31"/>
      <c r="C733" s="8" t="str">
        <f t="shared" ca="1" si="72"/>
        <v>Expired</v>
      </c>
      <c r="D733" s="8" t="s">
        <v>4971</v>
      </c>
      <c r="E733" s="9">
        <v>43819</v>
      </c>
      <c r="F733" s="9">
        <v>43819</v>
      </c>
      <c r="G733" s="9">
        <f t="shared" si="71"/>
        <v>44549</v>
      </c>
      <c r="H733" s="8" t="s">
        <v>4972</v>
      </c>
      <c r="I733" s="8" t="s">
        <v>4973</v>
      </c>
      <c r="J733" s="12" t="s">
        <v>27</v>
      </c>
      <c r="K733" s="8" t="s">
        <v>28</v>
      </c>
      <c r="L733" s="8" t="s">
        <v>29</v>
      </c>
      <c r="M733" s="10" t="str">
        <f t="shared" si="73"/>
        <v>LP</v>
      </c>
      <c r="N733" s="8" t="s">
        <v>30</v>
      </c>
      <c r="O733" s="8" t="str">
        <f t="shared" si="70"/>
        <v>Medium</v>
      </c>
      <c r="P733" s="207" t="s">
        <v>4974</v>
      </c>
      <c r="Q733" s="8"/>
      <c r="R733" s="8" t="s">
        <v>4975</v>
      </c>
      <c r="S733" s="11" t="s">
        <v>36</v>
      </c>
      <c r="T733" s="22"/>
      <c r="U733" s="8"/>
      <c r="V733" s="8"/>
      <c r="W733" s="8"/>
      <c r="X733" s="14" t="s">
        <v>37</v>
      </c>
      <c r="Y733" s="16"/>
      <c r="Z733" s="16"/>
    </row>
    <row r="734" spans="1:26" s="67" customFormat="1" ht="112.5" customHeight="1" x14ac:dyDescent="0.2">
      <c r="A734" s="19"/>
      <c r="B734" s="20"/>
      <c r="C734" s="8" t="str">
        <f t="shared" ca="1" si="72"/>
        <v>Expired</v>
      </c>
      <c r="D734" s="8" t="s">
        <v>4976</v>
      </c>
      <c r="E734" s="9">
        <v>42835</v>
      </c>
      <c r="F734" s="9">
        <v>42835</v>
      </c>
      <c r="G734" s="9">
        <f t="shared" si="71"/>
        <v>43564</v>
      </c>
      <c r="H734" s="8" t="s">
        <v>4977</v>
      </c>
      <c r="I734" s="8" t="s">
        <v>4978</v>
      </c>
      <c r="J734" s="8" t="s">
        <v>27</v>
      </c>
      <c r="K734" s="8" t="s">
        <v>28</v>
      </c>
      <c r="L734" s="8" t="s">
        <v>29</v>
      </c>
      <c r="M734" s="10" t="str">
        <f t="shared" si="73"/>
        <v>LP</v>
      </c>
      <c r="N734" s="8" t="s">
        <v>30</v>
      </c>
      <c r="O734" s="8" t="str">
        <f t="shared" si="70"/>
        <v>Medium</v>
      </c>
      <c r="P734" s="207" t="s">
        <v>4979</v>
      </c>
      <c r="Q734" s="8" t="s">
        <v>4980</v>
      </c>
      <c r="R734" s="8" t="s">
        <v>4981</v>
      </c>
      <c r="S734" s="21" t="s">
        <v>4982</v>
      </c>
      <c r="T734" s="12" t="s">
        <v>4983</v>
      </c>
      <c r="U734" s="8">
        <v>2</v>
      </c>
      <c r="V734" s="8">
        <v>0</v>
      </c>
      <c r="W734" s="8">
        <v>0</v>
      </c>
      <c r="X734" s="14" t="s">
        <v>37</v>
      </c>
      <c r="Y734" s="16"/>
      <c r="Z734" s="16"/>
    </row>
    <row r="735" spans="1:26" s="67" customFormat="1" ht="112.5" customHeight="1" x14ac:dyDescent="0.2">
      <c r="A735" s="19"/>
      <c r="B735" s="20"/>
      <c r="C735" s="8" t="str">
        <f t="shared" ca="1" si="72"/>
        <v>Expired</v>
      </c>
      <c r="D735" s="8" t="s">
        <v>4984</v>
      </c>
      <c r="E735" s="9">
        <v>42963</v>
      </c>
      <c r="F735" s="9">
        <v>44417</v>
      </c>
      <c r="G735" s="9">
        <f t="shared" si="71"/>
        <v>45146</v>
      </c>
      <c r="H735" s="8" t="s">
        <v>4985</v>
      </c>
      <c r="I735" s="8" t="s">
        <v>4986</v>
      </c>
      <c r="J735" s="8" t="s">
        <v>27</v>
      </c>
      <c r="K735" s="8" t="s">
        <v>28</v>
      </c>
      <c r="L735" s="8" t="s">
        <v>29</v>
      </c>
      <c r="M735" s="10" t="str">
        <f t="shared" si="73"/>
        <v>LP</v>
      </c>
      <c r="N735" s="8" t="s">
        <v>486</v>
      </c>
      <c r="O735" s="8" t="str">
        <f t="shared" si="70"/>
        <v>Medium</v>
      </c>
      <c r="P735" s="207" t="s">
        <v>4987</v>
      </c>
      <c r="Q735" s="8"/>
      <c r="R735" s="80" t="s">
        <v>4988</v>
      </c>
      <c r="S735" s="11" t="s">
        <v>4989</v>
      </c>
      <c r="T735" s="12" t="s">
        <v>4990</v>
      </c>
      <c r="U735" s="8"/>
      <c r="V735" s="8"/>
      <c r="W735" s="8"/>
      <c r="X735" s="14" t="s">
        <v>243</v>
      </c>
      <c r="Y735" s="16"/>
      <c r="Z735" s="16"/>
    </row>
    <row r="736" spans="1:26" s="67" customFormat="1" ht="112.5" customHeight="1" x14ac:dyDescent="0.2">
      <c r="A736" s="32"/>
      <c r="B736" s="20"/>
      <c r="C736" s="8" t="str">
        <f t="shared" ca="1" si="72"/>
        <v>Expired</v>
      </c>
      <c r="D736" s="8" t="s">
        <v>4991</v>
      </c>
      <c r="E736" s="9">
        <v>43237</v>
      </c>
      <c r="F736" s="9">
        <v>44698</v>
      </c>
      <c r="G736" s="9">
        <f t="shared" si="71"/>
        <v>45428</v>
      </c>
      <c r="H736" s="8" t="s">
        <v>4992</v>
      </c>
      <c r="I736" s="8" t="s">
        <v>4993</v>
      </c>
      <c r="J736" s="8" t="s">
        <v>65</v>
      </c>
      <c r="K736" s="8" t="s">
        <v>28</v>
      </c>
      <c r="L736" s="8" t="s">
        <v>29</v>
      </c>
      <c r="M736" s="10" t="str">
        <f t="shared" si="73"/>
        <v>LP</v>
      </c>
      <c r="N736" s="8" t="s">
        <v>41</v>
      </c>
      <c r="O736" s="8" t="str">
        <f t="shared" si="70"/>
        <v>Medium</v>
      </c>
      <c r="P736" s="207" t="s">
        <v>4994</v>
      </c>
      <c r="Q736" s="8"/>
      <c r="R736" s="8" t="s">
        <v>4995</v>
      </c>
      <c r="S736" s="21" t="s">
        <v>36</v>
      </c>
      <c r="T736" s="12" t="s">
        <v>4996</v>
      </c>
      <c r="U736" s="8"/>
      <c r="V736" s="8"/>
      <c r="W736" s="8"/>
      <c r="X736" s="14" t="s">
        <v>37</v>
      </c>
      <c r="Y736" s="16"/>
      <c r="Z736" s="16"/>
    </row>
    <row r="737" spans="1:26" s="67" customFormat="1" ht="112.5" customHeight="1" x14ac:dyDescent="0.2">
      <c r="A737" s="19"/>
      <c r="B737" s="20"/>
      <c r="C737" s="8" t="str">
        <f t="shared" ca="1" si="72"/>
        <v>Expired</v>
      </c>
      <c r="D737" s="8" t="s">
        <v>4997</v>
      </c>
      <c r="E737" s="9">
        <v>41711</v>
      </c>
      <c r="F737" s="9">
        <v>44634</v>
      </c>
      <c r="G737" s="9">
        <f t="shared" si="71"/>
        <v>45364</v>
      </c>
      <c r="H737" s="8" t="s">
        <v>4998</v>
      </c>
      <c r="I737" s="8" t="s">
        <v>4999</v>
      </c>
      <c r="J737" s="12" t="s">
        <v>27</v>
      </c>
      <c r="K737" s="8" t="s">
        <v>28</v>
      </c>
      <c r="L737" s="8" t="s">
        <v>29</v>
      </c>
      <c r="M737" s="10" t="str">
        <f t="shared" si="73"/>
        <v>LP</v>
      </c>
      <c r="N737" s="8" t="s">
        <v>486</v>
      </c>
      <c r="O737" s="8" t="str">
        <f t="shared" si="70"/>
        <v>Medium</v>
      </c>
      <c r="P737" s="207" t="s">
        <v>5000</v>
      </c>
      <c r="Q737" s="8" t="s">
        <v>5001</v>
      </c>
      <c r="R737" s="8" t="s">
        <v>5002</v>
      </c>
      <c r="S737" s="11" t="s">
        <v>5003</v>
      </c>
      <c r="T737" s="12" t="s">
        <v>5004</v>
      </c>
      <c r="U737" s="8">
        <v>10</v>
      </c>
      <c r="V737" s="8">
        <v>0</v>
      </c>
      <c r="W737" s="8">
        <v>0</v>
      </c>
      <c r="X737" s="14" t="s">
        <v>37</v>
      </c>
      <c r="Y737" s="16"/>
      <c r="Z737" s="16"/>
    </row>
    <row r="738" spans="1:26" s="67" customFormat="1" ht="112.5" customHeight="1" x14ac:dyDescent="0.2">
      <c r="A738" s="19"/>
      <c r="B738" s="20"/>
      <c r="C738" s="8" t="str">
        <f t="shared" ca="1" si="72"/>
        <v>Expired</v>
      </c>
      <c r="D738" s="12" t="s">
        <v>5005</v>
      </c>
      <c r="E738" s="23">
        <v>41828</v>
      </c>
      <c r="F738" s="28">
        <v>42559</v>
      </c>
      <c r="G738" s="9">
        <f t="shared" si="71"/>
        <v>43288</v>
      </c>
      <c r="H738" s="8" t="s">
        <v>5006</v>
      </c>
      <c r="I738" s="12" t="s">
        <v>5007</v>
      </c>
      <c r="J738" s="12" t="s">
        <v>56</v>
      </c>
      <c r="K738" s="12" t="s">
        <v>124</v>
      </c>
      <c r="L738" s="54" t="s">
        <v>5008</v>
      </c>
      <c r="M738" s="10" t="s">
        <v>2607</v>
      </c>
      <c r="N738" s="12" t="s">
        <v>30</v>
      </c>
      <c r="O738" s="8" t="str">
        <f t="shared" si="70"/>
        <v>Medium</v>
      </c>
      <c r="P738" s="201" t="s">
        <v>5009</v>
      </c>
      <c r="Q738" s="12"/>
      <c r="R738" s="12" t="s">
        <v>5010</v>
      </c>
      <c r="S738" s="29" t="s">
        <v>5011</v>
      </c>
      <c r="T738" s="14" t="s">
        <v>5012</v>
      </c>
      <c r="U738" s="12">
        <v>5</v>
      </c>
      <c r="V738" s="12">
        <v>0</v>
      </c>
      <c r="W738" s="12">
        <v>0</v>
      </c>
      <c r="X738" s="12" t="s">
        <v>37</v>
      </c>
      <c r="Y738" s="16"/>
      <c r="Z738" s="16"/>
    </row>
    <row r="739" spans="1:26" s="67" customFormat="1" ht="112.5" customHeight="1" x14ac:dyDescent="0.2">
      <c r="A739" s="30"/>
      <c r="B739" s="31"/>
      <c r="C739" s="8" t="str">
        <f t="shared" ca="1" si="72"/>
        <v>Expired</v>
      </c>
      <c r="D739" s="8" t="s">
        <v>5013</v>
      </c>
      <c r="E739" s="9">
        <v>44512</v>
      </c>
      <c r="F739" s="9">
        <v>44512</v>
      </c>
      <c r="G739" s="9">
        <f t="shared" si="71"/>
        <v>45241</v>
      </c>
      <c r="H739" s="8" t="s">
        <v>5014</v>
      </c>
      <c r="I739" s="8" t="s">
        <v>5015</v>
      </c>
      <c r="J739" s="8" t="s">
        <v>27</v>
      </c>
      <c r="K739" s="8" t="s">
        <v>28</v>
      </c>
      <c r="L739" s="8" t="s">
        <v>29</v>
      </c>
      <c r="M739" s="10" t="str">
        <f t="shared" ref="M739:M780" si="74">IF(EXACT(L739,"C - COMPANY ACT"),"LP",IF(EXACT(L739,"V- VEST ACT (WITHIN PARLIAMENT) "),"LP",IF(EXACT(L739,"FS - FRIENDLY SOCIETIES ACT"),"LP",IF(EXACT(L739,"UN - UNICORPORATED"),"LA",""))))</f>
        <v>LP</v>
      </c>
      <c r="N739" s="8" t="s">
        <v>30</v>
      </c>
      <c r="O739" s="8" t="str">
        <f t="shared" si="70"/>
        <v>Medium</v>
      </c>
      <c r="P739" s="207" t="s">
        <v>5016</v>
      </c>
      <c r="Q739" s="8" t="s">
        <v>5017</v>
      </c>
      <c r="R739" s="8" t="s">
        <v>5018</v>
      </c>
      <c r="S739" s="21" t="s">
        <v>5019</v>
      </c>
      <c r="T739" s="13" t="s">
        <v>85</v>
      </c>
      <c r="U739" s="8">
        <v>3</v>
      </c>
      <c r="V739" s="8">
        <v>0</v>
      </c>
      <c r="W739" s="8">
        <v>1</v>
      </c>
      <c r="X739" s="27" t="s">
        <v>37</v>
      </c>
      <c r="Y739" s="16"/>
      <c r="Z739" s="16"/>
    </row>
    <row r="740" spans="1:26" s="67" customFormat="1" ht="112.5" customHeight="1" x14ac:dyDescent="0.2">
      <c r="A740" s="17"/>
      <c r="B740" s="18">
        <v>45159</v>
      </c>
      <c r="C740" s="8" t="str">
        <f t="shared" ca="1" si="72"/>
        <v>Active</v>
      </c>
      <c r="D740" s="8" t="s">
        <v>5020</v>
      </c>
      <c r="E740" s="9">
        <v>45159</v>
      </c>
      <c r="F740" s="9">
        <f>E740</f>
        <v>45159</v>
      </c>
      <c r="G740" s="9">
        <f t="shared" si="71"/>
        <v>45889</v>
      </c>
      <c r="H740" s="8" t="s">
        <v>5021</v>
      </c>
      <c r="I740" s="8" t="s">
        <v>5022</v>
      </c>
      <c r="J740" s="8" t="s">
        <v>161</v>
      </c>
      <c r="K740" s="8" t="s">
        <v>28</v>
      </c>
      <c r="L740" s="8" t="s">
        <v>29</v>
      </c>
      <c r="M740" s="10" t="str">
        <f t="shared" si="74"/>
        <v>LP</v>
      </c>
      <c r="N740" s="8" t="s">
        <v>270</v>
      </c>
      <c r="O740" s="8" t="str">
        <f t="shared" si="70"/>
        <v>Medium</v>
      </c>
      <c r="P740" s="207" t="s">
        <v>5023</v>
      </c>
      <c r="Q740" s="8" t="s">
        <v>5024</v>
      </c>
      <c r="R740" s="8" t="s">
        <v>5025</v>
      </c>
      <c r="S740" s="11" t="s">
        <v>5026</v>
      </c>
      <c r="T740" s="12" t="s">
        <v>5027</v>
      </c>
      <c r="U740" s="8">
        <v>2</v>
      </c>
      <c r="V740" s="8">
        <v>0</v>
      </c>
      <c r="W740" s="8">
        <v>0</v>
      </c>
      <c r="X740" s="14" t="s">
        <v>37</v>
      </c>
      <c r="Y740" s="16"/>
      <c r="Z740" s="16"/>
    </row>
    <row r="741" spans="1:26" s="67" customFormat="1" ht="112.5" customHeight="1" x14ac:dyDescent="0.2">
      <c r="A741" s="19"/>
      <c r="B741" s="20"/>
      <c r="C741" s="8" t="str">
        <f t="shared" ca="1" si="72"/>
        <v>Expired</v>
      </c>
      <c r="D741" s="8" t="s">
        <v>5028</v>
      </c>
      <c r="E741" s="9">
        <v>43685</v>
      </c>
      <c r="F741" s="9">
        <v>43685</v>
      </c>
      <c r="G741" s="9">
        <f t="shared" si="71"/>
        <v>44415</v>
      </c>
      <c r="H741" s="8" t="s">
        <v>5029</v>
      </c>
      <c r="I741" s="8" t="s">
        <v>5030</v>
      </c>
      <c r="J741" s="8" t="s">
        <v>27</v>
      </c>
      <c r="K741" s="8" t="s">
        <v>28</v>
      </c>
      <c r="L741" s="8" t="s">
        <v>29</v>
      </c>
      <c r="M741" s="10" t="str">
        <f t="shared" si="74"/>
        <v>LP</v>
      </c>
      <c r="N741" s="8" t="s">
        <v>30</v>
      </c>
      <c r="O741" s="8" t="str">
        <f t="shared" si="70"/>
        <v>Medium</v>
      </c>
      <c r="P741" s="207" t="s">
        <v>5031</v>
      </c>
      <c r="Q741" s="8" t="s">
        <v>5032</v>
      </c>
      <c r="R741" s="8" t="s">
        <v>5033</v>
      </c>
      <c r="S741" s="11" t="s">
        <v>5034</v>
      </c>
      <c r="T741" s="22" t="s">
        <v>85</v>
      </c>
      <c r="U741" s="8">
        <v>4</v>
      </c>
      <c r="V741" s="8">
        <v>0</v>
      </c>
      <c r="W741" s="8">
        <v>1</v>
      </c>
      <c r="X741" s="14" t="s">
        <v>37</v>
      </c>
      <c r="Y741" s="16"/>
      <c r="Z741" s="16"/>
    </row>
    <row r="742" spans="1:26" s="67" customFormat="1" ht="112.5" customHeight="1" x14ac:dyDescent="0.2">
      <c r="A742" s="32"/>
      <c r="B742" s="18">
        <v>45027</v>
      </c>
      <c r="C742" s="8" t="str">
        <f t="shared" ca="1" si="72"/>
        <v>Active</v>
      </c>
      <c r="D742" s="8" t="s">
        <v>5035</v>
      </c>
      <c r="E742" s="9">
        <v>45027</v>
      </c>
      <c r="F742" s="9">
        <f>E742</f>
        <v>45027</v>
      </c>
      <c r="G742" s="9">
        <f t="shared" si="71"/>
        <v>45757</v>
      </c>
      <c r="H742" s="8" t="s">
        <v>5036</v>
      </c>
      <c r="I742" s="8" t="s">
        <v>5037</v>
      </c>
      <c r="J742" s="8" t="s">
        <v>27</v>
      </c>
      <c r="K742" s="8" t="s">
        <v>28</v>
      </c>
      <c r="L742" s="8" t="s">
        <v>29</v>
      </c>
      <c r="M742" s="10" t="str">
        <f t="shared" si="74"/>
        <v>LP</v>
      </c>
      <c r="N742" s="8" t="s">
        <v>30</v>
      </c>
      <c r="O742" s="8" t="str">
        <f t="shared" si="70"/>
        <v>Medium</v>
      </c>
      <c r="P742" s="207" t="s">
        <v>5038</v>
      </c>
      <c r="Q742" s="8" t="s">
        <v>5039</v>
      </c>
      <c r="R742" s="8" t="s">
        <v>5040</v>
      </c>
      <c r="S742" s="11" t="s">
        <v>5041</v>
      </c>
      <c r="T742" s="12" t="s">
        <v>5042</v>
      </c>
      <c r="U742" s="8">
        <v>4</v>
      </c>
      <c r="V742" s="8">
        <v>0</v>
      </c>
      <c r="W742" s="8">
        <v>0</v>
      </c>
      <c r="X742" s="14" t="s">
        <v>37</v>
      </c>
      <c r="Y742" s="16"/>
      <c r="Z742" s="16"/>
    </row>
    <row r="743" spans="1:26" s="67" customFormat="1" ht="112.5" customHeight="1" x14ac:dyDescent="0.2">
      <c r="A743" s="19"/>
      <c r="B743" s="20"/>
      <c r="C743" s="8" t="str">
        <f t="shared" ca="1" si="72"/>
        <v>Expired</v>
      </c>
      <c r="D743" s="8" t="s">
        <v>5043</v>
      </c>
      <c r="E743" s="9">
        <v>43986</v>
      </c>
      <c r="F743" s="9">
        <v>43986</v>
      </c>
      <c r="G743" s="9">
        <f t="shared" si="71"/>
        <v>44715</v>
      </c>
      <c r="H743" s="8" t="s">
        <v>5044</v>
      </c>
      <c r="I743" s="8" t="s">
        <v>5045</v>
      </c>
      <c r="J743" s="8" t="s">
        <v>65</v>
      </c>
      <c r="K743" s="8" t="s">
        <v>28</v>
      </c>
      <c r="L743" s="8" t="s">
        <v>29</v>
      </c>
      <c r="M743" s="10" t="str">
        <f t="shared" si="74"/>
        <v>LP</v>
      </c>
      <c r="N743" s="8" t="s">
        <v>132</v>
      </c>
      <c r="O743" s="8" t="str">
        <f t="shared" si="70"/>
        <v>Low</v>
      </c>
      <c r="P743" s="207" t="s">
        <v>215</v>
      </c>
      <c r="Q743" s="8" t="s">
        <v>5046</v>
      </c>
      <c r="R743" s="8" t="s">
        <v>5047</v>
      </c>
      <c r="S743" s="11" t="s">
        <v>5048</v>
      </c>
      <c r="T743" s="22" t="s">
        <v>5049</v>
      </c>
      <c r="U743" s="8">
        <v>5</v>
      </c>
      <c r="V743" s="8">
        <v>0</v>
      </c>
      <c r="W743" s="8">
        <v>1</v>
      </c>
      <c r="X743" s="14" t="s">
        <v>37</v>
      </c>
      <c r="Y743" s="16"/>
      <c r="Z743" s="16"/>
    </row>
    <row r="744" spans="1:26" s="67" customFormat="1" ht="112.5" customHeight="1" x14ac:dyDescent="0.2">
      <c r="A744" s="19"/>
      <c r="B744" s="20"/>
      <c r="C744" s="8" t="str">
        <f t="shared" ca="1" si="72"/>
        <v>Expired</v>
      </c>
      <c r="D744" s="8" t="s">
        <v>5050</v>
      </c>
      <c r="E744" s="9">
        <v>41838</v>
      </c>
      <c r="F744" s="9">
        <v>44395</v>
      </c>
      <c r="G744" s="9">
        <f t="shared" si="71"/>
        <v>45124</v>
      </c>
      <c r="H744" s="8" t="s">
        <v>5051</v>
      </c>
      <c r="I744" s="8" t="s">
        <v>5052</v>
      </c>
      <c r="J744" s="8" t="s">
        <v>27</v>
      </c>
      <c r="K744" s="8" t="s">
        <v>28</v>
      </c>
      <c r="L744" s="8" t="s">
        <v>29</v>
      </c>
      <c r="M744" s="10" t="str">
        <f t="shared" si="74"/>
        <v>LP</v>
      </c>
      <c r="N744" s="8" t="s">
        <v>170</v>
      </c>
      <c r="O744" s="8" t="str">
        <f t="shared" si="70"/>
        <v>Low</v>
      </c>
      <c r="P744" s="207" t="s">
        <v>5053</v>
      </c>
      <c r="Q744" s="8"/>
      <c r="R744" s="8" t="s">
        <v>5054</v>
      </c>
      <c r="S744" s="21" t="s">
        <v>5055</v>
      </c>
      <c r="T744" s="12" t="s">
        <v>5056</v>
      </c>
      <c r="U744" s="8"/>
      <c r="V744" s="8"/>
      <c r="W744" s="8"/>
      <c r="X744" s="14" t="s">
        <v>243</v>
      </c>
      <c r="Y744" s="16"/>
      <c r="Z744" s="16"/>
    </row>
    <row r="745" spans="1:26" s="67" customFormat="1" ht="112.5" customHeight="1" x14ac:dyDescent="0.2">
      <c r="A745" s="19"/>
      <c r="B745" s="20"/>
      <c r="C745" s="8" t="str">
        <f t="shared" ca="1" si="72"/>
        <v>Expired</v>
      </c>
      <c r="D745" s="12" t="s">
        <v>5057</v>
      </c>
      <c r="E745" s="23">
        <v>43166</v>
      </c>
      <c r="F745" s="28">
        <v>43166</v>
      </c>
      <c r="G745" s="9">
        <f t="shared" si="71"/>
        <v>43896</v>
      </c>
      <c r="H745" s="8" t="s">
        <v>5058</v>
      </c>
      <c r="I745" s="12" t="s">
        <v>5059</v>
      </c>
      <c r="J745" s="12" t="s">
        <v>56</v>
      </c>
      <c r="K745" s="12" t="s">
        <v>124</v>
      </c>
      <c r="L745" s="8" t="s">
        <v>29</v>
      </c>
      <c r="M745" s="10" t="str">
        <f t="shared" si="74"/>
        <v>LP</v>
      </c>
      <c r="N745" s="12" t="s">
        <v>132</v>
      </c>
      <c r="O745" s="8" t="str">
        <f t="shared" si="70"/>
        <v>Low</v>
      </c>
      <c r="P745" s="201" t="s">
        <v>5060</v>
      </c>
      <c r="Q745" s="12"/>
      <c r="R745" s="12" t="s">
        <v>5061</v>
      </c>
      <c r="S745" s="29" t="s">
        <v>5062</v>
      </c>
      <c r="T745" s="14"/>
      <c r="U745" s="12"/>
      <c r="V745" s="12"/>
      <c r="W745" s="12"/>
      <c r="X745" s="12" t="s">
        <v>37</v>
      </c>
      <c r="Y745" s="16"/>
      <c r="Z745" s="16"/>
    </row>
    <row r="746" spans="1:26" s="67" customFormat="1" ht="112.5" customHeight="1" x14ac:dyDescent="0.2">
      <c r="A746" s="19"/>
      <c r="B746" s="20"/>
      <c r="C746" s="8" t="str">
        <f t="shared" ca="1" si="72"/>
        <v>Expired</v>
      </c>
      <c r="D746" s="8" t="s">
        <v>5063</v>
      </c>
      <c r="E746" s="9">
        <v>43803</v>
      </c>
      <c r="F746" s="9">
        <v>43803</v>
      </c>
      <c r="G746" s="9">
        <f t="shared" si="71"/>
        <v>44533</v>
      </c>
      <c r="H746" s="8" t="s">
        <v>5064</v>
      </c>
      <c r="I746" s="8" t="s">
        <v>5065</v>
      </c>
      <c r="J746" s="8" t="s">
        <v>65</v>
      </c>
      <c r="K746" s="8" t="s">
        <v>28</v>
      </c>
      <c r="L746" s="8" t="s">
        <v>29</v>
      </c>
      <c r="M746" s="10" t="str">
        <f t="shared" si="74"/>
        <v>LP</v>
      </c>
      <c r="N746" s="8" t="s">
        <v>132</v>
      </c>
      <c r="O746" s="8" t="str">
        <f t="shared" si="70"/>
        <v>Low</v>
      </c>
      <c r="P746" s="207" t="s">
        <v>215</v>
      </c>
      <c r="Q746" s="8"/>
      <c r="R746" s="8" t="s">
        <v>5066</v>
      </c>
      <c r="S746" s="11" t="s">
        <v>36</v>
      </c>
      <c r="T746" s="22"/>
      <c r="U746" s="8"/>
      <c r="V746" s="8"/>
      <c r="W746" s="8"/>
      <c r="X746" s="14" t="s">
        <v>61</v>
      </c>
      <c r="Y746" s="16"/>
      <c r="Z746" s="16"/>
    </row>
    <row r="747" spans="1:26" s="67" customFormat="1" ht="112.5" customHeight="1" x14ac:dyDescent="0.2">
      <c r="A747" s="19"/>
      <c r="B747" s="20"/>
      <c r="C747" s="8" t="str">
        <f t="shared" ca="1" si="72"/>
        <v>Expired</v>
      </c>
      <c r="D747" s="8" t="s">
        <v>5067</v>
      </c>
      <c r="E747" s="9">
        <v>42611</v>
      </c>
      <c r="F747" s="9">
        <v>44639</v>
      </c>
      <c r="G747" s="9">
        <f t="shared" si="71"/>
        <v>45369</v>
      </c>
      <c r="H747" s="8" t="s">
        <v>5068</v>
      </c>
      <c r="I747" s="8" t="s">
        <v>5069</v>
      </c>
      <c r="J747" s="12" t="s">
        <v>123</v>
      </c>
      <c r="K747" s="8" t="s">
        <v>28</v>
      </c>
      <c r="L747" s="8" t="s">
        <v>29</v>
      </c>
      <c r="M747" s="10" t="str">
        <f t="shared" si="74"/>
        <v>LP</v>
      </c>
      <c r="N747" s="8" t="s">
        <v>132</v>
      </c>
      <c r="O747" s="8" t="str">
        <f t="shared" si="70"/>
        <v>Low</v>
      </c>
      <c r="P747" s="207" t="s">
        <v>5070</v>
      </c>
      <c r="Q747" s="8"/>
      <c r="R747" s="8" t="s">
        <v>5071</v>
      </c>
      <c r="S747" s="11" t="s">
        <v>5072</v>
      </c>
      <c r="T747" s="12" t="s">
        <v>5073</v>
      </c>
      <c r="U747" s="8">
        <v>275</v>
      </c>
      <c r="V747" s="8">
        <v>19</v>
      </c>
      <c r="W747" s="8">
        <v>0</v>
      </c>
      <c r="X747" s="14" t="s">
        <v>61</v>
      </c>
      <c r="Y747" s="16"/>
      <c r="Z747" s="16"/>
    </row>
    <row r="748" spans="1:26" s="67" customFormat="1" ht="112.5" customHeight="1" x14ac:dyDescent="0.2">
      <c r="A748" s="19"/>
      <c r="B748" s="20"/>
      <c r="C748" s="8" t="str">
        <f t="shared" ca="1" si="72"/>
        <v>Active</v>
      </c>
      <c r="D748" s="12" t="s">
        <v>5074</v>
      </c>
      <c r="E748" s="23">
        <v>43503</v>
      </c>
      <c r="F748" s="28">
        <v>44964</v>
      </c>
      <c r="G748" s="9">
        <f t="shared" si="71"/>
        <v>45694</v>
      </c>
      <c r="H748" s="8" t="s">
        <v>5075</v>
      </c>
      <c r="I748" s="12" t="s">
        <v>5076</v>
      </c>
      <c r="J748" s="12" t="s">
        <v>5077</v>
      </c>
      <c r="K748" s="12" t="s">
        <v>124</v>
      </c>
      <c r="L748" s="8" t="s">
        <v>29</v>
      </c>
      <c r="M748" s="10" t="str">
        <f t="shared" si="74"/>
        <v>LP</v>
      </c>
      <c r="N748" s="12" t="s">
        <v>30</v>
      </c>
      <c r="O748" s="8" t="str">
        <f t="shared" si="70"/>
        <v>Medium</v>
      </c>
      <c r="P748" s="201" t="s">
        <v>5078</v>
      </c>
      <c r="Q748" s="12"/>
      <c r="R748" s="12" t="s">
        <v>5079</v>
      </c>
      <c r="S748" s="11" t="s">
        <v>5080</v>
      </c>
      <c r="T748" s="14" t="s">
        <v>60</v>
      </c>
      <c r="U748" s="12">
        <v>3</v>
      </c>
      <c r="V748" s="12">
        <v>0</v>
      </c>
      <c r="W748" s="12">
        <v>2</v>
      </c>
      <c r="X748" s="12" t="s">
        <v>37</v>
      </c>
      <c r="Y748" s="16"/>
      <c r="Z748" s="16"/>
    </row>
    <row r="749" spans="1:26" s="67" customFormat="1" ht="112.5" customHeight="1" x14ac:dyDescent="0.2">
      <c r="A749" s="17"/>
      <c r="B749" s="18">
        <v>45062</v>
      </c>
      <c r="C749" s="8" t="str">
        <f t="shared" ca="1" si="72"/>
        <v>Active</v>
      </c>
      <c r="D749" s="8" t="s">
        <v>5081</v>
      </c>
      <c r="E749" s="9">
        <v>45061</v>
      </c>
      <c r="F749" s="9">
        <f>E749</f>
        <v>45061</v>
      </c>
      <c r="G749" s="9">
        <f t="shared" si="71"/>
        <v>45791</v>
      </c>
      <c r="H749" s="8" t="s">
        <v>5082</v>
      </c>
      <c r="I749" s="8" t="s">
        <v>5083</v>
      </c>
      <c r="J749" s="8" t="s">
        <v>27</v>
      </c>
      <c r="K749" s="8" t="s">
        <v>28</v>
      </c>
      <c r="L749" s="8" t="s">
        <v>29</v>
      </c>
      <c r="M749" s="10" t="str">
        <f t="shared" si="74"/>
        <v>LP</v>
      </c>
      <c r="N749" s="8" t="s">
        <v>30</v>
      </c>
      <c r="O749" s="8" t="str">
        <f t="shared" si="70"/>
        <v>Medium</v>
      </c>
      <c r="P749" s="207" t="s">
        <v>5084</v>
      </c>
      <c r="Q749" s="8"/>
      <c r="R749" s="8" t="s">
        <v>5085</v>
      </c>
      <c r="S749" s="11" t="s">
        <v>5086</v>
      </c>
      <c r="T749" s="12" t="s">
        <v>5087</v>
      </c>
      <c r="U749" s="8">
        <v>3</v>
      </c>
      <c r="V749" s="8">
        <v>0</v>
      </c>
      <c r="W749" s="8">
        <v>0</v>
      </c>
      <c r="X749" s="14" t="s">
        <v>37</v>
      </c>
      <c r="Y749" s="16"/>
      <c r="Z749" s="16"/>
    </row>
    <row r="750" spans="1:26" s="67" customFormat="1" ht="112.5" customHeight="1" x14ac:dyDescent="0.2">
      <c r="A750" s="17"/>
      <c r="B750" s="107">
        <v>44887</v>
      </c>
      <c r="C750" s="8" t="str">
        <f t="shared" ca="1" si="72"/>
        <v>Expired</v>
      </c>
      <c r="D750" s="8" t="s">
        <v>5088</v>
      </c>
      <c r="E750" s="9">
        <v>44883</v>
      </c>
      <c r="F750" s="9">
        <v>44883</v>
      </c>
      <c r="G750" s="9">
        <f t="shared" si="71"/>
        <v>45613</v>
      </c>
      <c r="H750" s="8" t="s">
        <v>5089</v>
      </c>
      <c r="I750" s="8" t="s">
        <v>5090</v>
      </c>
      <c r="J750" s="8" t="s">
        <v>5091</v>
      </c>
      <c r="K750" s="8" t="s">
        <v>124</v>
      </c>
      <c r="L750" s="8" t="s">
        <v>29</v>
      </c>
      <c r="M750" s="10" t="str">
        <f t="shared" si="74"/>
        <v>LP</v>
      </c>
      <c r="N750" s="8" t="s">
        <v>132</v>
      </c>
      <c r="O750" s="8" t="str">
        <f t="shared" si="70"/>
        <v>Low</v>
      </c>
      <c r="P750" s="207" t="s">
        <v>215</v>
      </c>
      <c r="Q750" s="8"/>
      <c r="R750" s="8"/>
      <c r="S750" s="21"/>
      <c r="T750" s="12"/>
      <c r="U750" s="24"/>
      <c r="V750" s="24"/>
      <c r="W750" s="24"/>
      <c r="X750" s="14"/>
      <c r="Y750" s="16"/>
      <c r="Z750" s="16"/>
    </row>
    <row r="751" spans="1:26" s="67" customFormat="1" ht="112.5" customHeight="1" x14ac:dyDescent="0.2">
      <c r="A751" s="19"/>
      <c r="B751" s="20"/>
      <c r="C751" s="8" t="str">
        <f t="shared" ca="1" si="72"/>
        <v>Expired</v>
      </c>
      <c r="D751" s="8" t="s">
        <v>5092</v>
      </c>
      <c r="E751" s="9">
        <v>42487</v>
      </c>
      <c r="F751" s="9">
        <v>42487</v>
      </c>
      <c r="G751" s="9">
        <f t="shared" si="71"/>
        <v>43216</v>
      </c>
      <c r="H751" s="8" t="s">
        <v>5093</v>
      </c>
      <c r="I751" s="8" t="s">
        <v>5094</v>
      </c>
      <c r="J751" s="8" t="s">
        <v>161</v>
      </c>
      <c r="K751" s="8" t="s">
        <v>28</v>
      </c>
      <c r="L751" s="8" t="s">
        <v>29</v>
      </c>
      <c r="M751" s="10" t="str">
        <f t="shared" si="74"/>
        <v>LP</v>
      </c>
      <c r="N751" s="8" t="s">
        <v>132</v>
      </c>
      <c r="O751" s="8" t="str">
        <f t="shared" si="70"/>
        <v>Low</v>
      </c>
      <c r="P751" s="207" t="s">
        <v>5095</v>
      </c>
      <c r="Q751" s="8" t="s">
        <v>5096</v>
      </c>
      <c r="R751" s="8" t="s">
        <v>5097</v>
      </c>
      <c r="S751" s="11" t="s">
        <v>5098</v>
      </c>
      <c r="T751" s="13" t="s">
        <v>5099</v>
      </c>
      <c r="U751" s="8">
        <v>3</v>
      </c>
      <c r="V751" s="8">
        <v>0</v>
      </c>
      <c r="W751" s="8">
        <v>1</v>
      </c>
      <c r="X751" s="14" t="s">
        <v>37</v>
      </c>
      <c r="Y751" s="16"/>
      <c r="Z751" s="16"/>
    </row>
    <row r="752" spans="1:26" s="67" customFormat="1" ht="112.5" customHeight="1" x14ac:dyDescent="0.2">
      <c r="A752" s="19"/>
      <c r="B752" s="20"/>
      <c r="C752" s="8" t="str">
        <f t="shared" ca="1" si="72"/>
        <v>Expired</v>
      </c>
      <c r="D752" s="12" t="s">
        <v>5100</v>
      </c>
      <c r="E752" s="23">
        <v>37531</v>
      </c>
      <c r="F752" s="28">
        <v>43744</v>
      </c>
      <c r="G752" s="9">
        <f t="shared" si="71"/>
        <v>44474</v>
      </c>
      <c r="H752" s="8" t="s">
        <v>5101</v>
      </c>
      <c r="I752" s="12" t="s">
        <v>5102</v>
      </c>
      <c r="J752" s="12" t="s">
        <v>56</v>
      </c>
      <c r="K752" s="12" t="s">
        <v>124</v>
      </c>
      <c r="L752" s="8" t="s">
        <v>29</v>
      </c>
      <c r="M752" s="10" t="str">
        <f t="shared" si="74"/>
        <v>LP</v>
      </c>
      <c r="N752" s="12" t="s">
        <v>132</v>
      </c>
      <c r="O752" s="8" t="str">
        <f t="shared" si="70"/>
        <v>Low</v>
      </c>
      <c r="P752" s="201" t="s">
        <v>5103</v>
      </c>
      <c r="Q752" s="12"/>
      <c r="R752" s="12" t="s">
        <v>5104</v>
      </c>
      <c r="S752" s="11" t="s">
        <v>5105</v>
      </c>
      <c r="T752" s="14"/>
      <c r="U752" s="12"/>
      <c r="V752" s="12"/>
      <c r="W752" s="12"/>
      <c r="X752" s="12" t="s">
        <v>243</v>
      </c>
      <c r="Y752" s="16"/>
    </row>
    <row r="753" spans="1:25" s="67" customFormat="1" ht="112.5" customHeight="1" x14ac:dyDescent="0.2">
      <c r="A753" s="19"/>
      <c r="B753" s="20"/>
      <c r="C753" s="8" t="str">
        <f t="shared" ca="1" si="72"/>
        <v>Active</v>
      </c>
      <c r="D753" s="8" t="s">
        <v>5106</v>
      </c>
      <c r="E753" s="9">
        <v>44316</v>
      </c>
      <c r="F753" s="9">
        <v>45046</v>
      </c>
      <c r="G753" s="9">
        <f t="shared" si="71"/>
        <v>45776</v>
      </c>
      <c r="H753" s="8" t="s">
        <v>5107</v>
      </c>
      <c r="I753" s="8" t="s">
        <v>5108</v>
      </c>
      <c r="J753" s="8" t="s">
        <v>27</v>
      </c>
      <c r="K753" s="8" t="s">
        <v>28</v>
      </c>
      <c r="L753" s="8" t="s">
        <v>29</v>
      </c>
      <c r="M753" s="10" t="str">
        <f t="shared" si="74"/>
        <v>LP</v>
      </c>
      <c r="N753" s="8" t="s">
        <v>132</v>
      </c>
      <c r="O753" s="8" t="str">
        <f t="shared" si="70"/>
        <v>Low</v>
      </c>
      <c r="P753" s="207" t="s">
        <v>215</v>
      </c>
      <c r="Q753" s="8" t="s">
        <v>5109</v>
      </c>
      <c r="R753" s="8" t="s">
        <v>5110</v>
      </c>
      <c r="S753" s="11" t="s">
        <v>5111</v>
      </c>
      <c r="T753" s="12" t="s">
        <v>5112</v>
      </c>
      <c r="U753" s="8">
        <v>3</v>
      </c>
      <c r="V753" s="8">
        <v>8</v>
      </c>
      <c r="W753" s="8">
        <v>0</v>
      </c>
      <c r="X753" s="14" t="s">
        <v>37</v>
      </c>
      <c r="Y753" s="16"/>
    </row>
    <row r="754" spans="1:25" s="67" customFormat="1" ht="112.5" customHeight="1" x14ac:dyDescent="0.2">
      <c r="A754" s="19"/>
      <c r="B754" s="20"/>
      <c r="C754" s="8" t="str">
        <f t="shared" ca="1" si="72"/>
        <v>Expired</v>
      </c>
      <c r="D754" s="8" t="s">
        <v>5113</v>
      </c>
      <c r="E754" s="9">
        <v>42549</v>
      </c>
      <c r="F754" s="9">
        <v>43998</v>
      </c>
      <c r="G754" s="9">
        <f t="shared" si="71"/>
        <v>44727</v>
      </c>
      <c r="H754" s="8" t="s">
        <v>5114</v>
      </c>
      <c r="I754" s="8" t="s">
        <v>5115</v>
      </c>
      <c r="J754" s="8" t="s">
        <v>56</v>
      </c>
      <c r="K754" s="8" t="s">
        <v>28</v>
      </c>
      <c r="L754" s="8" t="s">
        <v>29</v>
      </c>
      <c r="M754" s="10" t="str">
        <f t="shared" si="74"/>
        <v>LP</v>
      </c>
      <c r="N754" s="8" t="s">
        <v>30</v>
      </c>
      <c r="O754" s="8" t="str">
        <f t="shared" si="70"/>
        <v>Medium</v>
      </c>
      <c r="P754" s="207" t="s">
        <v>5116</v>
      </c>
      <c r="Q754" s="8" t="s">
        <v>5117</v>
      </c>
      <c r="R754" s="8" t="s">
        <v>5118</v>
      </c>
      <c r="S754" s="21" t="s">
        <v>5119</v>
      </c>
      <c r="T754" s="12" t="s">
        <v>5120</v>
      </c>
      <c r="U754" s="8">
        <v>2</v>
      </c>
      <c r="V754" s="8">
        <v>0</v>
      </c>
      <c r="W754" s="8">
        <v>0</v>
      </c>
      <c r="X754" s="14" t="s">
        <v>37</v>
      </c>
      <c r="Y754" s="16"/>
    </row>
    <row r="755" spans="1:25" s="67" customFormat="1" ht="112.5" customHeight="1" x14ac:dyDescent="0.2">
      <c r="A755" s="19"/>
      <c r="B755" s="20"/>
      <c r="C755" s="8" t="str">
        <f t="shared" ca="1" si="72"/>
        <v>Expired</v>
      </c>
      <c r="D755" s="8" t="s">
        <v>5121</v>
      </c>
      <c r="E755" s="9">
        <v>44376</v>
      </c>
      <c r="F755" s="9">
        <v>44376</v>
      </c>
      <c r="G755" s="9">
        <f t="shared" si="71"/>
        <v>45105</v>
      </c>
      <c r="H755" s="8" t="s">
        <v>5122</v>
      </c>
      <c r="I755" s="8" t="s">
        <v>5123</v>
      </c>
      <c r="J755" s="8" t="s">
        <v>254</v>
      </c>
      <c r="K755" s="8" t="s">
        <v>28</v>
      </c>
      <c r="L755" s="8" t="s">
        <v>29</v>
      </c>
      <c r="M755" s="10" t="str">
        <f t="shared" si="74"/>
        <v>LP</v>
      </c>
      <c r="N755" s="8" t="s">
        <v>30</v>
      </c>
      <c r="O755" s="8" t="str">
        <f t="shared" si="70"/>
        <v>Medium</v>
      </c>
      <c r="P755" s="207" t="s">
        <v>5124</v>
      </c>
      <c r="Q755" s="8"/>
      <c r="R755" s="8" t="s">
        <v>5125</v>
      </c>
      <c r="S755" s="21" t="s">
        <v>5126</v>
      </c>
      <c r="T755" s="12" t="s">
        <v>5127</v>
      </c>
      <c r="U755" s="8"/>
      <c r="V755" s="8"/>
      <c r="W755" s="8"/>
      <c r="X755" s="27" t="s">
        <v>37</v>
      </c>
      <c r="Y755" s="16"/>
    </row>
    <row r="756" spans="1:25" s="67" customFormat="1" ht="112.5" customHeight="1" x14ac:dyDescent="0.2">
      <c r="A756" s="19"/>
      <c r="B756" s="20"/>
      <c r="C756" s="8" t="str">
        <f t="shared" ca="1" si="72"/>
        <v>Expired</v>
      </c>
      <c r="D756" s="8" t="s">
        <v>5128</v>
      </c>
      <c r="E756" s="9">
        <v>43873</v>
      </c>
      <c r="F756" s="9">
        <v>44735</v>
      </c>
      <c r="G756" s="9">
        <f t="shared" si="71"/>
        <v>45465</v>
      </c>
      <c r="H756" s="8" t="s">
        <v>5129</v>
      </c>
      <c r="I756" s="8" t="s">
        <v>5130</v>
      </c>
      <c r="J756" s="8" t="s">
        <v>27</v>
      </c>
      <c r="K756" s="8" t="s">
        <v>28</v>
      </c>
      <c r="L756" s="8" t="s">
        <v>29</v>
      </c>
      <c r="M756" s="10" t="str">
        <f t="shared" si="74"/>
        <v>LP</v>
      </c>
      <c r="N756" s="8" t="s">
        <v>30</v>
      </c>
      <c r="O756" s="8" t="str">
        <f t="shared" si="70"/>
        <v>Medium</v>
      </c>
      <c r="P756" s="207" t="s">
        <v>5131</v>
      </c>
      <c r="Q756" s="8" t="s">
        <v>5132</v>
      </c>
      <c r="R756" s="8" t="s">
        <v>5133</v>
      </c>
      <c r="S756" s="11" t="s">
        <v>5134</v>
      </c>
      <c r="T756" s="22" t="s">
        <v>5135</v>
      </c>
      <c r="U756" s="8">
        <v>4</v>
      </c>
      <c r="V756" s="8">
        <v>3</v>
      </c>
      <c r="W756" s="8">
        <v>1</v>
      </c>
      <c r="X756" s="14" t="s">
        <v>37</v>
      </c>
      <c r="Y756" s="16"/>
    </row>
    <row r="757" spans="1:25" s="67" customFormat="1" ht="112.5" customHeight="1" x14ac:dyDescent="0.2">
      <c r="A757" s="19"/>
      <c r="B757" s="20"/>
      <c r="C757" s="8" t="str">
        <f t="shared" ca="1" si="72"/>
        <v>Expired</v>
      </c>
      <c r="D757" s="8" t="s">
        <v>5136</v>
      </c>
      <c r="E757" s="9">
        <v>41865</v>
      </c>
      <c r="F757" s="9">
        <v>44787</v>
      </c>
      <c r="G757" s="9">
        <f t="shared" si="71"/>
        <v>45517</v>
      </c>
      <c r="H757" s="8" t="s">
        <v>5137</v>
      </c>
      <c r="I757" s="8" t="s">
        <v>5138</v>
      </c>
      <c r="J757" s="8" t="s">
        <v>65</v>
      </c>
      <c r="K757" s="8" t="s">
        <v>28</v>
      </c>
      <c r="L757" s="8" t="s">
        <v>29</v>
      </c>
      <c r="M757" s="10" t="str">
        <f t="shared" si="74"/>
        <v>LP</v>
      </c>
      <c r="N757" s="8" t="s">
        <v>132</v>
      </c>
      <c r="O757" s="8" t="str">
        <f t="shared" si="70"/>
        <v>Low</v>
      </c>
      <c r="P757" s="207" t="s">
        <v>5139</v>
      </c>
      <c r="Q757" s="8"/>
      <c r="R757" s="8" t="s">
        <v>5140</v>
      </c>
      <c r="S757" s="11" t="s">
        <v>5141</v>
      </c>
      <c r="T757" s="13" t="s">
        <v>36</v>
      </c>
      <c r="U757" s="13">
        <v>3</v>
      </c>
      <c r="V757" s="13">
        <v>10</v>
      </c>
      <c r="W757" s="13">
        <v>1</v>
      </c>
      <c r="X757" s="14" t="s">
        <v>37</v>
      </c>
      <c r="Y757" s="16"/>
    </row>
    <row r="758" spans="1:25" s="67" customFormat="1" ht="112.5" customHeight="1" x14ac:dyDescent="0.2">
      <c r="A758" s="19"/>
      <c r="B758" s="20"/>
      <c r="C758" s="8" t="str">
        <f t="shared" ca="1" si="72"/>
        <v>Expired</v>
      </c>
      <c r="D758" s="8" t="s">
        <v>5142</v>
      </c>
      <c r="E758" s="9">
        <v>43804</v>
      </c>
      <c r="F758" s="9">
        <v>44535</v>
      </c>
      <c r="G758" s="9">
        <f t="shared" si="71"/>
        <v>45264</v>
      </c>
      <c r="H758" s="8" t="s">
        <v>5143</v>
      </c>
      <c r="I758" s="8" t="s">
        <v>5144</v>
      </c>
      <c r="J758" s="12" t="s">
        <v>161</v>
      </c>
      <c r="K758" s="8" t="s">
        <v>28</v>
      </c>
      <c r="L758" s="8" t="s">
        <v>29</v>
      </c>
      <c r="M758" s="10" t="str">
        <f t="shared" si="74"/>
        <v>LP</v>
      </c>
      <c r="N758" s="8" t="s">
        <v>30</v>
      </c>
      <c r="O758" s="8" t="str">
        <f t="shared" si="70"/>
        <v>Medium</v>
      </c>
      <c r="P758" s="207" t="s">
        <v>5145</v>
      </c>
      <c r="Q758" s="8"/>
      <c r="R758" s="8" t="s">
        <v>5146</v>
      </c>
      <c r="S758" s="11" t="s">
        <v>5147</v>
      </c>
      <c r="T758" s="23" t="s">
        <v>5148</v>
      </c>
      <c r="U758" s="8">
        <v>10</v>
      </c>
      <c r="V758" s="8">
        <v>12</v>
      </c>
      <c r="W758" s="8">
        <v>1</v>
      </c>
      <c r="X758" s="14" t="s">
        <v>37</v>
      </c>
      <c r="Y758" s="16"/>
    </row>
    <row r="759" spans="1:25" s="67" customFormat="1" ht="112.5" customHeight="1" x14ac:dyDescent="0.2">
      <c r="A759" s="19"/>
      <c r="B759" s="20"/>
      <c r="C759" s="8" t="str">
        <f t="shared" ca="1" si="72"/>
        <v>Expired</v>
      </c>
      <c r="D759" s="8" t="s">
        <v>5149</v>
      </c>
      <c r="E759" s="9">
        <v>43362</v>
      </c>
      <c r="F759" s="9">
        <v>43362</v>
      </c>
      <c r="G759" s="9">
        <f t="shared" si="71"/>
        <v>44092</v>
      </c>
      <c r="H759" s="8" t="s">
        <v>5150</v>
      </c>
      <c r="I759" s="8" t="s">
        <v>5151</v>
      </c>
      <c r="J759" s="8" t="s">
        <v>27</v>
      </c>
      <c r="K759" s="8" t="s">
        <v>28</v>
      </c>
      <c r="L759" s="8" t="s">
        <v>29</v>
      </c>
      <c r="M759" s="10" t="str">
        <f t="shared" si="74"/>
        <v>LP</v>
      </c>
      <c r="N759" s="8" t="s">
        <v>30</v>
      </c>
      <c r="O759" s="8" t="str">
        <f t="shared" si="70"/>
        <v>Medium</v>
      </c>
      <c r="P759" s="207" t="s">
        <v>5152</v>
      </c>
      <c r="Q759" s="8" t="s">
        <v>5153</v>
      </c>
      <c r="R759" s="8" t="s">
        <v>5154</v>
      </c>
      <c r="S759" s="21" t="s">
        <v>5155</v>
      </c>
      <c r="T759" s="13" t="s">
        <v>77</v>
      </c>
      <c r="U759" s="8">
        <v>5</v>
      </c>
      <c r="V759" s="8">
        <v>0</v>
      </c>
      <c r="W759" s="8">
        <v>1</v>
      </c>
      <c r="X759" s="14" t="s">
        <v>37</v>
      </c>
      <c r="Y759" s="16"/>
    </row>
    <row r="760" spans="1:25" s="67" customFormat="1" ht="112.5" customHeight="1" x14ac:dyDescent="0.2">
      <c r="A760" s="19"/>
      <c r="B760" s="20"/>
      <c r="C760" s="8" t="str">
        <f t="shared" ca="1" si="72"/>
        <v>Expired</v>
      </c>
      <c r="D760" s="8" t="s">
        <v>5156</v>
      </c>
      <c r="E760" s="9">
        <v>44552</v>
      </c>
      <c r="F760" s="9">
        <v>44552</v>
      </c>
      <c r="G760" s="9">
        <f t="shared" si="71"/>
        <v>45281</v>
      </c>
      <c r="H760" s="8" t="s">
        <v>5157</v>
      </c>
      <c r="I760" s="8" t="s">
        <v>5158</v>
      </c>
      <c r="J760" s="8" t="s">
        <v>161</v>
      </c>
      <c r="K760" s="8" t="s">
        <v>28</v>
      </c>
      <c r="L760" s="8" t="s">
        <v>29</v>
      </c>
      <c r="M760" s="10" t="str">
        <f t="shared" si="74"/>
        <v>LP</v>
      </c>
      <c r="N760" s="8" t="s">
        <v>30</v>
      </c>
      <c r="O760" s="8" t="str">
        <f t="shared" si="70"/>
        <v>Medium</v>
      </c>
      <c r="P760" s="207" t="s">
        <v>5159</v>
      </c>
      <c r="Q760" s="8" t="s">
        <v>5160</v>
      </c>
      <c r="R760" s="8" t="s">
        <v>5161</v>
      </c>
      <c r="S760" s="21" t="s">
        <v>5162</v>
      </c>
      <c r="T760" s="12" t="s">
        <v>5163</v>
      </c>
      <c r="U760" s="8">
        <v>7</v>
      </c>
      <c r="V760" s="8">
        <v>0</v>
      </c>
      <c r="W760" s="8">
        <v>1</v>
      </c>
      <c r="X760" s="27" t="s">
        <v>37</v>
      </c>
      <c r="Y760" s="16"/>
    </row>
    <row r="761" spans="1:25" s="67" customFormat="1" ht="112.5" customHeight="1" x14ac:dyDescent="0.2">
      <c r="A761" s="19"/>
      <c r="B761" s="20"/>
      <c r="C761" s="8" t="str">
        <f t="shared" ca="1" si="72"/>
        <v>Expired</v>
      </c>
      <c r="D761" s="8" t="s">
        <v>5164</v>
      </c>
      <c r="E761" s="9">
        <v>43033</v>
      </c>
      <c r="F761" s="9">
        <v>43763</v>
      </c>
      <c r="G761" s="9">
        <f t="shared" si="71"/>
        <v>44493</v>
      </c>
      <c r="H761" s="8" t="s">
        <v>5165</v>
      </c>
      <c r="I761" s="8" t="s">
        <v>5166</v>
      </c>
      <c r="J761" s="8" t="s">
        <v>27</v>
      </c>
      <c r="K761" s="8" t="s">
        <v>28</v>
      </c>
      <c r="L761" s="8" t="s">
        <v>29</v>
      </c>
      <c r="M761" s="10" t="str">
        <f t="shared" si="74"/>
        <v>LP</v>
      </c>
      <c r="N761" s="8" t="s">
        <v>30</v>
      </c>
      <c r="O761" s="8" t="str">
        <f t="shared" si="70"/>
        <v>Medium</v>
      </c>
      <c r="P761" s="207" t="s">
        <v>5167</v>
      </c>
      <c r="Q761" s="8" t="s">
        <v>5168</v>
      </c>
      <c r="R761" s="8" t="s">
        <v>5169</v>
      </c>
      <c r="S761" s="11" t="s">
        <v>5170</v>
      </c>
      <c r="T761" s="12" t="s">
        <v>5171</v>
      </c>
      <c r="U761" s="25">
        <v>7</v>
      </c>
      <c r="V761" s="25">
        <v>15</v>
      </c>
      <c r="W761" s="25">
        <v>0</v>
      </c>
      <c r="X761" s="58" t="s">
        <v>37</v>
      </c>
      <c r="Y761" s="16"/>
    </row>
    <row r="762" spans="1:25" s="67" customFormat="1" ht="112.5" customHeight="1" x14ac:dyDescent="0.2">
      <c r="A762" s="19"/>
      <c r="B762" s="20"/>
      <c r="C762" s="8" t="str">
        <f t="shared" ca="1" si="72"/>
        <v>Expired</v>
      </c>
      <c r="D762" s="8" t="s">
        <v>5172</v>
      </c>
      <c r="E762" s="9">
        <v>41828</v>
      </c>
      <c r="F762" s="9">
        <v>44750</v>
      </c>
      <c r="G762" s="9">
        <f t="shared" si="71"/>
        <v>45480</v>
      </c>
      <c r="H762" s="8" t="s">
        <v>5173</v>
      </c>
      <c r="I762" s="8" t="s">
        <v>5174</v>
      </c>
      <c r="J762" s="8" t="s">
        <v>27</v>
      </c>
      <c r="K762" s="8" t="s">
        <v>28</v>
      </c>
      <c r="L762" s="8" t="s">
        <v>29</v>
      </c>
      <c r="M762" s="10" t="str">
        <f t="shared" si="74"/>
        <v>LP</v>
      </c>
      <c r="N762" s="8" t="s">
        <v>132</v>
      </c>
      <c r="O762" s="8" t="str">
        <f t="shared" si="70"/>
        <v>Low</v>
      </c>
      <c r="P762" s="207" t="s">
        <v>5175</v>
      </c>
      <c r="Q762" s="8"/>
      <c r="R762" s="8" t="s">
        <v>5176</v>
      </c>
      <c r="S762" s="11" t="s">
        <v>5177</v>
      </c>
      <c r="T762" s="12" t="s">
        <v>5178</v>
      </c>
      <c r="U762" s="8"/>
      <c r="V762" s="8"/>
      <c r="W762" s="8"/>
      <c r="X762" s="14" t="s">
        <v>37</v>
      </c>
      <c r="Y762" s="16"/>
    </row>
    <row r="763" spans="1:25" s="67" customFormat="1" ht="112.5" customHeight="1" x14ac:dyDescent="0.2">
      <c r="A763" s="19"/>
      <c r="B763" s="20"/>
      <c r="C763" s="8" t="str">
        <f t="shared" ca="1" si="72"/>
        <v>Active</v>
      </c>
      <c r="D763" s="8" t="s">
        <v>5179</v>
      </c>
      <c r="E763" s="9">
        <v>42130</v>
      </c>
      <c r="F763" s="9">
        <v>45052</v>
      </c>
      <c r="G763" s="9">
        <f t="shared" si="71"/>
        <v>45782</v>
      </c>
      <c r="H763" s="8" t="s">
        <v>5180</v>
      </c>
      <c r="I763" s="8" t="s">
        <v>5181</v>
      </c>
      <c r="J763" s="8" t="s">
        <v>254</v>
      </c>
      <c r="K763" s="8" t="s">
        <v>28</v>
      </c>
      <c r="L763" s="8" t="s">
        <v>29</v>
      </c>
      <c r="M763" s="10" t="str">
        <f t="shared" si="74"/>
        <v>LP</v>
      </c>
      <c r="N763" s="8" t="s">
        <v>30</v>
      </c>
      <c r="O763" s="8" t="str">
        <f t="shared" si="70"/>
        <v>Medium</v>
      </c>
      <c r="P763" s="207" t="s">
        <v>5182</v>
      </c>
      <c r="Q763" s="8"/>
      <c r="R763" s="8" t="s">
        <v>5183</v>
      </c>
      <c r="S763" s="11" t="s">
        <v>5184</v>
      </c>
      <c r="T763" s="12" t="s">
        <v>5185</v>
      </c>
      <c r="U763" s="13">
        <v>5</v>
      </c>
      <c r="V763" s="13">
        <v>0</v>
      </c>
      <c r="W763" s="13">
        <v>1</v>
      </c>
      <c r="X763" s="14" t="s">
        <v>37</v>
      </c>
      <c r="Y763" s="16"/>
    </row>
    <row r="764" spans="1:25" s="67" customFormat="1" ht="112.5" customHeight="1" x14ac:dyDescent="0.2">
      <c r="A764" s="19"/>
      <c r="B764" s="20"/>
      <c r="C764" s="8" t="str">
        <f t="shared" ca="1" si="72"/>
        <v>Expired</v>
      </c>
      <c r="D764" s="8" t="s">
        <v>5186</v>
      </c>
      <c r="E764" s="9">
        <v>43594</v>
      </c>
      <c r="F764" s="9">
        <v>43594</v>
      </c>
      <c r="G764" s="9">
        <f t="shared" si="71"/>
        <v>44324</v>
      </c>
      <c r="H764" s="8" t="s">
        <v>5187</v>
      </c>
      <c r="I764" s="8" t="s">
        <v>5188</v>
      </c>
      <c r="J764" s="8" t="s">
        <v>27</v>
      </c>
      <c r="K764" s="8" t="s">
        <v>28</v>
      </c>
      <c r="L764" s="8" t="s">
        <v>29</v>
      </c>
      <c r="M764" s="10" t="str">
        <f t="shared" si="74"/>
        <v>LP</v>
      </c>
      <c r="N764" s="8" t="s">
        <v>132</v>
      </c>
      <c r="O764" s="8" t="str">
        <f t="shared" si="70"/>
        <v>Low</v>
      </c>
      <c r="P764" s="207" t="s">
        <v>5189</v>
      </c>
      <c r="Q764" s="8" t="s">
        <v>5190</v>
      </c>
      <c r="R764" s="8" t="s">
        <v>5191</v>
      </c>
      <c r="S764" s="11" t="s">
        <v>5192</v>
      </c>
      <c r="T764" s="12" t="s">
        <v>5193</v>
      </c>
      <c r="U764" s="8">
        <v>2</v>
      </c>
      <c r="V764" s="8">
        <v>0</v>
      </c>
      <c r="W764" s="8">
        <v>0</v>
      </c>
      <c r="X764" s="14" t="s">
        <v>37</v>
      </c>
      <c r="Y764" s="16"/>
    </row>
    <row r="765" spans="1:25" s="67" customFormat="1" ht="112.5" customHeight="1" x14ac:dyDescent="0.2">
      <c r="A765" s="19"/>
      <c r="B765" s="20"/>
      <c r="C765" s="8" t="str">
        <f t="shared" ca="1" si="72"/>
        <v>Expired</v>
      </c>
      <c r="D765" s="8" t="s">
        <v>5194</v>
      </c>
      <c r="E765" s="9">
        <v>42515</v>
      </c>
      <c r="F765" s="9">
        <v>44447</v>
      </c>
      <c r="G765" s="9">
        <f t="shared" si="71"/>
        <v>45176</v>
      </c>
      <c r="H765" s="8" t="s">
        <v>5195</v>
      </c>
      <c r="I765" s="8" t="s">
        <v>5196</v>
      </c>
      <c r="J765" s="8" t="s">
        <v>27</v>
      </c>
      <c r="K765" s="8" t="s">
        <v>28</v>
      </c>
      <c r="L765" s="8" t="s">
        <v>29</v>
      </c>
      <c r="M765" s="10" t="str">
        <f t="shared" si="74"/>
        <v>LP</v>
      </c>
      <c r="N765" s="8" t="s">
        <v>30</v>
      </c>
      <c r="O765" s="8" t="str">
        <f t="shared" si="70"/>
        <v>Medium</v>
      </c>
      <c r="P765" s="207" t="s">
        <v>5197</v>
      </c>
      <c r="Q765" s="8"/>
      <c r="R765" s="8" t="s">
        <v>5198</v>
      </c>
      <c r="S765" s="21" t="s">
        <v>5199</v>
      </c>
      <c r="T765" s="12" t="s">
        <v>5200</v>
      </c>
      <c r="U765" s="8">
        <v>3</v>
      </c>
      <c r="V765" s="8">
        <v>12</v>
      </c>
      <c r="W765" s="8">
        <v>1</v>
      </c>
      <c r="X765" s="14" t="s">
        <v>37</v>
      </c>
      <c r="Y765" s="16"/>
    </row>
    <row r="766" spans="1:25" s="67" customFormat="1" ht="112.5" customHeight="1" x14ac:dyDescent="0.2">
      <c r="A766" s="32"/>
      <c r="B766" s="20"/>
      <c r="C766" s="8" t="str">
        <f t="shared" ca="1" si="72"/>
        <v>Expired</v>
      </c>
      <c r="D766" s="8" t="s">
        <v>5201</v>
      </c>
      <c r="E766" s="9">
        <v>41687</v>
      </c>
      <c r="F766" s="9">
        <v>41687</v>
      </c>
      <c r="G766" s="9">
        <f t="shared" si="71"/>
        <v>42416</v>
      </c>
      <c r="H766" s="8" t="s">
        <v>5202</v>
      </c>
      <c r="I766" s="9" t="s">
        <v>5203</v>
      </c>
      <c r="J766" s="8" t="s">
        <v>27</v>
      </c>
      <c r="K766" s="8" t="s">
        <v>28</v>
      </c>
      <c r="L766" s="8" t="s">
        <v>29</v>
      </c>
      <c r="M766" s="10" t="str">
        <f t="shared" si="74"/>
        <v>LP</v>
      </c>
      <c r="N766" s="8" t="s">
        <v>30</v>
      </c>
      <c r="O766" s="8" t="str">
        <f t="shared" si="70"/>
        <v>Medium</v>
      </c>
      <c r="P766" s="207" t="s">
        <v>5204</v>
      </c>
      <c r="Q766" s="8" t="s">
        <v>5205</v>
      </c>
      <c r="R766" s="8" t="s">
        <v>5206</v>
      </c>
      <c r="S766" s="11" t="s">
        <v>5207</v>
      </c>
      <c r="T766" s="12" t="s">
        <v>5208</v>
      </c>
      <c r="U766" s="25">
        <v>26</v>
      </c>
      <c r="V766" s="25">
        <v>1</v>
      </c>
      <c r="W766" s="25">
        <v>1</v>
      </c>
      <c r="X766" s="58" t="s">
        <v>37</v>
      </c>
      <c r="Y766" s="16"/>
    </row>
    <row r="767" spans="1:25" s="67" customFormat="1" ht="112.5" customHeight="1" x14ac:dyDescent="0.2">
      <c r="A767" s="30" t="s">
        <v>5209</v>
      </c>
      <c r="B767" s="31"/>
      <c r="C767" s="8" t="str">
        <f t="shared" ca="1" si="72"/>
        <v>Expired</v>
      </c>
      <c r="D767" s="8" t="s">
        <v>5210</v>
      </c>
      <c r="E767" s="9">
        <v>43742</v>
      </c>
      <c r="F767" s="9">
        <v>43742</v>
      </c>
      <c r="G767" s="9">
        <f t="shared" si="71"/>
        <v>44472</v>
      </c>
      <c r="H767" s="8" t="s">
        <v>5211</v>
      </c>
      <c r="I767" s="8" t="s">
        <v>5212</v>
      </c>
      <c r="J767" s="8" t="s">
        <v>254</v>
      </c>
      <c r="K767" s="8" t="s">
        <v>28</v>
      </c>
      <c r="L767" s="8" t="s">
        <v>29</v>
      </c>
      <c r="M767" s="10" t="str">
        <f t="shared" si="74"/>
        <v>LP</v>
      </c>
      <c r="N767" s="8" t="s">
        <v>132</v>
      </c>
      <c r="O767" s="8" t="str">
        <f t="shared" si="70"/>
        <v>Low</v>
      </c>
      <c r="P767" s="207" t="s">
        <v>5213</v>
      </c>
      <c r="Q767" s="8" t="s">
        <v>5214</v>
      </c>
      <c r="R767" s="8" t="s">
        <v>5215</v>
      </c>
      <c r="S767" s="11" t="s">
        <v>5216</v>
      </c>
      <c r="T767" s="96" t="s">
        <v>5217</v>
      </c>
      <c r="U767" s="25">
        <v>106</v>
      </c>
      <c r="V767" s="25">
        <v>22</v>
      </c>
      <c r="W767" s="25">
        <v>4</v>
      </c>
      <c r="X767" s="58" t="s">
        <v>37</v>
      </c>
      <c r="Y767" s="16"/>
    </row>
    <row r="768" spans="1:25" s="67" customFormat="1" ht="112.5" customHeight="1" x14ac:dyDescent="0.2">
      <c r="A768" s="19"/>
      <c r="B768" s="20"/>
      <c r="C768" s="8" t="str">
        <f t="shared" ca="1" si="72"/>
        <v>Expired</v>
      </c>
      <c r="D768" s="12" t="s">
        <v>5218</v>
      </c>
      <c r="E768" s="23">
        <v>43480</v>
      </c>
      <c r="F768" s="28">
        <v>43480</v>
      </c>
      <c r="G768" s="9">
        <f t="shared" si="71"/>
        <v>44210</v>
      </c>
      <c r="H768" s="8" t="s">
        <v>5219</v>
      </c>
      <c r="I768" s="12" t="s">
        <v>5220</v>
      </c>
      <c r="J768" s="12" t="s">
        <v>56</v>
      </c>
      <c r="K768" s="12" t="s">
        <v>124</v>
      </c>
      <c r="L768" s="8" t="s">
        <v>29</v>
      </c>
      <c r="M768" s="10" t="str">
        <f t="shared" si="74"/>
        <v>LP</v>
      </c>
      <c r="N768" s="12" t="s">
        <v>30</v>
      </c>
      <c r="O768" s="8" t="str">
        <f t="shared" si="70"/>
        <v>Medium</v>
      </c>
      <c r="P768" s="201" t="s">
        <v>5221</v>
      </c>
      <c r="Q768" s="12"/>
      <c r="R768" s="12" t="s">
        <v>5222</v>
      </c>
      <c r="S768" s="46"/>
      <c r="T768" s="14"/>
      <c r="U768" s="12"/>
      <c r="V768" s="12"/>
      <c r="W768" s="12"/>
      <c r="X768" s="12" t="s">
        <v>37</v>
      </c>
      <c r="Y768" s="16"/>
    </row>
    <row r="769" spans="1:25" s="67" customFormat="1" ht="112.5" customHeight="1" x14ac:dyDescent="0.2">
      <c r="A769" s="19"/>
      <c r="B769" s="20"/>
      <c r="C769" s="8" t="str">
        <f t="shared" ca="1" si="72"/>
        <v>Expired</v>
      </c>
      <c r="D769" s="8" t="s">
        <v>5223</v>
      </c>
      <c r="E769" s="9">
        <v>43454</v>
      </c>
      <c r="F769" s="9">
        <v>43454</v>
      </c>
      <c r="G769" s="9">
        <f t="shared" si="71"/>
        <v>44184</v>
      </c>
      <c r="H769" s="8" t="s">
        <v>5224</v>
      </c>
      <c r="I769" s="8" t="s">
        <v>5225</v>
      </c>
      <c r="J769" s="8" t="s">
        <v>27</v>
      </c>
      <c r="K769" s="8" t="s">
        <v>28</v>
      </c>
      <c r="L769" s="8" t="s">
        <v>29</v>
      </c>
      <c r="M769" s="10" t="str">
        <f t="shared" si="74"/>
        <v>LP</v>
      </c>
      <c r="N769" s="8" t="s">
        <v>1613</v>
      </c>
      <c r="O769" s="8" t="str">
        <f>IF(EXACT(N769,"Overseas Charities Operating in Jamaica"),"Medium",IF(EXACT(N769,"Muslim Groups/Foundations"),"Medium",IF(EXACT(N769,"Churches"),"Low",IF(EXACT(N769,"Benevolent Societies"),"Low",IF(EXACT(N769,"Alumni/Past Students Associations"),"Low",IF(EXACT(N769,"Schools(Government/Private)"),"Low",IF(EXACT(N769,"Govt.Based Trust/Charities"),"Low",IF(EXACT(N769,"Trust"),"Medium",IF(EXACT(N769,"Company Based Foundations"),"Medium",IF(EXACT(N769,"Other Foundations"),"Medium",IF(EXACT(N769,"Unincorporated Groups"),"Medium","")))))))))))</f>
        <v>Low</v>
      </c>
      <c r="P769" s="207" t="s">
        <v>5226</v>
      </c>
      <c r="Q769" s="8" t="s">
        <v>5227</v>
      </c>
      <c r="R769" s="8" t="s">
        <v>5228</v>
      </c>
      <c r="S769" s="11" t="s">
        <v>5229</v>
      </c>
      <c r="T769" s="13" t="s">
        <v>85</v>
      </c>
      <c r="U769" s="8">
        <v>2</v>
      </c>
      <c r="V769" s="8">
        <v>0</v>
      </c>
      <c r="W769" s="8">
        <v>0</v>
      </c>
      <c r="X769" s="14" t="s">
        <v>37</v>
      </c>
      <c r="Y769" s="16"/>
    </row>
    <row r="770" spans="1:25" s="67" customFormat="1" ht="112.5" customHeight="1" x14ac:dyDescent="0.2">
      <c r="A770" s="19"/>
      <c r="B770" s="20"/>
      <c r="C770" s="8" t="str">
        <f t="shared" ca="1" si="72"/>
        <v>Expired</v>
      </c>
      <c r="D770" s="8" t="s">
        <v>5230</v>
      </c>
      <c r="E770" s="9">
        <v>41844</v>
      </c>
      <c r="F770" s="9">
        <v>44018</v>
      </c>
      <c r="G770" s="9">
        <f t="shared" si="71"/>
        <v>44747</v>
      </c>
      <c r="H770" s="8" t="s">
        <v>5231</v>
      </c>
      <c r="I770" s="8" t="s">
        <v>5232</v>
      </c>
      <c r="J770" s="8" t="s">
        <v>254</v>
      </c>
      <c r="K770" s="8" t="s">
        <v>28</v>
      </c>
      <c r="L770" s="8" t="s">
        <v>29</v>
      </c>
      <c r="M770" s="10" t="str">
        <f t="shared" si="74"/>
        <v>LP</v>
      </c>
      <c r="N770" s="8" t="s">
        <v>30</v>
      </c>
      <c r="O770" s="8" t="str">
        <f t="shared" ref="O770:O803" si="75">IF(EXACT(N770,"Overseas Charities Operating in Jamaica"),"Medium",IF(EXACT(N770,"Muslim Groups/Foundations"),"Medium",IF(EXACT(N770,"Churches"),"Low",IF(EXACT(N770,"Benevolent Societies"),"Low",IF(EXACT(N770,"Alumni/Past Students Associations"),"Low",IF(EXACT(N770,"Schools(Government/Private)"),"Low",IF(EXACT(N770,"Govt.Based Trusts/Charities"),"Low",IF(EXACT(N770,"Trust"),"Medium",IF(EXACT(N770,"Company Based Foundations"),"Medium",IF(EXACT(N770,"Other Foundations"),"Medium",IF(EXACT(N770,"Unincorporated Groups"),"Medium","")))))))))))</f>
        <v>Medium</v>
      </c>
      <c r="P770" s="207" t="s">
        <v>5233</v>
      </c>
      <c r="Q770" s="8"/>
      <c r="R770" s="8" t="s">
        <v>5234</v>
      </c>
      <c r="S770" s="11" t="s">
        <v>5235</v>
      </c>
      <c r="T770" s="23" t="s">
        <v>2283</v>
      </c>
      <c r="U770" s="24"/>
      <c r="V770" s="24"/>
      <c r="W770" s="24"/>
      <c r="X770" s="14" t="s">
        <v>37</v>
      </c>
      <c r="Y770" s="16"/>
    </row>
    <row r="771" spans="1:25" s="67" customFormat="1" ht="112.5" customHeight="1" x14ac:dyDescent="0.2">
      <c r="A771" s="19"/>
      <c r="B771" s="20"/>
      <c r="C771" s="8" t="str">
        <f t="shared" ca="1" si="72"/>
        <v>Expired</v>
      </c>
      <c r="D771" s="8" t="s">
        <v>5236</v>
      </c>
      <c r="E771" s="9">
        <v>43685</v>
      </c>
      <c r="F771" s="9">
        <v>43685</v>
      </c>
      <c r="G771" s="9">
        <f t="shared" si="71"/>
        <v>44415</v>
      </c>
      <c r="H771" s="8" t="s">
        <v>5237</v>
      </c>
      <c r="I771" s="8" t="s">
        <v>5238</v>
      </c>
      <c r="J771" s="8" t="s">
        <v>27</v>
      </c>
      <c r="K771" s="8" t="s">
        <v>28</v>
      </c>
      <c r="L771" s="8" t="s">
        <v>29</v>
      </c>
      <c r="M771" s="10" t="str">
        <f t="shared" si="74"/>
        <v>LP</v>
      </c>
      <c r="N771" s="8" t="s">
        <v>132</v>
      </c>
      <c r="O771" s="8" t="str">
        <f t="shared" si="75"/>
        <v>Low</v>
      </c>
      <c r="P771" s="207" t="s">
        <v>5239</v>
      </c>
      <c r="Q771" s="8" t="s">
        <v>5240</v>
      </c>
      <c r="R771" s="8" t="s">
        <v>5241</v>
      </c>
      <c r="S771" s="11" t="s">
        <v>5242</v>
      </c>
      <c r="T771" s="23" t="s">
        <v>5243</v>
      </c>
      <c r="U771" s="25">
        <v>5</v>
      </c>
      <c r="V771" s="25">
        <v>0</v>
      </c>
      <c r="W771" s="25">
        <v>1</v>
      </c>
      <c r="X771" s="58" t="s">
        <v>61</v>
      </c>
      <c r="Y771" s="16"/>
    </row>
    <row r="772" spans="1:25" s="67" customFormat="1" ht="112.5" customHeight="1" x14ac:dyDescent="0.2">
      <c r="A772" s="19"/>
      <c r="B772" s="20"/>
      <c r="C772" s="8" t="str">
        <f t="shared" ca="1" si="72"/>
        <v>Active</v>
      </c>
      <c r="D772" s="8" t="s">
        <v>5244</v>
      </c>
      <c r="E772" s="9">
        <v>42849</v>
      </c>
      <c r="F772" s="9">
        <v>45040</v>
      </c>
      <c r="G772" s="9">
        <f t="shared" si="71"/>
        <v>45770</v>
      </c>
      <c r="H772" s="8" t="s">
        <v>5245</v>
      </c>
      <c r="I772" s="8" t="s">
        <v>5246</v>
      </c>
      <c r="J772" s="8" t="s">
        <v>27</v>
      </c>
      <c r="K772" s="8" t="s">
        <v>28</v>
      </c>
      <c r="L772" s="8" t="s">
        <v>29</v>
      </c>
      <c r="M772" s="10" t="str">
        <f t="shared" si="74"/>
        <v>LP</v>
      </c>
      <c r="N772" s="8" t="s">
        <v>132</v>
      </c>
      <c r="O772" s="8" t="str">
        <f t="shared" si="75"/>
        <v>Low</v>
      </c>
      <c r="P772" s="207" t="s">
        <v>5247</v>
      </c>
      <c r="Q772" s="8" t="s">
        <v>5248</v>
      </c>
      <c r="R772" s="8" t="s">
        <v>5249</v>
      </c>
      <c r="S772" s="11" t="s">
        <v>5250</v>
      </c>
      <c r="T772" s="12" t="s">
        <v>5251</v>
      </c>
      <c r="U772" s="8">
        <v>105</v>
      </c>
      <c r="V772" s="8">
        <v>4</v>
      </c>
      <c r="W772" s="8">
        <v>0</v>
      </c>
      <c r="X772" s="14" t="s">
        <v>61</v>
      </c>
      <c r="Y772" s="16"/>
    </row>
    <row r="773" spans="1:25" s="67" customFormat="1" ht="112.5" customHeight="1" x14ac:dyDescent="0.2">
      <c r="A773" s="19"/>
      <c r="B773" s="20"/>
      <c r="C773" s="8" t="str">
        <f t="shared" ca="1" si="72"/>
        <v>Expired</v>
      </c>
      <c r="D773" s="8" t="s">
        <v>5252</v>
      </c>
      <c r="E773" s="9">
        <v>43473</v>
      </c>
      <c r="F773" s="9">
        <v>43473</v>
      </c>
      <c r="G773" s="9">
        <f t="shared" si="71"/>
        <v>44203</v>
      </c>
      <c r="H773" s="8" t="s">
        <v>5253</v>
      </c>
      <c r="I773" s="8" t="s">
        <v>5254</v>
      </c>
      <c r="J773" s="8" t="s">
        <v>269</v>
      </c>
      <c r="K773" s="8" t="s">
        <v>28</v>
      </c>
      <c r="L773" s="8" t="s">
        <v>29</v>
      </c>
      <c r="M773" s="10" t="str">
        <f t="shared" si="74"/>
        <v>LP</v>
      </c>
      <c r="N773" s="8" t="s">
        <v>132</v>
      </c>
      <c r="O773" s="8" t="str">
        <f t="shared" si="75"/>
        <v>Low</v>
      </c>
      <c r="P773" s="207" t="s">
        <v>5255</v>
      </c>
      <c r="Q773" s="8" t="s">
        <v>5256</v>
      </c>
      <c r="R773" s="8" t="s">
        <v>5257</v>
      </c>
      <c r="S773" s="11" t="s">
        <v>5258</v>
      </c>
      <c r="T773" s="12" t="s">
        <v>5259</v>
      </c>
      <c r="U773" s="25">
        <v>2</v>
      </c>
      <c r="V773" s="25">
        <v>0</v>
      </c>
      <c r="W773" s="25">
        <v>1</v>
      </c>
      <c r="X773" s="58" t="s">
        <v>37</v>
      </c>
      <c r="Y773" s="16"/>
    </row>
    <row r="774" spans="1:25" s="67" customFormat="1" ht="112.5" customHeight="1" x14ac:dyDescent="0.2">
      <c r="A774" s="19"/>
      <c r="B774" s="18">
        <v>45079</v>
      </c>
      <c r="C774" s="8" t="str">
        <f t="shared" ca="1" si="72"/>
        <v>Active</v>
      </c>
      <c r="D774" s="8" t="s">
        <v>5260</v>
      </c>
      <c r="E774" s="9">
        <v>45079</v>
      </c>
      <c r="F774" s="9">
        <v>45079</v>
      </c>
      <c r="G774" s="9">
        <f t="shared" si="71"/>
        <v>45809</v>
      </c>
      <c r="H774" s="8" t="s">
        <v>5261</v>
      </c>
      <c r="I774" s="8" t="s">
        <v>5262</v>
      </c>
      <c r="J774" s="8" t="s">
        <v>161</v>
      </c>
      <c r="K774" s="8" t="s">
        <v>28</v>
      </c>
      <c r="L774" s="8" t="s">
        <v>29</v>
      </c>
      <c r="M774" s="10" t="str">
        <f t="shared" si="74"/>
        <v>LP</v>
      </c>
      <c r="N774" s="8" t="s">
        <v>30</v>
      </c>
      <c r="O774" s="8" t="str">
        <f t="shared" si="75"/>
        <v>Medium</v>
      </c>
      <c r="P774" s="207" t="s">
        <v>5263</v>
      </c>
      <c r="Q774" s="8"/>
      <c r="R774" s="8" t="s">
        <v>5264</v>
      </c>
      <c r="S774" s="11" t="s">
        <v>5265</v>
      </c>
      <c r="T774" s="12" t="s">
        <v>60</v>
      </c>
      <c r="U774" s="8">
        <v>2</v>
      </c>
      <c r="V774" s="8">
        <v>0</v>
      </c>
      <c r="W774" s="8">
        <v>0</v>
      </c>
      <c r="X774" s="14" t="s">
        <v>37</v>
      </c>
      <c r="Y774" s="16"/>
    </row>
    <row r="775" spans="1:25" s="67" customFormat="1" ht="112.5" customHeight="1" x14ac:dyDescent="0.2">
      <c r="A775" s="19"/>
      <c r="B775" s="20"/>
      <c r="C775" s="8" t="str">
        <f t="shared" ca="1" si="72"/>
        <v>Expired</v>
      </c>
      <c r="D775" s="8" t="s">
        <v>5266</v>
      </c>
      <c r="E775" s="9">
        <v>44337</v>
      </c>
      <c r="F775" s="9">
        <v>44337</v>
      </c>
      <c r="G775" s="9">
        <f t="shared" si="71"/>
        <v>45066</v>
      </c>
      <c r="H775" s="8" t="s">
        <v>5267</v>
      </c>
      <c r="I775" s="8" t="s">
        <v>5268</v>
      </c>
      <c r="J775" s="8" t="s">
        <v>27</v>
      </c>
      <c r="K775" s="8" t="s">
        <v>28</v>
      </c>
      <c r="L775" s="8" t="s">
        <v>29</v>
      </c>
      <c r="M775" s="10" t="str">
        <f t="shared" si="74"/>
        <v>LP</v>
      </c>
      <c r="N775" s="8" t="s">
        <v>132</v>
      </c>
      <c r="O775" s="8" t="str">
        <f t="shared" si="75"/>
        <v>Low</v>
      </c>
      <c r="P775" s="207" t="s">
        <v>215</v>
      </c>
      <c r="Q775" s="8"/>
      <c r="R775" s="8" t="s">
        <v>36</v>
      </c>
      <c r="S775" s="11" t="s">
        <v>36</v>
      </c>
      <c r="T775" s="13"/>
      <c r="U775" s="8"/>
      <c r="V775" s="8"/>
      <c r="W775" s="8"/>
      <c r="X775" s="14" t="s">
        <v>37</v>
      </c>
      <c r="Y775" s="16"/>
    </row>
    <row r="776" spans="1:25" s="67" customFormat="1" ht="112.5" customHeight="1" x14ac:dyDescent="0.2">
      <c r="A776" s="19"/>
      <c r="B776" s="20"/>
      <c r="C776" s="8" t="str">
        <f t="shared" ca="1" si="72"/>
        <v>Expired</v>
      </c>
      <c r="D776" s="8" t="s">
        <v>5269</v>
      </c>
      <c r="E776" s="9">
        <v>44607</v>
      </c>
      <c r="F776" s="9">
        <v>44607</v>
      </c>
      <c r="G776" s="9">
        <f t="shared" si="71"/>
        <v>45336</v>
      </c>
      <c r="H776" s="8" t="s">
        <v>5270</v>
      </c>
      <c r="I776" s="8" t="s">
        <v>5271</v>
      </c>
      <c r="J776" s="8" t="s">
        <v>27</v>
      </c>
      <c r="K776" s="8" t="s">
        <v>28</v>
      </c>
      <c r="L776" s="8" t="s">
        <v>29</v>
      </c>
      <c r="M776" s="10" t="str">
        <f t="shared" si="74"/>
        <v>LP</v>
      </c>
      <c r="N776" s="8" t="s">
        <v>30</v>
      </c>
      <c r="O776" s="8" t="str">
        <f t="shared" si="75"/>
        <v>Medium</v>
      </c>
      <c r="P776" s="207" t="s">
        <v>5272</v>
      </c>
      <c r="Q776" s="8" t="s">
        <v>5273</v>
      </c>
      <c r="R776" s="8" t="s">
        <v>5274</v>
      </c>
      <c r="S776" s="21" t="s">
        <v>5275</v>
      </c>
      <c r="T776" s="12" t="s">
        <v>835</v>
      </c>
      <c r="U776" s="8">
        <v>10</v>
      </c>
      <c r="V776" s="8">
        <v>45</v>
      </c>
      <c r="W776" s="8">
        <v>1</v>
      </c>
      <c r="X776" s="27" t="s">
        <v>37</v>
      </c>
      <c r="Y776" s="16"/>
    </row>
    <row r="777" spans="1:25" s="67" customFormat="1" ht="112.5" customHeight="1" x14ac:dyDescent="0.2">
      <c r="A777" s="19"/>
      <c r="B777" s="20"/>
      <c r="C777" s="8" t="str">
        <f t="shared" ca="1" si="72"/>
        <v>Expired</v>
      </c>
      <c r="D777" s="8" t="s">
        <v>5276</v>
      </c>
      <c r="E777" s="9">
        <v>42794</v>
      </c>
      <c r="F777" s="9">
        <v>44255</v>
      </c>
      <c r="G777" s="9">
        <f t="shared" ref="G777:G840" si="76">DATE(YEAR(F777)+2,MONTH(F777),DAY(F777)-1)</f>
        <v>44984</v>
      </c>
      <c r="H777" s="8" t="s">
        <v>5277</v>
      </c>
      <c r="I777" s="8" t="s">
        <v>5278</v>
      </c>
      <c r="J777" s="8" t="s">
        <v>27</v>
      </c>
      <c r="K777" s="8" t="s">
        <v>28</v>
      </c>
      <c r="L777" s="8" t="s">
        <v>29</v>
      </c>
      <c r="M777" s="10" t="str">
        <f t="shared" si="74"/>
        <v>LP</v>
      </c>
      <c r="N777" s="8" t="s">
        <v>30</v>
      </c>
      <c r="O777" s="8" t="str">
        <f t="shared" si="75"/>
        <v>Medium</v>
      </c>
      <c r="P777" s="207" t="s">
        <v>5279</v>
      </c>
      <c r="Q777" s="8" t="s">
        <v>5280</v>
      </c>
      <c r="R777" s="8" t="s">
        <v>5281</v>
      </c>
      <c r="S777" s="11" t="s">
        <v>5282</v>
      </c>
      <c r="T777" s="12" t="s">
        <v>5283</v>
      </c>
      <c r="U777" s="8">
        <v>3</v>
      </c>
      <c r="V777" s="8">
        <v>3</v>
      </c>
      <c r="W777" s="8">
        <v>1</v>
      </c>
      <c r="X777" s="14" t="s">
        <v>37</v>
      </c>
      <c r="Y777" s="16"/>
    </row>
    <row r="778" spans="1:25" s="67" customFormat="1" ht="112.5" customHeight="1" x14ac:dyDescent="0.2">
      <c r="A778" s="19"/>
      <c r="B778" s="20"/>
      <c r="C778" s="8" t="str">
        <f t="shared" ref="C778:C841" ca="1" si="77">IF(G778&lt;TODAY(),"Expired","Active")</f>
        <v>Expired</v>
      </c>
      <c r="D778" s="8" t="s">
        <v>5284</v>
      </c>
      <c r="E778" s="9">
        <v>43899</v>
      </c>
      <c r="F778" s="9">
        <v>44629</v>
      </c>
      <c r="G778" s="9">
        <f t="shared" si="76"/>
        <v>45359</v>
      </c>
      <c r="H778" s="8" t="s">
        <v>5285</v>
      </c>
      <c r="I778" s="8" t="s">
        <v>5286</v>
      </c>
      <c r="J778" s="8" t="s">
        <v>27</v>
      </c>
      <c r="K778" s="8" t="s">
        <v>28</v>
      </c>
      <c r="L778" s="32" t="s">
        <v>1275</v>
      </c>
      <c r="M778" s="10" t="str">
        <f t="shared" si="74"/>
        <v>LA</v>
      </c>
      <c r="N778" s="8" t="s">
        <v>1276</v>
      </c>
      <c r="O778" s="8" t="str">
        <f t="shared" si="75"/>
        <v>Medium</v>
      </c>
      <c r="P778" s="207" t="s">
        <v>5287</v>
      </c>
      <c r="Q778" s="8"/>
      <c r="R778" s="8" t="s">
        <v>5288</v>
      </c>
      <c r="S778" s="21" t="s">
        <v>5289</v>
      </c>
      <c r="T778" s="23" t="s">
        <v>5290</v>
      </c>
      <c r="U778" s="8">
        <v>10</v>
      </c>
      <c r="V778" s="8">
        <v>20</v>
      </c>
      <c r="W778" s="8">
        <v>1</v>
      </c>
      <c r="X778" s="14" t="s">
        <v>37</v>
      </c>
      <c r="Y778" s="16"/>
    </row>
    <row r="779" spans="1:25" s="67" customFormat="1" ht="112.5" customHeight="1" x14ac:dyDescent="0.2">
      <c r="A779" s="19"/>
      <c r="B779" s="20"/>
      <c r="C779" s="8" t="str">
        <f t="shared" ca="1" si="77"/>
        <v>Expired</v>
      </c>
      <c r="D779" s="8" t="s">
        <v>5291</v>
      </c>
      <c r="E779" s="9">
        <v>42198</v>
      </c>
      <c r="F779" s="9">
        <v>42198</v>
      </c>
      <c r="G779" s="9">
        <f t="shared" si="76"/>
        <v>42928</v>
      </c>
      <c r="H779" s="8" t="s">
        <v>5292</v>
      </c>
      <c r="I779" s="8" t="s">
        <v>5293</v>
      </c>
      <c r="J779" s="8" t="s">
        <v>161</v>
      </c>
      <c r="K779" s="8" t="s">
        <v>28</v>
      </c>
      <c r="L779" s="8" t="s">
        <v>29</v>
      </c>
      <c r="M779" s="10" t="str">
        <f t="shared" si="74"/>
        <v>LP</v>
      </c>
      <c r="N779" s="8" t="s">
        <v>132</v>
      </c>
      <c r="O779" s="8" t="str">
        <f t="shared" si="75"/>
        <v>Low</v>
      </c>
      <c r="P779" s="207" t="s">
        <v>215</v>
      </c>
      <c r="Q779" s="8" t="s">
        <v>5294</v>
      </c>
      <c r="R779" s="8" t="s">
        <v>5295</v>
      </c>
      <c r="S779" s="21" t="s">
        <v>5296</v>
      </c>
      <c r="T779" s="12" t="s">
        <v>5297</v>
      </c>
      <c r="U779" s="8">
        <v>4</v>
      </c>
      <c r="V779" s="8">
        <v>2</v>
      </c>
      <c r="W779" s="8">
        <v>0</v>
      </c>
      <c r="X779" s="14" t="s">
        <v>37</v>
      </c>
      <c r="Y779" s="16"/>
    </row>
    <row r="780" spans="1:25" s="67" customFormat="1" ht="112.5" customHeight="1" x14ac:dyDescent="0.2">
      <c r="A780" s="83"/>
      <c r="B780" s="84"/>
      <c r="C780" s="8" t="str">
        <f t="shared" ca="1" si="77"/>
        <v>Expired</v>
      </c>
      <c r="D780" s="8" t="s">
        <v>5298</v>
      </c>
      <c r="E780" s="9">
        <v>43206</v>
      </c>
      <c r="F780" s="9">
        <v>43206</v>
      </c>
      <c r="G780" s="9">
        <f t="shared" si="76"/>
        <v>43936</v>
      </c>
      <c r="H780" s="8" t="s">
        <v>5299</v>
      </c>
      <c r="I780" s="8" t="s">
        <v>5300</v>
      </c>
      <c r="J780" s="8" t="s">
        <v>161</v>
      </c>
      <c r="K780" s="8" t="s">
        <v>28</v>
      </c>
      <c r="L780" s="8" t="s">
        <v>29</v>
      </c>
      <c r="M780" s="10" t="str">
        <f t="shared" si="74"/>
        <v>LP</v>
      </c>
      <c r="N780" s="8" t="s">
        <v>30</v>
      </c>
      <c r="O780" s="8" t="str">
        <f t="shared" si="75"/>
        <v>Medium</v>
      </c>
      <c r="P780" s="207" t="s">
        <v>5301</v>
      </c>
      <c r="Q780" s="8" t="s">
        <v>5302</v>
      </c>
      <c r="R780" s="8" t="s">
        <v>5303</v>
      </c>
      <c r="S780" s="21" t="s">
        <v>5304</v>
      </c>
      <c r="T780" s="12" t="s">
        <v>5305</v>
      </c>
      <c r="U780" s="8">
        <v>3</v>
      </c>
      <c r="V780" s="8">
        <v>4</v>
      </c>
      <c r="W780" s="8">
        <v>0</v>
      </c>
      <c r="X780" s="14" t="s">
        <v>37</v>
      </c>
      <c r="Y780" s="16"/>
    </row>
    <row r="781" spans="1:25" s="67" customFormat="1" ht="112.5" customHeight="1" x14ac:dyDescent="0.2">
      <c r="A781" s="19"/>
      <c r="B781" s="20"/>
      <c r="C781" s="8" t="str">
        <f t="shared" ca="1" si="77"/>
        <v>Expired</v>
      </c>
      <c r="D781" s="12" t="s">
        <v>5306</v>
      </c>
      <c r="E781" s="23">
        <v>42198</v>
      </c>
      <c r="F781" s="28">
        <v>42929</v>
      </c>
      <c r="G781" s="9">
        <f t="shared" si="76"/>
        <v>43658</v>
      </c>
      <c r="H781" s="8" t="s">
        <v>5307</v>
      </c>
      <c r="I781" s="12" t="s">
        <v>5308</v>
      </c>
      <c r="J781" s="12" t="s">
        <v>114</v>
      </c>
      <c r="K781" s="12" t="s">
        <v>124</v>
      </c>
      <c r="L781" s="8" t="s">
        <v>5008</v>
      </c>
      <c r="M781" s="10" t="s">
        <v>2607</v>
      </c>
      <c r="N781" s="12" t="s">
        <v>132</v>
      </c>
      <c r="O781" s="8" t="str">
        <f t="shared" si="75"/>
        <v>Low</v>
      </c>
      <c r="P781" s="201" t="s">
        <v>5309</v>
      </c>
      <c r="Q781" s="12"/>
      <c r="R781" s="12" t="s">
        <v>5310</v>
      </c>
      <c r="S781" s="21" t="s">
        <v>5311</v>
      </c>
      <c r="T781" s="14" t="s">
        <v>5312</v>
      </c>
      <c r="U781" s="12">
        <v>5</v>
      </c>
      <c r="V781" s="12">
        <v>0</v>
      </c>
      <c r="W781" s="12">
        <v>0</v>
      </c>
      <c r="X781" s="12" t="s">
        <v>37</v>
      </c>
      <c r="Y781" s="16"/>
    </row>
    <row r="782" spans="1:25" s="67" customFormat="1" ht="112.5" customHeight="1" x14ac:dyDescent="0.2">
      <c r="A782" s="19"/>
      <c r="B782" s="20"/>
      <c r="C782" s="8" t="str">
        <f t="shared" ca="1" si="77"/>
        <v>Expired</v>
      </c>
      <c r="D782" s="8" t="s">
        <v>5313</v>
      </c>
      <c r="E782" s="9">
        <v>42571</v>
      </c>
      <c r="F782" s="9">
        <v>44540</v>
      </c>
      <c r="G782" s="9">
        <f t="shared" si="76"/>
        <v>45269</v>
      </c>
      <c r="H782" s="8" t="s">
        <v>5314</v>
      </c>
      <c r="I782" s="8" t="s">
        <v>5315</v>
      </c>
      <c r="J782" s="8" t="s">
        <v>254</v>
      </c>
      <c r="K782" s="8" t="s">
        <v>28</v>
      </c>
      <c r="L782" s="8" t="s">
        <v>29</v>
      </c>
      <c r="M782" s="10" t="str">
        <f>IF(EXACT(L782,"C - COMPANY ACT"),"LP",IF(EXACT(L782,"V- VEST ACT (WITHIN PARLIAMENT) "),"LP",IF(EXACT(L782,"FS - FRIENDLY SOCIETIES ACT"),"LP",IF(EXACT(L782,"UN - UNICORPORATED"),"LA",""))))</f>
        <v>LP</v>
      </c>
      <c r="N782" s="8" t="s">
        <v>30</v>
      </c>
      <c r="O782" s="8" t="str">
        <f t="shared" si="75"/>
        <v>Medium</v>
      </c>
      <c r="P782" s="207" t="s">
        <v>5316</v>
      </c>
      <c r="Q782" s="8"/>
      <c r="R782" s="8" t="s">
        <v>5317</v>
      </c>
      <c r="S782" s="11" t="s">
        <v>5318</v>
      </c>
      <c r="T782" s="12" t="s">
        <v>77</v>
      </c>
      <c r="U782" s="13">
        <v>2</v>
      </c>
      <c r="V782" s="13">
        <v>2</v>
      </c>
      <c r="W782" s="13">
        <v>1</v>
      </c>
      <c r="X782" s="14" t="s">
        <v>37</v>
      </c>
      <c r="Y782" s="16"/>
    </row>
    <row r="783" spans="1:25" s="67" customFormat="1" ht="112.5" customHeight="1" x14ac:dyDescent="0.2">
      <c r="A783" s="19"/>
      <c r="B783" s="20"/>
      <c r="C783" s="8" t="str">
        <f t="shared" ca="1" si="77"/>
        <v>Expired</v>
      </c>
      <c r="D783" s="8" t="s">
        <v>5319</v>
      </c>
      <c r="E783" s="9">
        <v>43986</v>
      </c>
      <c r="F783" s="9">
        <v>44716</v>
      </c>
      <c r="G783" s="9">
        <f t="shared" si="76"/>
        <v>45446</v>
      </c>
      <c r="H783" s="8" t="s">
        <v>5320</v>
      </c>
      <c r="I783" s="8" t="s">
        <v>5321</v>
      </c>
      <c r="J783" s="8" t="s">
        <v>161</v>
      </c>
      <c r="K783" s="8" t="s">
        <v>28</v>
      </c>
      <c r="L783" s="8" t="s">
        <v>29</v>
      </c>
      <c r="M783" s="10" t="str">
        <f>IF(EXACT(L783,"C - COMPANY ACT"),"LP",IF(EXACT(L783,"V- VEST ACT (WITHIN PARLIAMENT) "),"LP",IF(EXACT(L783,"FS - FRIENDLY SOCIETIES ACT"),"LP",IF(EXACT(L783,"UN - UNICORPORATED"),"LA",""))))</f>
        <v>LP</v>
      </c>
      <c r="N783" s="12" t="s">
        <v>132</v>
      </c>
      <c r="O783" s="8" t="str">
        <f t="shared" si="75"/>
        <v>Low</v>
      </c>
      <c r="P783" s="207" t="s">
        <v>215</v>
      </c>
      <c r="Q783" s="8"/>
      <c r="R783" s="8" t="s">
        <v>3538</v>
      </c>
      <c r="S783" s="11" t="s">
        <v>5322</v>
      </c>
      <c r="T783" s="23" t="s">
        <v>5323</v>
      </c>
      <c r="U783" s="8">
        <v>3</v>
      </c>
      <c r="V783" s="8">
        <v>10</v>
      </c>
      <c r="W783" s="8">
        <v>0</v>
      </c>
      <c r="X783" s="14" t="s">
        <v>37</v>
      </c>
      <c r="Y783" s="16"/>
    </row>
    <row r="784" spans="1:25" s="67" customFormat="1" ht="112.5" customHeight="1" x14ac:dyDescent="0.2">
      <c r="A784" s="19"/>
      <c r="B784" s="20"/>
      <c r="C784" s="8" t="str">
        <f t="shared" ca="1" si="77"/>
        <v>Expired</v>
      </c>
      <c r="D784" s="8" t="s">
        <v>5324</v>
      </c>
      <c r="E784" s="9">
        <v>42936</v>
      </c>
      <c r="F784" s="9">
        <v>42936</v>
      </c>
      <c r="G784" s="9">
        <f t="shared" si="76"/>
        <v>43665</v>
      </c>
      <c r="H784" s="8" t="s">
        <v>5325</v>
      </c>
      <c r="I784" s="8" t="s">
        <v>5326</v>
      </c>
      <c r="J784" s="12" t="s">
        <v>123</v>
      </c>
      <c r="K784" s="8" t="s">
        <v>28</v>
      </c>
      <c r="L784" s="8" t="s">
        <v>29</v>
      </c>
      <c r="M784" s="10" t="str">
        <f>IF(EXACT(L784,"C - COMPANY ACT"),"LP",IF(EXACT(L784,"V- VEST ACT (WITHIN PARLIAMENT) "),"LP",IF(EXACT(L784,"FS - FRIENDLY SOCIETIES ACT"),"LP",IF(EXACT(L784,"UN - UNICORPORATED"),"LA",""))))</f>
        <v>LP</v>
      </c>
      <c r="N784" s="8" t="s">
        <v>30</v>
      </c>
      <c r="O784" s="8" t="str">
        <f t="shared" si="75"/>
        <v>Medium</v>
      </c>
      <c r="P784" s="207" t="s">
        <v>5327</v>
      </c>
      <c r="Q784" s="8"/>
      <c r="R784" s="8" t="s">
        <v>36</v>
      </c>
      <c r="S784" s="11" t="s">
        <v>5328</v>
      </c>
      <c r="T784" s="13"/>
      <c r="U784" s="8"/>
      <c r="V784" s="8"/>
      <c r="W784" s="8"/>
      <c r="X784" s="14" t="s">
        <v>37</v>
      </c>
      <c r="Y784" s="16"/>
    </row>
    <row r="785" spans="1:25" s="67" customFormat="1" ht="112.5" customHeight="1" x14ac:dyDescent="0.2">
      <c r="A785" s="19"/>
      <c r="B785" s="20"/>
      <c r="C785" s="8" t="str">
        <f t="shared" ca="1" si="77"/>
        <v>Expired</v>
      </c>
      <c r="D785" s="12" t="s">
        <v>5329</v>
      </c>
      <c r="E785" s="23">
        <v>39192</v>
      </c>
      <c r="F785" s="28">
        <v>44373</v>
      </c>
      <c r="G785" s="9">
        <f t="shared" si="76"/>
        <v>45102</v>
      </c>
      <c r="H785" s="8" t="s">
        <v>5330</v>
      </c>
      <c r="I785" s="12" t="s">
        <v>5331</v>
      </c>
      <c r="J785" s="12" t="s">
        <v>202</v>
      </c>
      <c r="K785" s="12" t="s">
        <v>124</v>
      </c>
      <c r="L785" s="54" t="s">
        <v>5008</v>
      </c>
      <c r="M785" s="10" t="s">
        <v>2607</v>
      </c>
      <c r="N785" s="12" t="s">
        <v>30</v>
      </c>
      <c r="O785" s="8" t="str">
        <f t="shared" si="75"/>
        <v>Medium</v>
      </c>
      <c r="P785" s="201" t="s">
        <v>5332</v>
      </c>
      <c r="Q785" s="12"/>
      <c r="R785" s="12" t="s">
        <v>5333</v>
      </c>
      <c r="S785" s="11" t="s">
        <v>5334</v>
      </c>
      <c r="T785" s="14" t="s">
        <v>5335</v>
      </c>
      <c r="U785" s="12">
        <v>3</v>
      </c>
      <c r="V785" s="12">
        <v>5</v>
      </c>
      <c r="W785" s="12">
        <v>0</v>
      </c>
      <c r="X785" s="12" t="s">
        <v>61</v>
      </c>
      <c r="Y785" s="16"/>
    </row>
    <row r="786" spans="1:25" s="67" customFormat="1" ht="112.5" customHeight="1" x14ac:dyDescent="0.2">
      <c r="A786" s="19"/>
      <c r="B786" s="20"/>
      <c r="C786" s="8" t="str">
        <f t="shared" ca="1" si="77"/>
        <v>Expired</v>
      </c>
      <c r="D786" s="12" t="s">
        <v>5336</v>
      </c>
      <c r="E786" s="23">
        <v>44351</v>
      </c>
      <c r="F786" s="28">
        <v>44351</v>
      </c>
      <c r="G786" s="9">
        <f t="shared" si="76"/>
        <v>45080</v>
      </c>
      <c r="H786" s="8" t="s">
        <v>5337</v>
      </c>
      <c r="I786" s="12" t="s">
        <v>5338</v>
      </c>
      <c r="J786" s="12" t="s">
        <v>56</v>
      </c>
      <c r="K786" s="12" t="s">
        <v>124</v>
      </c>
      <c r="L786" s="54" t="s">
        <v>1275</v>
      </c>
      <c r="M786" s="10" t="str">
        <f t="shared" ref="M786:M843" si="78">IF(EXACT(L786,"C - COMPANY ACT"),"LP",IF(EXACT(L786,"V- VEST ACT (WITHIN PARLIAMENT) "),"LP",IF(EXACT(L786,"FS - FRIENDLY SOCIETIES ACT"),"LP",IF(EXACT(L786,"UN - UNICORPORATED"),"LA",""))))</f>
        <v>LA</v>
      </c>
      <c r="N786" s="12" t="s">
        <v>1276</v>
      </c>
      <c r="O786" s="8" t="str">
        <f t="shared" si="75"/>
        <v>Medium</v>
      </c>
      <c r="P786" s="201" t="s">
        <v>5339</v>
      </c>
      <c r="Q786" s="12"/>
      <c r="R786" s="12" t="s">
        <v>5340</v>
      </c>
      <c r="S786" s="29" t="s">
        <v>5341</v>
      </c>
      <c r="T786" s="14"/>
      <c r="U786" s="12"/>
      <c r="V786" s="12"/>
      <c r="W786" s="12"/>
      <c r="X786" s="12" t="s">
        <v>37</v>
      </c>
      <c r="Y786" s="16"/>
    </row>
    <row r="787" spans="1:25" s="67" customFormat="1" ht="112.5" customHeight="1" x14ac:dyDescent="0.2">
      <c r="A787" s="19"/>
      <c r="B787" s="20"/>
      <c r="C787" s="8" t="str">
        <f t="shared" ca="1" si="77"/>
        <v>Expired</v>
      </c>
      <c r="D787" s="8" t="s">
        <v>5342</v>
      </c>
      <c r="E787" s="9">
        <v>42578</v>
      </c>
      <c r="F787" s="9">
        <v>44769</v>
      </c>
      <c r="G787" s="9">
        <f t="shared" si="76"/>
        <v>45499</v>
      </c>
      <c r="H787" s="8" t="s">
        <v>5343</v>
      </c>
      <c r="I787" s="8" t="s">
        <v>5344</v>
      </c>
      <c r="J787" s="8" t="s">
        <v>27</v>
      </c>
      <c r="K787" s="8" t="s">
        <v>28</v>
      </c>
      <c r="L787" s="8" t="s">
        <v>29</v>
      </c>
      <c r="M787" s="10" t="str">
        <f t="shared" si="78"/>
        <v>LP</v>
      </c>
      <c r="N787" s="8" t="s">
        <v>30</v>
      </c>
      <c r="O787" s="8" t="str">
        <f t="shared" si="75"/>
        <v>Medium</v>
      </c>
      <c r="P787" s="207" t="s">
        <v>5345</v>
      </c>
      <c r="Q787" s="8"/>
      <c r="R787" s="8" t="s">
        <v>5346</v>
      </c>
      <c r="S787" s="11" t="s">
        <v>5347</v>
      </c>
      <c r="T787" s="12" t="s">
        <v>5348</v>
      </c>
      <c r="U787" s="8">
        <v>19</v>
      </c>
      <c r="V787" s="8">
        <v>19</v>
      </c>
      <c r="W787" s="8">
        <v>1</v>
      </c>
      <c r="X787" s="14" t="s">
        <v>37</v>
      </c>
      <c r="Y787" s="16"/>
    </row>
    <row r="788" spans="1:25" s="67" customFormat="1" ht="112.5" customHeight="1" x14ac:dyDescent="0.2">
      <c r="A788" s="19"/>
      <c r="B788" s="20"/>
      <c r="C788" s="8" t="str">
        <f t="shared" ca="1" si="77"/>
        <v>Expired</v>
      </c>
      <c r="D788" s="8" t="s">
        <v>5349</v>
      </c>
      <c r="E788" s="9">
        <v>43797</v>
      </c>
      <c r="F788" s="9">
        <v>44528</v>
      </c>
      <c r="G788" s="9">
        <f t="shared" si="76"/>
        <v>45257</v>
      </c>
      <c r="H788" s="8" t="s">
        <v>5350</v>
      </c>
      <c r="I788" s="8" t="s">
        <v>95</v>
      </c>
      <c r="J788" s="8" t="s">
        <v>27</v>
      </c>
      <c r="K788" s="8" t="s">
        <v>28</v>
      </c>
      <c r="L788" s="8" t="s">
        <v>29</v>
      </c>
      <c r="M788" s="10" t="str">
        <f t="shared" si="78"/>
        <v>LP</v>
      </c>
      <c r="N788" s="8" t="s">
        <v>30</v>
      </c>
      <c r="O788" s="8" t="str">
        <f t="shared" si="75"/>
        <v>Medium</v>
      </c>
      <c r="P788" s="207" t="s">
        <v>5351</v>
      </c>
      <c r="Q788" s="8"/>
      <c r="R788" s="8" t="s">
        <v>5352</v>
      </c>
      <c r="S788" s="11" t="s">
        <v>5353</v>
      </c>
      <c r="T788" s="23" t="s">
        <v>5354</v>
      </c>
      <c r="U788" s="8">
        <v>255</v>
      </c>
      <c r="V788" s="8">
        <v>9</v>
      </c>
      <c r="W788" s="8">
        <v>0</v>
      </c>
      <c r="X788" s="14" t="s">
        <v>37</v>
      </c>
      <c r="Y788" s="16"/>
    </row>
    <row r="789" spans="1:25" s="67" customFormat="1" ht="112.5" customHeight="1" x14ac:dyDescent="0.2">
      <c r="A789" s="19"/>
      <c r="B789" s="20"/>
      <c r="C789" s="8" t="str">
        <f t="shared" ca="1" si="77"/>
        <v>Expired</v>
      </c>
      <c r="D789" s="8" t="s">
        <v>5355</v>
      </c>
      <c r="E789" s="9">
        <v>41922</v>
      </c>
      <c r="F789" s="9">
        <v>44844</v>
      </c>
      <c r="G789" s="9">
        <f t="shared" si="76"/>
        <v>45574</v>
      </c>
      <c r="H789" s="8" t="s">
        <v>5356</v>
      </c>
      <c r="I789" s="8" t="s">
        <v>5357</v>
      </c>
      <c r="J789" s="8" t="s">
        <v>161</v>
      </c>
      <c r="K789" s="8" t="s">
        <v>28</v>
      </c>
      <c r="L789" s="8" t="s">
        <v>29</v>
      </c>
      <c r="M789" s="10" t="str">
        <f t="shared" si="78"/>
        <v>LP</v>
      </c>
      <c r="N789" s="8" t="s">
        <v>30</v>
      </c>
      <c r="O789" s="8" t="str">
        <f t="shared" si="75"/>
        <v>Medium</v>
      </c>
      <c r="P789" s="207" t="s">
        <v>5358</v>
      </c>
      <c r="Q789" s="8"/>
      <c r="R789" s="8" t="s">
        <v>5359</v>
      </c>
      <c r="S789" s="21" t="s">
        <v>5360</v>
      </c>
      <c r="T789" s="12" t="s">
        <v>5361</v>
      </c>
      <c r="U789" s="8">
        <v>7</v>
      </c>
      <c r="V789" s="8" t="s">
        <v>5362</v>
      </c>
      <c r="W789" s="8">
        <v>0</v>
      </c>
      <c r="X789" s="14" t="s">
        <v>37</v>
      </c>
      <c r="Y789" s="16"/>
    </row>
    <row r="790" spans="1:25" s="67" customFormat="1" ht="112.5" customHeight="1" x14ac:dyDescent="0.2">
      <c r="A790" s="17"/>
      <c r="B790" s="18">
        <v>44853</v>
      </c>
      <c r="C790" s="8" t="str">
        <f t="shared" ca="1" si="77"/>
        <v>Expired</v>
      </c>
      <c r="D790" s="8" t="s">
        <v>5363</v>
      </c>
      <c r="E790" s="9">
        <v>44853</v>
      </c>
      <c r="F790" s="9">
        <v>44853</v>
      </c>
      <c r="G790" s="9">
        <f t="shared" si="76"/>
        <v>45583</v>
      </c>
      <c r="H790" s="8" t="s">
        <v>5364</v>
      </c>
      <c r="I790" s="8" t="s">
        <v>5365</v>
      </c>
      <c r="J790" s="8" t="s">
        <v>27</v>
      </c>
      <c r="K790" s="8" t="s">
        <v>28</v>
      </c>
      <c r="L790" s="8" t="s">
        <v>29</v>
      </c>
      <c r="M790" s="10" t="str">
        <f t="shared" si="78"/>
        <v>LP</v>
      </c>
      <c r="N790" s="8" t="s">
        <v>30</v>
      </c>
      <c r="O790" s="8" t="str">
        <f t="shared" si="75"/>
        <v>Medium</v>
      </c>
      <c r="P790" s="207" t="s">
        <v>5366</v>
      </c>
      <c r="Q790" s="8" t="s">
        <v>5367</v>
      </c>
      <c r="R790" s="8" t="s">
        <v>5368</v>
      </c>
      <c r="S790" s="21" t="s">
        <v>5369</v>
      </c>
      <c r="T790" s="12" t="s">
        <v>5370</v>
      </c>
      <c r="U790" s="8">
        <v>4</v>
      </c>
      <c r="V790" s="8">
        <v>0</v>
      </c>
      <c r="W790" s="8">
        <v>0</v>
      </c>
      <c r="X790" s="14" t="s">
        <v>37</v>
      </c>
      <c r="Y790" s="16"/>
    </row>
    <row r="791" spans="1:25" s="67" customFormat="1" ht="112.5" customHeight="1" x14ac:dyDescent="0.2">
      <c r="A791" s="19"/>
      <c r="B791" s="20"/>
      <c r="C791" s="8" t="str">
        <f t="shared" ca="1" si="77"/>
        <v>Expired</v>
      </c>
      <c r="D791" s="8" t="s">
        <v>5371</v>
      </c>
      <c r="E791" s="9">
        <v>43664</v>
      </c>
      <c r="F791" s="9">
        <v>43664</v>
      </c>
      <c r="G791" s="9">
        <f t="shared" si="76"/>
        <v>44394</v>
      </c>
      <c r="H791" s="8" t="s">
        <v>5372</v>
      </c>
      <c r="I791" s="8" t="s">
        <v>5373</v>
      </c>
      <c r="J791" s="8" t="s">
        <v>254</v>
      </c>
      <c r="K791" s="8" t="s">
        <v>28</v>
      </c>
      <c r="L791" s="8" t="s">
        <v>29</v>
      </c>
      <c r="M791" s="10" t="str">
        <f t="shared" si="78"/>
        <v>LP</v>
      </c>
      <c r="N791" s="8" t="s">
        <v>132</v>
      </c>
      <c r="O791" s="8" t="str">
        <f t="shared" si="75"/>
        <v>Low</v>
      </c>
      <c r="P791" s="207" t="s">
        <v>5374</v>
      </c>
      <c r="Q791" s="8"/>
      <c r="R791" s="8" t="s">
        <v>5375</v>
      </c>
      <c r="S791" s="11" t="s">
        <v>36</v>
      </c>
      <c r="T791" s="22"/>
      <c r="U791" s="8"/>
      <c r="V791" s="8"/>
      <c r="W791" s="8"/>
      <c r="X791" s="14" t="str">
        <f>IF(ISNUMBER(#REF!), IF(#REF!&lt;5000001,"SMALL", IF(#REF!&lt;15000001,"MEDIUM","LARGE")),"")</f>
        <v/>
      </c>
      <c r="Y791" s="16"/>
    </row>
    <row r="792" spans="1:25" s="67" customFormat="1" ht="112.5" customHeight="1" x14ac:dyDescent="0.2">
      <c r="A792" s="19"/>
      <c r="B792" s="20"/>
      <c r="C792" s="8" t="str">
        <f t="shared" ca="1" si="77"/>
        <v>Expired</v>
      </c>
      <c r="D792" s="8" t="s">
        <v>5376</v>
      </c>
      <c r="E792" s="9">
        <v>43913</v>
      </c>
      <c r="F792" s="9">
        <v>44643</v>
      </c>
      <c r="G792" s="9">
        <f t="shared" si="76"/>
        <v>45373</v>
      </c>
      <c r="H792" s="8" t="s">
        <v>5377</v>
      </c>
      <c r="I792" s="8" t="s">
        <v>5378</v>
      </c>
      <c r="J792" s="8" t="s">
        <v>27</v>
      </c>
      <c r="K792" s="8" t="s">
        <v>28</v>
      </c>
      <c r="L792" s="8" t="s">
        <v>29</v>
      </c>
      <c r="M792" s="10" t="str">
        <f t="shared" si="78"/>
        <v>LP</v>
      </c>
      <c r="N792" s="8" t="s">
        <v>30</v>
      </c>
      <c r="O792" s="8" t="str">
        <f t="shared" si="75"/>
        <v>Medium</v>
      </c>
      <c r="P792" s="207" t="s">
        <v>5379</v>
      </c>
      <c r="Q792" s="8"/>
      <c r="R792" s="8" t="s">
        <v>5380</v>
      </c>
      <c r="S792" s="11" t="s">
        <v>5381</v>
      </c>
      <c r="T792" s="22" t="s">
        <v>5382</v>
      </c>
      <c r="U792" s="8">
        <v>2</v>
      </c>
      <c r="V792" s="8">
        <v>0</v>
      </c>
      <c r="W792" s="8">
        <v>1</v>
      </c>
      <c r="X792" s="14" t="s">
        <v>37</v>
      </c>
      <c r="Y792" s="16"/>
    </row>
    <row r="793" spans="1:25" s="67" customFormat="1" ht="112.5" customHeight="1" x14ac:dyDescent="0.2">
      <c r="A793" s="19"/>
      <c r="B793" s="20"/>
      <c r="C793" s="8" t="str">
        <f t="shared" ca="1" si="77"/>
        <v>Expired</v>
      </c>
      <c r="D793" s="8" t="s">
        <v>5383</v>
      </c>
      <c r="E793" s="9">
        <v>43628</v>
      </c>
      <c r="F793" s="9">
        <v>44359</v>
      </c>
      <c r="G793" s="9">
        <f t="shared" si="76"/>
        <v>45088</v>
      </c>
      <c r="H793" s="8" t="s">
        <v>5384</v>
      </c>
      <c r="I793" s="8" t="s">
        <v>5385</v>
      </c>
      <c r="J793" s="8" t="s">
        <v>27</v>
      </c>
      <c r="K793" s="8" t="s">
        <v>28</v>
      </c>
      <c r="L793" s="8" t="s">
        <v>29</v>
      </c>
      <c r="M793" s="10" t="str">
        <f t="shared" si="78"/>
        <v>LP</v>
      </c>
      <c r="N793" s="8" t="s">
        <v>270</v>
      </c>
      <c r="O793" s="8" t="str">
        <f t="shared" si="75"/>
        <v>Medium</v>
      </c>
      <c r="P793" s="207" t="s">
        <v>5386</v>
      </c>
      <c r="Q793" s="8" t="s">
        <v>5387</v>
      </c>
      <c r="R793" s="8" t="s">
        <v>5388</v>
      </c>
      <c r="S793" s="11" t="s">
        <v>5389</v>
      </c>
      <c r="T793" s="23" t="s">
        <v>5390</v>
      </c>
      <c r="U793" s="25">
        <v>3</v>
      </c>
      <c r="V793" s="25">
        <v>0</v>
      </c>
      <c r="W793" s="25">
        <v>0</v>
      </c>
      <c r="X793" s="14" t="s">
        <v>37</v>
      </c>
      <c r="Y793" s="16"/>
    </row>
    <row r="794" spans="1:25" s="67" customFormat="1" ht="112.5" customHeight="1" x14ac:dyDescent="0.2">
      <c r="A794" s="19"/>
      <c r="B794" s="20"/>
      <c r="C794" s="8" t="str">
        <f t="shared" ca="1" si="77"/>
        <v>Expired</v>
      </c>
      <c r="D794" s="12" t="s">
        <v>5391</v>
      </c>
      <c r="E794" s="23">
        <v>43698</v>
      </c>
      <c r="F794" s="28">
        <v>43685</v>
      </c>
      <c r="G794" s="9">
        <f t="shared" si="76"/>
        <v>44415</v>
      </c>
      <c r="H794" s="8" t="s">
        <v>5392</v>
      </c>
      <c r="I794" s="12" t="s">
        <v>5393</v>
      </c>
      <c r="J794" s="8" t="s">
        <v>269</v>
      </c>
      <c r="K794" s="12" t="s">
        <v>124</v>
      </c>
      <c r="L794" s="8" t="s">
        <v>29</v>
      </c>
      <c r="M794" s="10" t="str">
        <f t="shared" si="78"/>
        <v>LP</v>
      </c>
      <c r="N794" s="12" t="s">
        <v>30</v>
      </c>
      <c r="O794" s="8" t="str">
        <f t="shared" si="75"/>
        <v>Medium</v>
      </c>
      <c r="P794" s="201" t="s">
        <v>5394</v>
      </c>
      <c r="Q794" s="12"/>
      <c r="R794" s="12"/>
      <c r="S794" s="46"/>
      <c r="T794" s="14"/>
      <c r="U794" s="12"/>
      <c r="V794" s="74"/>
      <c r="W794" s="74"/>
      <c r="X794" s="74" t="s">
        <v>37</v>
      </c>
      <c r="Y794" s="16"/>
    </row>
    <row r="795" spans="1:25" s="67" customFormat="1" ht="112.5" customHeight="1" x14ac:dyDescent="0.2">
      <c r="A795" s="19"/>
      <c r="B795" s="20"/>
      <c r="C795" s="8" t="str">
        <f t="shared" ca="1" si="77"/>
        <v>Expired</v>
      </c>
      <c r="D795" s="8" t="s">
        <v>5395</v>
      </c>
      <c r="E795" s="9">
        <v>43703</v>
      </c>
      <c r="F795" s="9">
        <v>43703</v>
      </c>
      <c r="G795" s="9">
        <f t="shared" si="76"/>
        <v>44433</v>
      </c>
      <c r="H795" s="8" t="s">
        <v>5396</v>
      </c>
      <c r="I795" s="8" t="s">
        <v>5397</v>
      </c>
      <c r="J795" s="8" t="s">
        <v>27</v>
      </c>
      <c r="K795" s="8" t="s">
        <v>28</v>
      </c>
      <c r="L795" s="8" t="s">
        <v>29</v>
      </c>
      <c r="M795" s="10" t="str">
        <f t="shared" si="78"/>
        <v>LP</v>
      </c>
      <c r="N795" s="8" t="s">
        <v>132</v>
      </c>
      <c r="O795" s="8" t="str">
        <f t="shared" si="75"/>
        <v>Low</v>
      </c>
      <c r="P795" s="207" t="s">
        <v>3698</v>
      </c>
      <c r="Q795" s="8" t="s">
        <v>5398</v>
      </c>
      <c r="R795" s="8" t="s">
        <v>5399</v>
      </c>
      <c r="S795" s="11" t="s">
        <v>5400</v>
      </c>
      <c r="T795" s="12" t="s">
        <v>5401</v>
      </c>
      <c r="U795" s="8">
        <v>3</v>
      </c>
      <c r="V795" s="8">
        <v>0</v>
      </c>
      <c r="W795" s="8">
        <v>0</v>
      </c>
      <c r="X795" s="14" t="s">
        <v>37</v>
      </c>
      <c r="Y795" s="16"/>
    </row>
    <row r="796" spans="1:25" s="67" customFormat="1" ht="112.5" customHeight="1" x14ac:dyDescent="0.2">
      <c r="A796" s="19"/>
      <c r="B796" s="18">
        <v>45005</v>
      </c>
      <c r="C796" s="8" t="str">
        <f t="shared" ca="1" si="77"/>
        <v>Active</v>
      </c>
      <c r="D796" s="8" t="s">
        <v>5402</v>
      </c>
      <c r="E796" s="9">
        <v>45005</v>
      </c>
      <c r="F796" s="9">
        <f>E796</f>
        <v>45005</v>
      </c>
      <c r="G796" s="9">
        <f t="shared" si="76"/>
        <v>45735</v>
      </c>
      <c r="H796" s="8" t="s">
        <v>5403</v>
      </c>
      <c r="I796" s="8" t="s">
        <v>5404</v>
      </c>
      <c r="J796" s="8" t="s">
        <v>65</v>
      </c>
      <c r="K796" s="8" t="s">
        <v>28</v>
      </c>
      <c r="L796" s="8" t="s">
        <v>29</v>
      </c>
      <c r="M796" s="10" t="str">
        <f t="shared" si="78"/>
        <v>LP</v>
      </c>
      <c r="N796" s="8" t="s">
        <v>41</v>
      </c>
      <c r="O796" s="8" t="str">
        <f t="shared" si="75"/>
        <v>Medium</v>
      </c>
      <c r="P796" s="207" t="s">
        <v>5405</v>
      </c>
      <c r="Q796" s="8" t="s">
        <v>5406</v>
      </c>
      <c r="R796" s="8" t="s">
        <v>5407</v>
      </c>
      <c r="S796" s="11" t="s">
        <v>5408</v>
      </c>
      <c r="T796" s="12" t="s">
        <v>5409</v>
      </c>
      <c r="U796" s="8">
        <v>7</v>
      </c>
      <c r="V796" s="8">
        <v>0</v>
      </c>
      <c r="W796" s="8">
        <v>0</v>
      </c>
      <c r="X796" s="14" t="s">
        <v>37</v>
      </c>
      <c r="Y796" s="16"/>
    </row>
    <row r="797" spans="1:25" s="67" customFormat="1" ht="112.5" customHeight="1" x14ac:dyDescent="0.2">
      <c r="A797" s="19"/>
      <c r="B797" s="20"/>
      <c r="C797" s="8" t="str">
        <f t="shared" ca="1" si="77"/>
        <v>Expired</v>
      </c>
      <c r="D797" s="12" t="s">
        <v>5410</v>
      </c>
      <c r="E797" s="23">
        <v>42619</v>
      </c>
      <c r="F797" s="28">
        <v>44080</v>
      </c>
      <c r="G797" s="9">
        <f t="shared" si="76"/>
        <v>44809</v>
      </c>
      <c r="H797" s="8" t="s">
        <v>5411</v>
      </c>
      <c r="I797" s="12" t="s">
        <v>5412</v>
      </c>
      <c r="J797" s="12" t="s">
        <v>123</v>
      </c>
      <c r="K797" s="12" t="s">
        <v>124</v>
      </c>
      <c r="L797" s="8" t="s">
        <v>29</v>
      </c>
      <c r="M797" s="10" t="str">
        <f t="shared" si="78"/>
        <v>LP</v>
      </c>
      <c r="N797" s="12" t="s">
        <v>132</v>
      </c>
      <c r="O797" s="8" t="str">
        <f t="shared" si="75"/>
        <v>Low</v>
      </c>
      <c r="P797" s="201" t="s">
        <v>5413</v>
      </c>
      <c r="Q797" s="12"/>
      <c r="R797" s="12" t="s">
        <v>5414</v>
      </c>
      <c r="S797" s="11" t="s">
        <v>5415</v>
      </c>
      <c r="T797" s="14" t="s">
        <v>2583</v>
      </c>
      <c r="U797" s="12">
        <v>2</v>
      </c>
      <c r="V797" s="12">
        <v>0</v>
      </c>
      <c r="W797" s="12">
        <v>0</v>
      </c>
      <c r="X797" s="12" t="s">
        <v>37</v>
      </c>
      <c r="Y797" s="16"/>
    </row>
    <row r="798" spans="1:25" s="67" customFormat="1" ht="112.5" customHeight="1" x14ac:dyDescent="0.2">
      <c r="A798" s="19"/>
      <c r="B798" s="20"/>
      <c r="C798" s="8" t="str">
        <f t="shared" ca="1" si="77"/>
        <v>Expired</v>
      </c>
      <c r="D798" s="8" t="s">
        <v>5416</v>
      </c>
      <c r="E798" s="9">
        <v>42179</v>
      </c>
      <c r="F798" s="9">
        <v>43803</v>
      </c>
      <c r="G798" s="9">
        <f t="shared" si="76"/>
        <v>44533</v>
      </c>
      <c r="H798" s="8" t="s">
        <v>5417</v>
      </c>
      <c r="I798" s="8" t="s">
        <v>5418</v>
      </c>
      <c r="J798" s="8" t="s">
        <v>254</v>
      </c>
      <c r="K798" s="8" t="s">
        <v>28</v>
      </c>
      <c r="L798" s="8" t="s">
        <v>29</v>
      </c>
      <c r="M798" s="10" t="str">
        <f t="shared" si="78"/>
        <v>LP</v>
      </c>
      <c r="N798" s="8" t="s">
        <v>170</v>
      </c>
      <c r="O798" s="8" t="str">
        <f t="shared" si="75"/>
        <v>Low</v>
      </c>
      <c r="P798" s="207" t="s">
        <v>5419</v>
      </c>
      <c r="Q798" s="8" t="s">
        <v>5420</v>
      </c>
      <c r="R798" s="8" t="s">
        <v>5421</v>
      </c>
      <c r="S798" s="11" t="s">
        <v>5422</v>
      </c>
      <c r="T798" s="12" t="s">
        <v>5423</v>
      </c>
      <c r="U798" s="8">
        <v>7</v>
      </c>
      <c r="V798" s="8">
        <v>0</v>
      </c>
      <c r="W798" s="8">
        <v>0</v>
      </c>
      <c r="X798" s="14" t="s">
        <v>37</v>
      </c>
      <c r="Y798" s="16"/>
    </row>
    <row r="799" spans="1:25" s="67" customFormat="1" ht="112.5" customHeight="1" x14ac:dyDescent="0.2">
      <c r="A799" s="19"/>
      <c r="B799" s="20"/>
      <c r="C799" s="8" t="str">
        <f t="shared" ca="1" si="77"/>
        <v>Expired</v>
      </c>
      <c r="D799" s="8" t="s">
        <v>5424</v>
      </c>
      <c r="E799" s="9">
        <v>42991</v>
      </c>
      <c r="F799" s="9">
        <v>43721</v>
      </c>
      <c r="G799" s="9">
        <f t="shared" si="76"/>
        <v>44451</v>
      </c>
      <c r="H799" s="8" t="s">
        <v>5425</v>
      </c>
      <c r="I799" s="8" t="s">
        <v>5426</v>
      </c>
      <c r="J799" s="8" t="s">
        <v>27</v>
      </c>
      <c r="K799" s="8" t="s">
        <v>28</v>
      </c>
      <c r="L799" s="8" t="s">
        <v>29</v>
      </c>
      <c r="M799" s="10" t="str">
        <f t="shared" si="78"/>
        <v>LP</v>
      </c>
      <c r="N799" s="8" t="s">
        <v>30</v>
      </c>
      <c r="O799" s="8" t="str">
        <f t="shared" si="75"/>
        <v>Medium</v>
      </c>
      <c r="P799" s="207" t="s">
        <v>5427</v>
      </c>
      <c r="Q799" s="8" t="s">
        <v>5428</v>
      </c>
      <c r="R799" s="8" t="s">
        <v>5429</v>
      </c>
      <c r="S799" s="21" t="s">
        <v>5430</v>
      </c>
      <c r="T799" s="12" t="s">
        <v>77</v>
      </c>
      <c r="U799" s="25">
        <v>3</v>
      </c>
      <c r="V799" s="25">
        <v>0</v>
      </c>
      <c r="W799" s="25">
        <v>1</v>
      </c>
      <c r="X799" s="58" t="s">
        <v>37</v>
      </c>
      <c r="Y799" s="16"/>
    </row>
    <row r="800" spans="1:25" s="67" customFormat="1" ht="112.5" customHeight="1" x14ac:dyDescent="0.2">
      <c r="A800" s="30"/>
      <c r="B800" s="31"/>
      <c r="C800" s="8" t="str">
        <f t="shared" ca="1" si="77"/>
        <v>Active</v>
      </c>
      <c r="D800" s="8" t="s">
        <v>5431</v>
      </c>
      <c r="E800" s="9">
        <v>41738</v>
      </c>
      <c r="F800" s="9">
        <v>44953</v>
      </c>
      <c r="G800" s="9">
        <f t="shared" si="76"/>
        <v>45683</v>
      </c>
      <c r="H800" s="8" t="s">
        <v>5432</v>
      </c>
      <c r="I800" s="8" t="s">
        <v>5433</v>
      </c>
      <c r="J800" s="8" t="s">
        <v>27</v>
      </c>
      <c r="K800" s="8" t="s">
        <v>28</v>
      </c>
      <c r="L800" s="8" t="s">
        <v>29</v>
      </c>
      <c r="M800" s="10" t="str">
        <f t="shared" si="78"/>
        <v>LP</v>
      </c>
      <c r="N800" s="8" t="s">
        <v>132</v>
      </c>
      <c r="O800" s="8" t="str">
        <f t="shared" si="75"/>
        <v>Low</v>
      </c>
      <c r="P800" s="207" t="s">
        <v>5434</v>
      </c>
      <c r="Q800" s="8"/>
      <c r="R800" s="8" t="s">
        <v>5435</v>
      </c>
      <c r="S800" s="21" t="s">
        <v>5436</v>
      </c>
      <c r="T800" s="12" t="s">
        <v>4202</v>
      </c>
      <c r="U800" s="25">
        <v>3</v>
      </c>
      <c r="V800" s="25">
        <v>20</v>
      </c>
      <c r="W800" s="25">
        <v>0</v>
      </c>
      <c r="X800" s="14" t="s">
        <v>37</v>
      </c>
      <c r="Y800" s="16"/>
    </row>
    <row r="801" spans="1:25" s="67" customFormat="1" ht="112.5" customHeight="1" x14ac:dyDescent="0.2">
      <c r="A801" s="17"/>
      <c r="B801" s="20"/>
      <c r="C801" s="8" t="str">
        <f t="shared" ca="1" si="77"/>
        <v>Expired</v>
      </c>
      <c r="D801" s="8" t="s">
        <v>5437</v>
      </c>
      <c r="E801" s="9">
        <v>43290</v>
      </c>
      <c r="F801" s="9">
        <v>43290</v>
      </c>
      <c r="G801" s="9">
        <f t="shared" si="76"/>
        <v>44020</v>
      </c>
      <c r="H801" s="8" t="s">
        <v>5438</v>
      </c>
      <c r="I801" s="8" t="s">
        <v>5439</v>
      </c>
      <c r="J801" s="8" t="s">
        <v>27</v>
      </c>
      <c r="K801" s="8" t="s">
        <v>28</v>
      </c>
      <c r="L801" s="8" t="s">
        <v>29</v>
      </c>
      <c r="M801" s="10" t="str">
        <f t="shared" si="78"/>
        <v>LP</v>
      </c>
      <c r="N801" s="8" t="s">
        <v>30</v>
      </c>
      <c r="O801" s="8" t="str">
        <f t="shared" si="75"/>
        <v>Medium</v>
      </c>
      <c r="P801" s="207" t="s">
        <v>5440</v>
      </c>
      <c r="Q801" s="8"/>
      <c r="R801" s="8" t="s">
        <v>5441</v>
      </c>
      <c r="S801" s="11" t="s">
        <v>5442</v>
      </c>
      <c r="T801" s="13"/>
      <c r="U801" s="8"/>
      <c r="V801" s="8"/>
      <c r="W801" s="8"/>
      <c r="X801" s="14" t="s">
        <v>37</v>
      </c>
      <c r="Y801" s="16"/>
    </row>
    <row r="802" spans="1:25" s="67" customFormat="1" ht="112.5" customHeight="1" x14ac:dyDescent="0.2">
      <c r="A802" s="17"/>
      <c r="B802" s="18">
        <v>44816</v>
      </c>
      <c r="C802" s="8" t="str">
        <f t="shared" ca="1" si="77"/>
        <v>Expired</v>
      </c>
      <c r="D802" s="8" t="s">
        <v>5443</v>
      </c>
      <c r="E802" s="9">
        <v>44816</v>
      </c>
      <c r="F802" s="9">
        <f>E802</f>
        <v>44816</v>
      </c>
      <c r="G802" s="9">
        <f t="shared" si="76"/>
        <v>45546</v>
      </c>
      <c r="H802" s="8" t="s">
        <v>5444</v>
      </c>
      <c r="I802" s="8" t="s">
        <v>5445</v>
      </c>
      <c r="J802" s="8" t="s">
        <v>27</v>
      </c>
      <c r="K802" s="8" t="s">
        <v>28</v>
      </c>
      <c r="L802" s="8" t="s">
        <v>29</v>
      </c>
      <c r="M802" s="10" t="str">
        <f t="shared" si="78"/>
        <v>LP</v>
      </c>
      <c r="N802" s="8" t="s">
        <v>30</v>
      </c>
      <c r="O802" s="8" t="str">
        <f t="shared" si="75"/>
        <v>Medium</v>
      </c>
      <c r="P802" s="207" t="s">
        <v>5446</v>
      </c>
      <c r="Q802" s="8" t="s">
        <v>5447</v>
      </c>
      <c r="R802" s="8" t="s">
        <v>5448</v>
      </c>
      <c r="S802" s="11" t="s">
        <v>5449</v>
      </c>
      <c r="T802" s="12" t="s">
        <v>5450</v>
      </c>
      <c r="U802" s="8">
        <v>7</v>
      </c>
      <c r="V802" s="8">
        <v>0</v>
      </c>
      <c r="W802" s="8">
        <v>0</v>
      </c>
      <c r="X802" s="14" t="s">
        <v>37</v>
      </c>
      <c r="Y802" s="16"/>
    </row>
    <row r="803" spans="1:25" s="67" customFormat="1" ht="112.5" customHeight="1" x14ac:dyDescent="0.2">
      <c r="A803" s="19"/>
      <c r="B803" s="20"/>
      <c r="C803" s="8" t="str">
        <f t="shared" ca="1" si="77"/>
        <v>Expired</v>
      </c>
      <c r="D803" s="8" t="s">
        <v>5451</v>
      </c>
      <c r="E803" s="9">
        <v>43963</v>
      </c>
      <c r="F803" s="9">
        <v>43963</v>
      </c>
      <c r="G803" s="9">
        <f t="shared" si="76"/>
        <v>44692</v>
      </c>
      <c r="H803" s="8" t="s">
        <v>5452</v>
      </c>
      <c r="I803" s="8" t="s">
        <v>5453</v>
      </c>
      <c r="J803" s="8" t="s">
        <v>131</v>
      </c>
      <c r="K803" s="8" t="s">
        <v>28</v>
      </c>
      <c r="L803" s="8" t="s">
        <v>29</v>
      </c>
      <c r="M803" s="10" t="str">
        <f t="shared" si="78"/>
        <v>LP</v>
      </c>
      <c r="N803" s="8" t="s">
        <v>30</v>
      </c>
      <c r="O803" s="8" t="str">
        <f t="shared" si="75"/>
        <v>Medium</v>
      </c>
      <c r="P803" s="207" t="s">
        <v>5454</v>
      </c>
      <c r="Q803" s="8" t="s">
        <v>5455</v>
      </c>
      <c r="R803" s="8" t="s">
        <v>5456</v>
      </c>
      <c r="S803" s="108" t="s">
        <v>5457</v>
      </c>
      <c r="T803" s="23" t="s">
        <v>5458</v>
      </c>
      <c r="U803" s="8">
        <v>2</v>
      </c>
      <c r="V803" s="8">
        <v>0</v>
      </c>
      <c r="W803" s="8">
        <v>0</v>
      </c>
      <c r="X803" s="14" t="s">
        <v>37</v>
      </c>
      <c r="Y803" s="16"/>
    </row>
    <row r="804" spans="1:25" s="67" customFormat="1" ht="112.5" customHeight="1" x14ac:dyDescent="0.2">
      <c r="A804" s="19"/>
      <c r="B804" s="18">
        <v>44910</v>
      </c>
      <c r="C804" s="8" t="str">
        <f t="shared" ca="1" si="77"/>
        <v>Active</v>
      </c>
      <c r="D804" s="8" t="s">
        <v>5459</v>
      </c>
      <c r="E804" s="9">
        <v>44910</v>
      </c>
      <c r="F804" s="9">
        <v>44910</v>
      </c>
      <c r="G804" s="9">
        <f t="shared" si="76"/>
        <v>45640</v>
      </c>
      <c r="H804" s="8" t="s">
        <v>5460</v>
      </c>
      <c r="I804" s="8" t="s">
        <v>5461</v>
      </c>
      <c r="J804" s="8" t="s">
        <v>65</v>
      </c>
      <c r="K804" s="8" t="s">
        <v>28</v>
      </c>
      <c r="L804" s="8" t="s">
        <v>29</v>
      </c>
      <c r="M804" s="10" t="str">
        <f t="shared" si="78"/>
        <v>LP</v>
      </c>
      <c r="N804" s="12" t="s">
        <v>170</v>
      </c>
      <c r="O804" s="8" t="str">
        <f>IF(EXACT(N804,"Overseas Charities Operating in Jamaica"),"Medium",IF(EXACT(N804,"Muslim Groups/Foundations"),"Medium",IF(EXACT(N804,"Churches"),"Low",IF(EXACT(N804,"Benevolent Societies"),"Low",IF(EXACT(N804,"Alumni/Past Students'associations"),"Low",IF(EXACT(N804,"Schools(Government/Private)"),"Low",IF(EXACT(N804,"Govt.Based Trust/Charities"),"Low",IF(EXACT(N804,"Trust"),"Medium",IF(EXACT(N804,"Company Based Foundations"),"Medium",IF(EXACT(N804,"Other Foundations"),"Medium",IF(EXACT(N804,"Unincorporated Groups"),"Medium","")))))))))))</f>
        <v>Low</v>
      </c>
      <c r="P804" s="207" t="s">
        <v>5462</v>
      </c>
      <c r="Q804" s="8" t="s">
        <v>5463</v>
      </c>
      <c r="R804" s="8" t="s">
        <v>5464</v>
      </c>
      <c r="S804" s="11" t="s">
        <v>5465</v>
      </c>
      <c r="T804" s="12" t="s">
        <v>5466</v>
      </c>
      <c r="U804" s="8">
        <v>3</v>
      </c>
      <c r="V804" s="8">
        <v>0</v>
      </c>
      <c r="W804" s="8">
        <v>0</v>
      </c>
      <c r="X804" s="14" t="s">
        <v>37</v>
      </c>
      <c r="Y804" s="16"/>
    </row>
    <row r="805" spans="1:25" s="67" customFormat="1" ht="112.5" customHeight="1" x14ac:dyDescent="0.2">
      <c r="A805" s="19"/>
      <c r="B805" s="20"/>
      <c r="C805" s="8" t="str">
        <f t="shared" ca="1" si="77"/>
        <v>Expired</v>
      </c>
      <c r="D805" s="8" t="s">
        <v>5467</v>
      </c>
      <c r="E805" s="9">
        <v>43236</v>
      </c>
      <c r="F805" s="9">
        <v>43236</v>
      </c>
      <c r="G805" s="9">
        <f t="shared" si="76"/>
        <v>43966</v>
      </c>
      <c r="H805" s="8" t="s">
        <v>5468</v>
      </c>
      <c r="I805" s="8" t="s">
        <v>5469</v>
      </c>
      <c r="J805" s="8" t="s">
        <v>65</v>
      </c>
      <c r="K805" s="8" t="s">
        <v>28</v>
      </c>
      <c r="L805" s="8" t="s">
        <v>29</v>
      </c>
      <c r="M805" s="10" t="str">
        <f t="shared" si="78"/>
        <v>LP</v>
      </c>
      <c r="N805" s="8" t="s">
        <v>30</v>
      </c>
      <c r="O805" s="8" t="str">
        <f t="shared" ref="O805:O839" si="79">IF(EXACT(N805,"Overseas Charities Operating in Jamaica"),"Medium",IF(EXACT(N805,"Muslim Groups/Foundations"),"Medium",IF(EXACT(N805,"Churches"),"Low",IF(EXACT(N805,"Benevolent Societies"),"Low",IF(EXACT(N805,"Alumni/Past Students Associations"),"Low",IF(EXACT(N805,"Schools(Government/Private)"),"Low",IF(EXACT(N805,"Govt.Based Trusts/Charities"),"Low",IF(EXACT(N805,"Trust"),"Medium",IF(EXACT(N805,"Company Based Foundations"),"Medium",IF(EXACT(N805,"Other Foundations"),"Medium",IF(EXACT(N805,"Unincorporated Groups"),"Medium","")))))))))))</f>
        <v>Medium</v>
      </c>
      <c r="P805" s="207" t="s">
        <v>5470</v>
      </c>
      <c r="Q805" s="8" t="s">
        <v>5471</v>
      </c>
      <c r="R805" s="8" t="s">
        <v>5472</v>
      </c>
      <c r="S805" s="21" t="s">
        <v>5473</v>
      </c>
      <c r="T805" s="13" t="s">
        <v>5474</v>
      </c>
      <c r="U805" s="8">
        <v>2</v>
      </c>
      <c r="V805" s="8">
        <v>0</v>
      </c>
      <c r="W805" s="8">
        <v>0</v>
      </c>
      <c r="X805" s="14" t="s">
        <v>37</v>
      </c>
      <c r="Y805" s="16"/>
    </row>
    <row r="806" spans="1:25" s="67" customFormat="1" ht="112.5" customHeight="1" x14ac:dyDescent="0.2">
      <c r="A806" s="19"/>
      <c r="B806" s="18">
        <v>44776</v>
      </c>
      <c r="C806" s="8" t="str">
        <f t="shared" ca="1" si="77"/>
        <v>Expired</v>
      </c>
      <c r="D806" s="8" t="s">
        <v>5475</v>
      </c>
      <c r="E806" s="9">
        <v>44776</v>
      </c>
      <c r="F806" s="9">
        <f>E806</f>
        <v>44776</v>
      </c>
      <c r="G806" s="9">
        <f t="shared" si="76"/>
        <v>45506</v>
      </c>
      <c r="H806" s="8" t="s">
        <v>5476</v>
      </c>
      <c r="I806" s="8" t="s">
        <v>5477</v>
      </c>
      <c r="J806" s="8" t="s">
        <v>65</v>
      </c>
      <c r="K806" s="8" t="s">
        <v>28</v>
      </c>
      <c r="L806" s="8" t="s">
        <v>29</v>
      </c>
      <c r="M806" s="10" t="str">
        <f t="shared" si="78"/>
        <v>LP</v>
      </c>
      <c r="N806" s="8" t="s">
        <v>270</v>
      </c>
      <c r="O806" s="8" t="str">
        <f t="shared" si="79"/>
        <v>Medium</v>
      </c>
      <c r="P806" s="207" t="s">
        <v>147</v>
      </c>
      <c r="Q806" s="8" t="s">
        <v>5478</v>
      </c>
      <c r="R806" s="8" t="s">
        <v>5479</v>
      </c>
      <c r="S806" s="21" t="s">
        <v>5480</v>
      </c>
      <c r="T806" s="13" t="s">
        <v>3638</v>
      </c>
      <c r="U806" s="8">
        <v>6</v>
      </c>
      <c r="V806" s="8">
        <v>6</v>
      </c>
      <c r="W806" s="8">
        <v>0</v>
      </c>
      <c r="X806" s="14" t="s">
        <v>37</v>
      </c>
      <c r="Y806" s="16"/>
    </row>
    <row r="807" spans="1:25" s="67" customFormat="1" ht="112.5" customHeight="1" x14ac:dyDescent="0.2">
      <c r="A807" s="19"/>
      <c r="B807" s="20"/>
      <c r="C807" s="8" t="str">
        <f t="shared" ca="1" si="77"/>
        <v>Expired</v>
      </c>
      <c r="D807" s="8" t="s">
        <v>5481</v>
      </c>
      <c r="E807" s="9">
        <v>42873</v>
      </c>
      <c r="F807" s="9">
        <v>42873</v>
      </c>
      <c r="G807" s="9">
        <f t="shared" si="76"/>
        <v>43602</v>
      </c>
      <c r="H807" s="8" t="s">
        <v>5482</v>
      </c>
      <c r="I807" s="8" t="s">
        <v>5483</v>
      </c>
      <c r="J807" s="8" t="s">
        <v>27</v>
      </c>
      <c r="K807" s="8" t="s">
        <v>28</v>
      </c>
      <c r="L807" s="8" t="s">
        <v>29</v>
      </c>
      <c r="M807" s="10" t="str">
        <f t="shared" si="78"/>
        <v>LP</v>
      </c>
      <c r="N807" s="8" t="s">
        <v>30</v>
      </c>
      <c r="O807" s="8" t="str">
        <f t="shared" si="79"/>
        <v>Medium</v>
      </c>
      <c r="P807" s="207" t="s">
        <v>5484</v>
      </c>
      <c r="Q807" s="8" t="s">
        <v>5485</v>
      </c>
      <c r="R807" s="8" t="s">
        <v>5486</v>
      </c>
      <c r="S807" s="11" t="s">
        <v>5487</v>
      </c>
      <c r="T807" s="13" t="s">
        <v>85</v>
      </c>
      <c r="U807" s="8">
        <v>2</v>
      </c>
      <c r="V807" s="8">
        <v>0</v>
      </c>
      <c r="W807" s="8">
        <v>0</v>
      </c>
      <c r="X807" s="14" t="s">
        <v>37</v>
      </c>
      <c r="Y807" s="16"/>
    </row>
    <row r="808" spans="1:25" s="67" customFormat="1" ht="112.5" customHeight="1" x14ac:dyDescent="0.2">
      <c r="A808" s="101"/>
      <c r="B808" s="102"/>
      <c r="C808" s="8" t="str">
        <f t="shared" ca="1" si="77"/>
        <v>Expired</v>
      </c>
      <c r="D808" s="8" t="s">
        <v>5488</v>
      </c>
      <c r="E808" s="9">
        <v>43452</v>
      </c>
      <c r="F808" s="9">
        <v>43452</v>
      </c>
      <c r="G808" s="9">
        <f t="shared" si="76"/>
        <v>44182</v>
      </c>
      <c r="H808" s="8" t="s">
        <v>5489</v>
      </c>
      <c r="I808" s="8" t="s">
        <v>5490</v>
      </c>
      <c r="J808" s="8" t="s">
        <v>27</v>
      </c>
      <c r="K808" s="8" t="s">
        <v>28</v>
      </c>
      <c r="L808" s="8" t="s">
        <v>29</v>
      </c>
      <c r="M808" s="10" t="str">
        <f t="shared" si="78"/>
        <v>LP</v>
      </c>
      <c r="N808" s="8" t="s">
        <v>30</v>
      </c>
      <c r="O808" s="8" t="str">
        <f t="shared" si="79"/>
        <v>Medium</v>
      </c>
      <c r="P808" s="207" t="s">
        <v>5491</v>
      </c>
      <c r="Q808" s="8" t="s">
        <v>5492</v>
      </c>
      <c r="R808" s="8" t="s">
        <v>5493</v>
      </c>
      <c r="S808" s="11" t="s">
        <v>5494</v>
      </c>
      <c r="T808" s="12" t="s">
        <v>5495</v>
      </c>
      <c r="U808" s="8">
        <v>3</v>
      </c>
      <c r="V808" s="8">
        <v>0</v>
      </c>
      <c r="W808" s="8">
        <v>0</v>
      </c>
      <c r="X808" s="14" t="s">
        <v>37</v>
      </c>
      <c r="Y808" s="16"/>
    </row>
    <row r="809" spans="1:25" s="67" customFormat="1" ht="112.5" customHeight="1" x14ac:dyDescent="0.2">
      <c r="A809" s="19"/>
      <c r="B809" s="20"/>
      <c r="C809" s="8" t="str">
        <f t="shared" ca="1" si="77"/>
        <v>Active</v>
      </c>
      <c r="D809" s="8" t="s">
        <v>5496</v>
      </c>
      <c r="E809" s="9">
        <v>43567</v>
      </c>
      <c r="F809" s="9">
        <v>45028</v>
      </c>
      <c r="G809" s="9">
        <f t="shared" si="76"/>
        <v>45758</v>
      </c>
      <c r="H809" s="8" t="s">
        <v>5497</v>
      </c>
      <c r="I809" s="8" t="s">
        <v>5498</v>
      </c>
      <c r="J809" s="8" t="s">
        <v>27</v>
      </c>
      <c r="K809" s="8" t="s">
        <v>28</v>
      </c>
      <c r="L809" s="8" t="s">
        <v>29</v>
      </c>
      <c r="M809" s="10" t="str">
        <f t="shared" si="78"/>
        <v>LP</v>
      </c>
      <c r="N809" s="8" t="s">
        <v>486</v>
      </c>
      <c r="O809" s="8" t="str">
        <f t="shared" si="79"/>
        <v>Medium</v>
      </c>
      <c r="P809" s="207" t="s">
        <v>5499</v>
      </c>
      <c r="Q809" s="8" t="s">
        <v>5500</v>
      </c>
      <c r="R809" s="8" t="s">
        <v>5501</v>
      </c>
      <c r="S809" s="11" t="s">
        <v>5502</v>
      </c>
      <c r="T809" s="12" t="s">
        <v>5503</v>
      </c>
      <c r="U809" s="8">
        <v>8</v>
      </c>
      <c r="V809" s="8">
        <v>8</v>
      </c>
      <c r="W809" s="8">
        <v>0</v>
      </c>
      <c r="X809" s="14" t="s">
        <v>243</v>
      </c>
      <c r="Y809" s="16"/>
    </row>
    <row r="810" spans="1:25" s="67" customFormat="1" ht="112.5" customHeight="1" x14ac:dyDescent="0.2">
      <c r="A810" s="19"/>
      <c r="B810" s="20"/>
      <c r="C810" s="8" t="str">
        <f t="shared" ca="1" si="77"/>
        <v>Active</v>
      </c>
      <c r="D810" s="8" t="s">
        <v>5504</v>
      </c>
      <c r="E810" s="9">
        <v>43594</v>
      </c>
      <c r="F810" s="9">
        <v>45055</v>
      </c>
      <c r="G810" s="9">
        <f t="shared" si="76"/>
        <v>45785</v>
      </c>
      <c r="H810" s="8" t="s">
        <v>5505</v>
      </c>
      <c r="I810" s="8" t="s">
        <v>5506</v>
      </c>
      <c r="J810" s="8" t="s">
        <v>27</v>
      </c>
      <c r="K810" s="8" t="s">
        <v>28</v>
      </c>
      <c r="L810" s="8" t="s">
        <v>29</v>
      </c>
      <c r="M810" s="10" t="str">
        <f t="shared" si="78"/>
        <v>LP</v>
      </c>
      <c r="N810" s="8" t="s">
        <v>30</v>
      </c>
      <c r="O810" s="8" t="str">
        <f t="shared" si="79"/>
        <v>Medium</v>
      </c>
      <c r="P810" s="207" t="s">
        <v>5507</v>
      </c>
      <c r="Q810" s="8"/>
      <c r="R810" s="8" t="s">
        <v>5508</v>
      </c>
      <c r="S810" s="11" t="s">
        <v>5509</v>
      </c>
      <c r="T810" s="12" t="s">
        <v>5510</v>
      </c>
      <c r="U810" s="8">
        <v>1260</v>
      </c>
      <c r="V810" s="8">
        <v>8</v>
      </c>
      <c r="W810" s="8">
        <v>4</v>
      </c>
      <c r="X810" s="14" t="s">
        <v>243</v>
      </c>
      <c r="Y810" s="16"/>
    </row>
    <row r="811" spans="1:25" s="67" customFormat="1" ht="112.5" customHeight="1" x14ac:dyDescent="0.2">
      <c r="A811" s="19"/>
      <c r="B811" s="20"/>
      <c r="C811" s="8" t="str">
        <f t="shared" ca="1" si="77"/>
        <v>Expired</v>
      </c>
      <c r="D811" s="12" t="s">
        <v>5511</v>
      </c>
      <c r="E811" s="23">
        <v>44554</v>
      </c>
      <c r="F811" s="28">
        <v>44551</v>
      </c>
      <c r="G811" s="9">
        <f t="shared" si="76"/>
        <v>45280</v>
      </c>
      <c r="H811" s="8" t="s">
        <v>5512</v>
      </c>
      <c r="I811" s="12" t="s">
        <v>5513</v>
      </c>
      <c r="J811" s="12" t="s">
        <v>123</v>
      </c>
      <c r="K811" s="12" t="s">
        <v>124</v>
      </c>
      <c r="L811" s="8" t="s">
        <v>29</v>
      </c>
      <c r="M811" s="10" t="str">
        <f t="shared" si="78"/>
        <v>LP</v>
      </c>
      <c r="N811" s="12" t="s">
        <v>30</v>
      </c>
      <c r="O811" s="8" t="str">
        <f t="shared" si="79"/>
        <v>Medium</v>
      </c>
      <c r="P811" s="201" t="s">
        <v>5514</v>
      </c>
      <c r="Q811" s="12"/>
      <c r="R811" s="12"/>
      <c r="S811" s="46"/>
      <c r="T811" s="14"/>
      <c r="U811" s="12"/>
      <c r="V811" s="12"/>
      <c r="W811" s="12"/>
      <c r="X811" s="12" t="s">
        <v>37</v>
      </c>
      <c r="Y811" s="16"/>
    </row>
    <row r="812" spans="1:25" s="67" customFormat="1" ht="112.5" customHeight="1" x14ac:dyDescent="0.2">
      <c r="A812" s="19"/>
      <c r="B812" s="20"/>
      <c r="C812" s="8" t="str">
        <f t="shared" ca="1" si="77"/>
        <v>Expired</v>
      </c>
      <c r="D812" s="8" t="s">
        <v>5515</v>
      </c>
      <c r="E812" s="9">
        <v>43818</v>
      </c>
      <c r="F812" s="9">
        <v>43818</v>
      </c>
      <c r="G812" s="9">
        <f t="shared" si="76"/>
        <v>44548</v>
      </c>
      <c r="H812" s="8" t="s">
        <v>5516</v>
      </c>
      <c r="I812" s="8" t="s">
        <v>5517</v>
      </c>
      <c r="J812" s="8" t="s">
        <v>161</v>
      </c>
      <c r="K812" s="8" t="s">
        <v>28</v>
      </c>
      <c r="L812" s="8" t="s">
        <v>29</v>
      </c>
      <c r="M812" s="10" t="str">
        <f t="shared" si="78"/>
        <v>LP</v>
      </c>
      <c r="N812" s="8" t="s">
        <v>30</v>
      </c>
      <c r="O812" s="8" t="str">
        <f t="shared" si="79"/>
        <v>Medium</v>
      </c>
      <c r="P812" s="207" t="s">
        <v>5518</v>
      </c>
      <c r="Q812" s="8" t="s">
        <v>5519</v>
      </c>
      <c r="R812" s="8" t="s">
        <v>5520</v>
      </c>
      <c r="S812" s="11" t="s">
        <v>5521</v>
      </c>
      <c r="T812" s="22" t="s">
        <v>85</v>
      </c>
      <c r="U812" s="8">
        <v>18</v>
      </c>
      <c r="V812" s="8">
        <v>18</v>
      </c>
      <c r="W812" s="8">
        <v>0</v>
      </c>
      <c r="X812" s="14" t="s">
        <v>37</v>
      </c>
      <c r="Y812" s="16"/>
    </row>
    <row r="813" spans="1:25" s="67" customFormat="1" ht="112.5" customHeight="1" x14ac:dyDescent="0.2">
      <c r="A813" s="19"/>
      <c r="B813" s="20"/>
      <c r="C813" s="8" t="str">
        <f t="shared" ca="1" si="77"/>
        <v>Expired</v>
      </c>
      <c r="D813" s="8" t="s">
        <v>5522</v>
      </c>
      <c r="E813" s="9">
        <v>44489</v>
      </c>
      <c r="F813" s="9">
        <v>44489</v>
      </c>
      <c r="G813" s="9">
        <f t="shared" si="76"/>
        <v>45218</v>
      </c>
      <c r="H813" s="8" t="s">
        <v>5523</v>
      </c>
      <c r="I813" s="8" t="s">
        <v>5524</v>
      </c>
      <c r="J813" s="8" t="s">
        <v>161</v>
      </c>
      <c r="K813" s="8" t="s">
        <v>28</v>
      </c>
      <c r="L813" s="8" t="s">
        <v>29</v>
      </c>
      <c r="M813" s="10" t="str">
        <f t="shared" si="78"/>
        <v>LP</v>
      </c>
      <c r="N813" s="8" t="s">
        <v>30</v>
      </c>
      <c r="O813" s="8" t="str">
        <f t="shared" si="79"/>
        <v>Medium</v>
      </c>
      <c r="P813" s="207" t="s">
        <v>5525</v>
      </c>
      <c r="Q813" s="8" t="s">
        <v>5526</v>
      </c>
      <c r="R813" s="8" t="s">
        <v>5527</v>
      </c>
      <c r="S813" s="21" t="s">
        <v>5528</v>
      </c>
      <c r="T813" s="12" t="s">
        <v>5529</v>
      </c>
      <c r="U813" s="8">
        <v>3</v>
      </c>
      <c r="V813" s="8">
        <v>0</v>
      </c>
      <c r="W813" s="8">
        <v>0</v>
      </c>
      <c r="X813" s="27" t="s">
        <v>37</v>
      </c>
      <c r="Y813" s="16"/>
    </row>
    <row r="814" spans="1:25" s="67" customFormat="1" ht="112.5" customHeight="1" x14ac:dyDescent="0.2">
      <c r="A814" s="17"/>
      <c r="B814" s="18">
        <v>44764</v>
      </c>
      <c r="C814" s="8" t="str">
        <f t="shared" ca="1" si="77"/>
        <v>Expired</v>
      </c>
      <c r="D814" s="8" t="s">
        <v>5530</v>
      </c>
      <c r="E814" s="9">
        <v>44764</v>
      </c>
      <c r="F814" s="9">
        <v>44764</v>
      </c>
      <c r="G814" s="9">
        <f t="shared" si="76"/>
        <v>45494</v>
      </c>
      <c r="H814" s="8" t="s">
        <v>5531</v>
      </c>
      <c r="I814" s="8" t="s">
        <v>5532</v>
      </c>
      <c r="J814" s="8" t="s">
        <v>161</v>
      </c>
      <c r="K814" s="8" t="s">
        <v>28</v>
      </c>
      <c r="L814" s="8" t="s">
        <v>29</v>
      </c>
      <c r="M814" s="10" t="str">
        <f t="shared" si="78"/>
        <v>LP</v>
      </c>
      <c r="N814" s="8" t="s">
        <v>132</v>
      </c>
      <c r="O814" s="8" t="str">
        <f t="shared" si="79"/>
        <v>Low</v>
      </c>
      <c r="P814" s="207" t="s">
        <v>5533</v>
      </c>
      <c r="Q814" s="8" t="s">
        <v>5534</v>
      </c>
      <c r="R814" s="8" t="s">
        <v>5535</v>
      </c>
      <c r="S814" s="21" t="s">
        <v>5536</v>
      </c>
      <c r="T814" s="12" t="s">
        <v>5537</v>
      </c>
      <c r="U814" s="8">
        <v>2</v>
      </c>
      <c r="V814" s="8">
        <v>0</v>
      </c>
      <c r="W814" s="8">
        <v>0</v>
      </c>
      <c r="X814" s="27" t="s">
        <v>37</v>
      </c>
      <c r="Y814" s="16"/>
    </row>
    <row r="815" spans="1:25" s="67" customFormat="1" ht="112.5" customHeight="1" x14ac:dyDescent="0.2">
      <c r="A815" s="19"/>
      <c r="B815" s="18">
        <v>44985</v>
      </c>
      <c r="C815" s="8" t="str">
        <f t="shared" ca="1" si="77"/>
        <v>Active</v>
      </c>
      <c r="D815" s="8" t="s">
        <v>5538</v>
      </c>
      <c r="E815" s="9">
        <v>44985</v>
      </c>
      <c r="F815" s="9">
        <v>44985</v>
      </c>
      <c r="G815" s="9">
        <f t="shared" si="76"/>
        <v>45715</v>
      </c>
      <c r="H815" s="8" t="s">
        <v>5539</v>
      </c>
      <c r="I815" s="8" t="s">
        <v>5540</v>
      </c>
      <c r="J815" s="8" t="s">
        <v>27</v>
      </c>
      <c r="K815" s="8" t="s">
        <v>28</v>
      </c>
      <c r="L815" s="8" t="s">
        <v>29</v>
      </c>
      <c r="M815" s="10" t="str">
        <f t="shared" si="78"/>
        <v>LP</v>
      </c>
      <c r="N815" s="8" t="s">
        <v>132</v>
      </c>
      <c r="O815" s="8" t="str">
        <f t="shared" si="79"/>
        <v>Low</v>
      </c>
      <c r="P815" s="207" t="s">
        <v>5541</v>
      </c>
      <c r="Q815" s="8" t="s">
        <v>5542</v>
      </c>
      <c r="R815" s="8" t="s">
        <v>5543</v>
      </c>
      <c r="S815" s="11" t="s">
        <v>5544</v>
      </c>
      <c r="T815" s="12" t="s">
        <v>5545</v>
      </c>
      <c r="U815" s="8">
        <v>13</v>
      </c>
      <c r="V815" s="8">
        <v>0</v>
      </c>
      <c r="W815" s="8">
        <v>0</v>
      </c>
      <c r="X815" s="14" t="s">
        <v>37</v>
      </c>
      <c r="Y815" s="16"/>
    </row>
    <row r="816" spans="1:25" s="67" customFormat="1" ht="112.5" customHeight="1" x14ac:dyDescent="0.2">
      <c r="A816" s="109"/>
      <c r="B816" s="110"/>
      <c r="C816" s="35" t="str">
        <f t="shared" ca="1" si="77"/>
        <v>Expired</v>
      </c>
      <c r="D816" s="44" t="s">
        <v>5546</v>
      </c>
      <c r="E816" s="39">
        <v>41850</v>
      </c>
      <c r="F816" s="64">
        <v>44488</v>
      </c>
      <c r="G816" s="36">
        <f t="shared" si="76"/>
        <v>45217</v>
      </c>
      <c r="H816" s="35" t="s">
        <v>5547</v>
      </c>
      <c r="I816" s="44" t="s">
        <v>5548</v>
      </c>
      <c r="J816" s="44" t="s">
        <v>123</v>
      </c>
      <c r="K816" s="44" t="s">
        <v>124</v>
      </c>
      <c r="L816" s="35" t="s">
        <v>29</v>
      </c>
      <c r="M816" s="37" t="str">
        <f t="shared" si="78"/>
        <v>LP</v>
      </c>
      <c r="N816" s="44" t="s">
        <v>132</v>
      </c>
      <c r="O816" s="35" t="str">
        <f t="shared" si="79"/>
        <v>Low</v>
      </c>
      <c r="P816" s="209" t="s">
        <v>5549</v>
      </c>
      <c r="Q816" s="44"/>
      <c r="R816" s="44" t="s">
        <v>5550</v>
      </c>
      <c r="S816" s="43" t="s">
        <v>5551</v>
      </c>
      <c r="T816" s="41" t="s">
        <v>5552</v>
      </c>
      <c r="U816" s="44">
        <v>5</v>
      </c>
      <c r="V816" s="44">
        <v>30</v>
      </c>
      <c r="W816" s="44">
        <v>1</v>
      </c>
      <c r="X816" s="44" t="s">
        <v>61</v>
      </c>
      <c r="Y816" s="16"/>
    </row>
    <row r="817" spans="1:25" s="67" customFormat="1" ht="112.5" customHeight="1" x14ac:dyDescent="0.2">
      <c r="A817" s="17"/>
      <c r="B817" s="78"/>
      <c r="C817" s="8" t="str">
        <f t="shared" ca="1" si="77"/>
        <v>Expired</v>
      </c>
      <c r="D817" s="8" t="s">
        <v>5553</v>
      </c>
      <c r="E817" s="9">
        <v>43451</v>
      </c>
      <c r="F817" s="9">
        <v>44182</v>
      </c>
      <c r="G817" s="9">
        <f t="shared" si="76"/>
        <v>44911</v>
      </c>
      <c r="H817" s="8" t="s">
        <v>5554</v>
      </c>
      <c r="I817" s="8" t="s">
        <v>5555</v>
      </c>
      <c r="J817" s="8" t="s">
        <v>191</v>
      </c>
      <c r="K817" s="8" t="s">
        <v>28</v>
      </c>
      <c r="L817" s="8" t="s">
        <v>29</v>
      </c>
      <c r="M817" s="10" t="str">
        <f t="shared" si="78"/>
        <v>LP</v>
      </c>
      <c r="N817" s="8" t="s">
        <v>132</v>
      </c>
      <c r="O817" s="8" t="str">
        <f t="shared" si="79"/>
        <v>Low</v>
      </c>
      <c r="P817" s="207" t="s">
        <v>5556</v>
      </c>
      <c r="Q817" s="8" t="s">
        <v>5557</v>
      </c>
      <c r="R817" s="8" t="s">
        <v>5558</v>
      </c>
      <c r="S817" s="11" t="s">
        <v>5559</v>
      </c>
      <c r="T817" s="22" t="s">
        <v>5560</v>
      </c>
      <c r="U817" s="8">
        <v>119</v>
      </c>
      <c r="V817" s="8">
        <v>0</v>
      </c>
      <c r="W817" s="8">
        <v>4</v>
      </c>
      <c r="X817" s="14" t="s">
        <v>37</v>
      </c>
      <c r="Y817" s="16"/>
    </row>
    <row r="818" spans="1:25" s="67" customFormat="1" ht="112.5" customHeight="1" x14ac:dyDescent="0.2">
      <c r="A818" s="19"/>
      <c r="B818" s="20"/>
      <c r="C818" s="8" t="str">
        <f t="shared" ca="1" si="77"/>
        <v>Expired</v>
      </c>
      <c r="D818" s="8" t="s">
        <v>5561</v>
      </c>
      <c r="E818" s="9">
        <v>42453</v>
      </c>
      <c r="F818" s="9">
        <v>43183</v>
      </c>
      <c r="G818" s="9">
        <f t="shared" si="76"/>
        <v>43913</v>
      </c>
      <c r="H818" s="8" t="s">
        <v>5562</v>
      </c>
      <c r="I818" s="8" t="s">
        <v>5563</v>
      </c>
      <c r="J818" s="8" t="s">
        <v>27</v>
      </c>
      <c r="K818" s="8" t="s">
        <v>28</v>
      </c>
      <c r="L818" s="8" t="s">
        <v>29</v>
      </c>
      <c r="M818" s="10" t="str">
        <f t="shared" si="78"/>
        <v>LP</v>
      </c>
      <c r="N818" s="8" t="s">
        <v>270</v>
      </c>
      <c r="O818" s="8" t="str">
        <f t="shared" si="79"/>
        <v>Medium</v>
      </c>
      <c r="P818" s="207" t="s">
        <v>5564</v>
      </c>
      <c r="Q818" s="8" t="s">
        <v>5565</v>
      </c>
      <c r="R818" s="54" t="s">
        <v>5566</v>
      </c>
      <c r="S818" s="11" t="s">
        <v>5567</v>
      </c>
      <c r="T818" s="12" t="s">
        <v>5568</v>
      </c>
      <c r="U818" s="8">
        <v>212</v>
      </c>
      <c r="V818" s="8">
        <v>13</v>
      </c>
      <c r="W818" s="8">
        <v>1</v>
      </c>
      <c r="X818" s="14" t="s">
        <v>37</v>
      </c>
      <c r="Y818" s="16"/>
    </row>
    <row r="819" spans="1:25" s="67" customFormat="1" ht="112.5" customHeight="1" x14ac:dyDescent="0.2">
      <c r="A819" s="19"/>
      <c r="B819" s="20"/>
      <c r="C819" s="8" t="str">
        <f t="shared" ca="1" si="77"/>
        <v>Expired</v>
      </c>
      <c r="D819" s="8" t="s">
        <v>5569</v>
      </c>
      <c r="E819" s="9">
        <v>44067</v>
      </c>
      <c r="F819" s="9">
        <v>44067</v>
      </c>
      <c r="G819" s="9">
        <f t="shared" si="76"/>
        <v>44796</v>
      </c>
      <c r="H819" s="8" t="s">
        <v>5570</v>
      </c>
      <c r="I819" s="8" t="s">
        <v>5571</v>
      </c>
      <c r="J819" s="8" t="s">
        <v>27</v>
      </c>
      <c r="K819" s="8" t="s">
        <v>28</v>
      </c>
      <c r="L819" s="8" t="s">
        <v>29</v>
      </c>
      <c r="M819" s="10" t="str">
        <f t="shared" si="78"/>
        <v>LP</v>
      </c>
      <c r="N819" s="8" t="s">
        <v>30</v>
      </c>
      <c r="O819" s="8" t="str">
        <f t="shared" si="79"/>
        <v>Medium</v>
      </c>
      <c r="P819" s="207" t="s">
        <v>5572</v>
      </c>
      <c r="Q819" s="8" t="s">
        <v>5573</v>
      </c>
      <c r="R819" s="8" t="s">
        <v>5574</v>
      </c>
      <c r="S819" s="21" t="s">
        <v>5575</v>
      </c>
      <c r="T819" s="23" t="s">
        <v>5576</v>
      </c>
      <c r="U819" s="8">
        <v>3</v>
      </c>
      <c r="V819" s="8">
        <v>3</v>
      </c>
      <c r="W819" s="8">
        <v>1</v>
      </c>
      <c r="X819" s="14" t="s">
        <v>37</v>
      </c>
      <c r="Y819" s="16"/>
    </row>
    <row r="820" spans="1:25" s="67" customFormat="1" ht="112.5" customHeight="1" x14ac:dyDescent="0.2">
      <c r="A820" s="17" t="s">
        <v>5577</v>
      </c>
      <c r="B820" s="84"/>
      <c r="C820" s="8" t="str">
        <f t="shared" ca="1" si="77"/>
        <v>Expired</v>
      </c>
      <c r="D820" s="8" t="s">
        <v>5578</v>
      </c>
      <c r="E820" s="9">
        <v>43103</v>
      </c>
      <c r="F820" s="9">
        <v>44564</v>
      </c>
      <c r="G820" s="9">
        <f t="shared" si="76"/>
        <v>45293</v>
      </c>
      <c r="H820" s="8" t="s">
        <v>5579</v>
      </c>
      <c r="I820" s="8" t="s">
        <v>5580</v>
      </c>
      <c r="J820" s="8" t="s">
        <v>27</v>
      </c>
      <c r="K820" s="8" t="s">
        <v>28</v>
      </c>
      <c r="L820" s="8" t="s">
        <v>29</v>
      </c>
      <c r="M820" s="10" t="str">
        <f t="shared" si="78"/>
        <v>LP</v>
      </c>
      <c r="N820" s="8" t="s">
        <v>30</v>
      </c>
      <c r="O820" s="8" t="str">
        <f t="shared" si="79"/>
        <v>Medium</v>
      </c>
      <c r="P820" s="207" t="s">
        <v>5581</v>
      </c>
      <c r="Q820" s="8"/>
      <c r="R820" s="8" t="s">
        <v>5582</v>
      </c>
      <c r="S820" s="11" t="s">
        <v>36</v>
      </c>
      <c r="T820" s="12" t="s">
        <v>5583</v>
      </c>
      <c r="U820" s="24"/>
      <c r="V820" s="24"/>
      <c r="W820" s="24"/>
      <c r="X820" s="14" t="s">
        <v>37</v>
      </c>
      <c r="Y820" s="16"/>
    </row>
    <row r="821" spans="1:25" s="67" customFormat="1" ht="112.5" customHeight="1" x14ac:dyDescent="0.2">
      <c r="A821" s="19"/>
      <c r="B821" s="20"/>
      <c r="C821" s="8" t="str">
        <f t="shared" ca="1" si="77"/>
        <v>Expired</v>
      </c>
      <c r="D821" s="12" t="s">
        <v>5584</v>
      </c>
      <c r="E821" s="23">
        <v>43651</v>
      </c>
      <c r="F821" s="28">
        <v>44381</v>
      </c>
      <c r="G821" s="9">
        <f t="shared" si="76"/>
        <v>45110</v>
      </c>
      <c r="H821" s="8" t="s">
        <v>5585</v>
      </c>
      <c r="I821" s="12" t="s">
        <v>5586</v>
      </c>
      <c r="J821" s="12" t="s">
        <v>56</v>
      </c>
      <c r="K821" s="12" t="s">
        <v>124</v>
      </c>
      <c r="L821" s="8" t="s">
        <v>29</v>
      </c>
      <c r="M821" s="10" t="str">
        <f t="shared" si="78"/>
        <v>LP</v>
      </c>
      <c r="N821" s="12" t="s">
        <v>30</v>
      </c>
      <c r="O821" s="8" t="str">
        <f t="shared" si="79"/>
        <v>Medium</v>
      </c>
      <c r="P821" s="201" t="s">
        <v>5587</v>
      </c>
      <c r="Q821" s="12"/>
      <c r="R821" s="12" t="s">
        <v>5588</v>
      </c>
      <c r="S821" s="46"/>
      <c r="T821" s="14"/>
      <c r="U821" s="12"/>
      <c r="V821" s="12"/>
      <c r="W821" s="12"/>
      <c r="X821" s="12" t="s">
        <v>37</v>
      </c>
      <c r="Y821" s="16"/>
    </row>
    <row r="822" spans="1:25" s="67" customFormat="1" ht="112.5" customHeight="1" x14ac:dyDescent="0.2">
      <c r="A822" s="19"/>
      <c r="B822" s="20"/>
      <c r="C822" s="8" t="str">
        <f t="shared" ca="1" si="77"/>
        <v>Expired</v>
      </c>
      <c r="D822" s="8" t="s">
        <v>5589</v>
      </c>
      <c r="E822" s="9">
        <v>44263</v>
      </c>
      <c r="F822" s="9">
        <v>44263</v>
      </c>
      <c r="G822" s="9">
        <f t="shared" si="76"/>
        <v>44992</v>
      </c>
      <c r="H822" s="8" t="s">
        <v>5590</v>
      </c>
      <c r="I822" s="8" t="s">
        <v>5591</v>
      </c>
      <c r="J822" s="8" t="s">
        <v>282</v>
      </c>
      <c r="K822" s="8" t="s">
        <v>28</v>
      </c>
      <c r="L822" s="8" t="s">
        <v>29</v>
      </c>
      <c r="M822" s="10" t="str">
        <f t="shared" si="78"/>
        <v>LP</v>
      </c>
      <c r="N822" s="8" t="s">
        <v>132</v>
      </c>
      <c r="O822" s="8" t="str">
        <f t="shared" si="79"/>
        <v>Low</v>
      </c>
      <c r="P822" s="207" t="s">
        <v>215</v>
      </c>
      <c r="Q822" s="8" t="s">
        <v>5592</v>
      </c>
      <c r="R822" s="8" t="s">
        <v>5593</v>
      </c>
      <c r="S822" s="11" t="s">
        <v>5594</v>
      </c>
      <c r="T822" s="13" t="s">
        <v>3843</v>
      </c>
      <c r="U822" s="8">
        <v>3</v>
      </c>
      <c r="V822" s="8">
        <v>0</v>
      </c>
      <c r="W822" s="8">
        <v>1</v>
      </c>
      <c r="X822" s="14" t="s">
        <v>37</v>
      </c>
      <c r="Y822" s="16"/>
    </row>
    <row r="823" spans="1:25" s="67" customFormat="1" ht="112.5" customHeight="1" x14ac:dyDescent="0.2">
      <c r="A823" s="19"/>
      <c r="B823" s="20"/>
      <c r="C823" s="8" t="str">
        <f t="shared" ca="1" si="77"/>
        <v>Expired</v>
      </c>
      <c r="D823" s="8" t="s">
        <v>5595</v>
      </c>
      <c r="E823" s="9">
        <v>44404</v>
      </c>
      <c r="F823" s="9">
        <v>44404</v>
      </c>
      <c r="G823" s="9">
        <f t="shared" si="76"/>
        <v>45133</v>
      </c>
      <c r="H823" s="8" t="s">
        <v>5596</v>
      </c>
      <c r="I823" s="8" t="s">
        <v>5597</v>
      </c>
      <c r="J823" s="8" t="s">
        <v>161</v>
      </c>
      <c r="K823" s="8" t="s">
        <v>28</v>
      </c>
      <c r="L823" s="8" t="s">
        <v>29</v>
      </c>
      <c r="M823" s="10" t="str">
        <f t="shared" si="78"/>
        <v>LP</v>
      </c>
      <c r="N823" s="8" t="s">
        <v>30</v>
      </c>
      <c r="O823" s="8" t="str">
        <f t="shared" si="79"/>
        <v>Medium</v>
      </c>
      <c r="P823" s="207" t="s">
        <v>5598</v>
      </c>
      <c r="Q823" s="8"/>
      <c r="R823" s="8" t="s">
        <v>5599</v>
      </c>
      <c r="S823" s="21" t="s">
        <v>5600</v>
      </c>
      <c r="T823" s="12" t="s">
        <v>2690</v>
      </c>
      <c r="U823" s="8">
        <v>0</v>
      </c>
      <c r="V823" s="8">
        <v>0</v>
      </c>
      <c r="W823" s="8">
        <v>0</v>
      </c>
      <c r="X823" s="27" t="s">
        <v>37</v>
      </c>
      <c r="Y823" s="16"/>
    </row>
    <row r="824" spans="1:25" s="67" customFormat="1" ht="112.5" customHeight="1" x14ac:dyDescent="0.2">
      <c r="A824" s="19"/>
      <c r="B824" s="20"/>
      <c r="C824" s="8" t="str">
        <f t="shared" ca="1" si="77"/>
        <v>Expired</v>
      </c>
      <c r="D824" s="8" t="s">
        <v>5601</v>
      </c>
      <c r="E824" s="9">
        <v>43202</v>
      </c>
      <c r="F824" s="9">
        <v>43202</v>
      </c>
      <c r="G824" s="9">
        <f t="shared" si="76"/>
        <v>43932</v>
      </c>
      <c r="H824" s="8" t="s">
        <v>5602</v>
      </c>
      <c r="I824" s="8" t="s">
        <v>5603</v>
      </c>
      <c r="J824" s="8" t="s">
        <v>254</v>
      </c>
      <c r="K824" s="8" t="s">
        <v>28</v>
      </c>
      <c r="L824" s="8" t="s">
        <v>29</v>
      </c>
      <c r="M824" s="10" t="str">
        <f t="shared" si="78"/>
        <v>LP</v>
      </c>
      <c r="N824" s="8" t="s">
        <v>270</v>
      </c>
      <c r="O824" s="8" t="str">
        <f t="shared" si="79"/>
        <v>Medium</v>
      </c>
      <c r="P824" s="207" t="s">
        <v>5604</v>
      </c>
      <c r="Q824" s="8" t="s">
        <v>5605</v>
      </c>
      <c r="R824" s="8" t="s">
        <v>5606</v>
      </c>
      <c r="S824" s="11" t="s">
        <v>5607</v>
      </c>
      <c r="T824" s="12" t="s">
        <v>5608</v>
      </c>
      <c r="U824" s="25">
        <v>4</v>
      </c>
      <c r="V824" s="25">
        <v>4</v>
      </c>
      <c r="W824" s="25">
        <v>0</v>
      </c>
      <c r="X824" s="58" t="s">
        <v>37</v>
      </c>
      <c r="Y824" s="16"/>
    </row>
    <row r="825" spans="1:25" s="67" customFormat="1" ht="112.5" customHeight="1" x14ac:dyDescent="0.2">
      <c r="A825" s="19"/>
      <c r="B825" s="20"/>
      <c r="C825" s="8" t="str">
        <f t="shared" ca="1" si="77"/>
        <v>Expired</v>
      </c>
      <c r="D825" s="8" t="s">
        <v>5609</v>
      </c>
      <c r="E825" s="9">
        <v>41960</v>
      </c>
      <c r="F825" s="9">
        <v>43421</v>
      </c>
      <c r="G825" s="9">
        <f t="shared" si="76"/>
        <v>44151</v>
      </c>
      <c r="H825" s="8" t="s">
        <v>5610</v>
      </c>
      <c r="I825" s="8" t="s">
        <v>5611</v>
      </c>
      <c r="J825" s="8" t="s">
        <v>254</v>
      </c>
      <c r="K825" s="8" t="s">
        <v>28</v>
      </c>
      <c r="L825" s="8" t="s">
        <v>29</v>
      </c>
      <c r="M825" s="10" t="str">
        <f t="shared" si="78"/>
        <v>LP</v>
      </c>
      <c r="N825" s="8" t="s">
        <v>132</v>
      </c>
      <c r="O825" s="8" t="str">
        <f t="shared" si="79"/>
        <v>Low</v>
      </c>
      <c r="P825" s="207" t="s">
        <v>5612</v>
      </c>
      <c r="Q825" s="8" t="s">
        <v>5613</v>
      </c>
      <c r="R825" s="8" t="s">
        <v>5614</v>
      </c>
      <c r="S825" s="11" t="s">
        <v>5615</v>
      </c>
      <c r="T825" s="12" t="s">
        <v>4866</v>
      </c>
      <c r="U825" s="8">
        <v>130</v>
      </c>
      <c r="V825" s="8">
        <v>24</v>
      </c>
      <c r="W825" s="8">
        <v>1</v>
      </c>
      <c r="X825" s="14" t="s">
        <v>37</v>
      </c>
      <c r="Y825" s="16"/>
    </row>
    <row r="826" spans="1:25" s="67" customFormat="1" ht="112.5" customHeight="1" x14ac:dyDescent="0.2">
      <c r="A826" s="32"/>
      <c r="B826" s="20"/>
      <c r="C826" s="8" t="str">
        <f t="shared" ca="1" si="77"/>
        <v>Expired</v>
      </c>
      <c r="D826" s="12" t="s">
        <v>5616</v>
      </c>
      <c r="E826" s="12"/>
      <c r="F826" s="28">
        <v>44213</v>
      </c>
      <c r="G826" s="9">
        <f t="shared" si="76"/>
        <v>44942</v>
      </c>
      <c r="H826" s="8" t="s">
        <v>5617</v>
      </c>
      <c r="I826" s="12" t="s">
        <v>5618</v>
      </c>
      <c r="J826" s="12" t="s">
        <v>56</v>
      </c>
      <c r="K826" s="12" t="s">
        <v>124</v>
      </c>
      <c r="L826" s="54" t="s">
        <v>1275</v>
      </c>
      <c r="M826" s="10" t="str">
        <f t="shared" si="78"/>
        <v>LA</v>
      </c>
      <c r="N826" s="12" t="s">
        <v>132</v>
      </c>
      <c r="O826" s="8" t="str">
        <f t="shared" si="79"/>
        <v>Low</v>
      </c>
      <c r="P826" s="201" t="s">
        <v>4007</v>
      </c>
      <c r="Q826" s="12"/>
      <c r="R826" s="12"/>
      <c r="S826" s="46"/>
      <c r="T826" s="14"/>
      <c r="U826" s="12"/>
      <c r="V826" s="87"/>
      <c r="W826" s="74"/>
      <c r="X826" s="87" t="s">
        <v>61</v>
      </c>
      <c r="Y826" s="16"/>
    </row>
    <row r="827" spans="1:25" s="67" customFormat="1" ht="112.5" customHeight="1" x14ac:dyDescent="0.2">
      <c r="A827" s="19"/>
      <c r="B827" s="20"/>
      <c r="C827" s="8" t="str">
        <f t="shared" ca="1" si="77"/>
        <v>Expired</v>
      </c>
      <c r="D827" s="8" t="s">
        <v>5619</v>
      </c>
      <c r="E827" s="9">
        <v>42395</v>
      </c>
      <c r="F827" s="9">
        <v>43126</v>
      </c>
      <c r="G827" s="9">
        <f t="shared" si="76"/>
        <v>43855</v>
      </c>
      <c r="H827" s="8" t="s">
        <v>5620</v>
      </c>
      <c r="I827" s="8" t="s">
        <v>5621</v>
      </c>
      <c r="J827" s="8" t="s">
        <v>27</v>
      </c>
      <c r="K827" s="8" t="s">
        <v>28</v>
      </c>
      <c r="L827" s="8" t="s">
        <v>29</v>
      </c>
      <c r="M827" s="10" t="str">
        <f t="shared" si="78"/>
        <v>LP</v>
      </c>
      <c r="N827" s="8" t="s">
        <v>30</v>
      </c>
      <c r="O827" s="8" t="str">
        <f t="shared" si="79"/>
        <v>Medium</v>
      </c>
      <c r="P827" s="207" t="s">
        <v>5622</v>
      </c>
      <c r="Q827" s="8" t="s">
        <v>5623</v>
      </c>
      <c r="R827" s="8" t="s">
        <v>5624</v>
      </c>
      <c r="S827" s="11" t="s">
        <v>5625</v>
      </c>
      <c r="T827" s="12" t="s">
        <v>5626</v>
      </c>
      <c r="U827" s="8">
        <v>2</v>
      </c>
      <c r="V827" s="8">
        <v>2</v>
      </c>
      <c r="W827" s="8">
        <v>1</v>
      </c>
      <c r="X827" s="14" t="s">
        <v>37</v>
      </c>
      <c r="Y827" s="16"/>
    </row>
    <row r="828" spans="1:25" s="67" customFormat="1" ht="112.5" customHeight="1" x14ac:dyDescent="0.2">
      <c r="A828" s="32"/>
      <c r="B828" s="20"/>
      <c r="C828" s="8" t="str">
        <f t="shared" ca="1" si="77"/>
        <v>Expired</v>
      </c>
      <c r="D828" s="8" t="s">
        <v>5627</v>
      </c>
      <c r="E828" s="9">
        <v>41708</v>
      </c>
      <c r="F828" s="9">
        <v>44662</v>
      </c>
      <c r="G828" s="9">
        <f t="shared" si="76"/>
        <v>45392</v>
      </c>
      <c r="H828" s="8" t="s">
        <v>5628</v>
      </c>
      <c r="I828" s="8" t="s">
        <v>5629</v>
      </c>
      <c r="J828" s="8" t="s">
        <v>27</v>
      </c>
      <c r="K828" s="8" t="s">
        <v>28</v>
      </c>
      <c r="L828" s="8" t="s">
        <v>29</v>
      </c>
      <c r="M828" s="10" t="str">
        <f t="shared" si="78"/>
        <v>LP</v>
      </c>
      <c r="N828" s="12" t="s">
        <v>132</v>
      </c>
      <c r="O828" s="8" t="str">
        <f t="shared" si="79"/>
        <v>Low</v>
      </c>
      <c r="P828" s="207" t="s">
        <v>5630</v>
      </c>
      <c r="Q828" s="8"/>
      <c r="R828" s="8" t="s">
        <v>5631</v>
      </c>
      <c r="S828" s="11" t="s">
        <v>5632</v>
      </c>
      <c r="T828" s="12" t="s">
        <v>5633</v>
      </c>
      <c r="U828" s="13">
        <v>7</v>
      </c>
      <c r="V828" s="24" t="s">
        <v>5634</v>
      </c>
      <c r="W828" s="13">
        <v>0</v>
      </c>
      <c r="X828" s="14" t="s">
        <v>37</v>
      </c>
      <c r="Y828" s="16"/>
    </row>
    <row r="829" spans="1:25" s="67" customFormat="1" ht="112.5" customHeight="1" x14ac:dyDescent="0.2">
      <c r="A829" s="32"/>
      <c r="B829" s="20"/>
      <c r="C829" s="8" t="str">
        <f t="shared" ca="1" si="77"/>
        <v>Expired</v>
      </c>
      <c r="D829" s="8" t="s">
        <v>5635</v>
      </c>
      <c r="E829" s="9">
        <v>42711</v>
      </c>
      <c r="F829" s="9">
        <v>43441</v>
      </c>
      <c r="G829" s="9">
        <f t="shared" si="76"/>
        <v>44171</v>
      </c>
      <c r="H829" s="8" t="s">
        <v>5636</v>
      </c>
      <c r="I829" s="8" t="s">
        <v>5637</v>
      </c>
      <c r="J829" s="8" t="s">
        <v>161</v>
      </c>
      <c r="K829" s="8" t="s">
        <v>28</v>
      </c>
      <c r="L829" s="8" t="s">
        <v>29</v>
      </c>
      <c r="M829" s="10" t="str">
        <f t="shared" si="78"/>
        <v>LP</v>
      </c>
      <c r="N829" s="8" t="s">
        <v>270</v>
      </c>
      <c r="O829" s="8" t="str">
        <f t="shared" si="79"/>
        <v>Medium</v>
      </c>
      <c r="P829" s="207" t="s">
        <v>5638</v>
      </c>
      <c r="Q829" s="8" t="s">
        <v>5639</v>
      </c>
      <c r="R829" s="8" t="s">
        <v>5640</v>
      </c>
      <c r="S829" s="11" t="s">
        <v>5641</v>
      </c>
      <c r="T829" s="13" t="s">
        <v>85</v>
      </c>
      <c r="U829" s="8">
        <v>3</v>
      </c>
      <c r="V829" s="8">
        <v>25</v>
      </c>
      <c r="W829" s="8">
        <v>1</v>
      </c>
      <c r="X829" s="14" t="s">
        <v>37</v>
      </c>
      <c r="Y829" s="16"/>
    </row>
    <row r="830" spans="1:25" s="67" customFormat="1" ht="112.5" customHeight="1" x14ac:dyDescent="0.2">
      <c r="A830" s="19"/>
      <c r="B830" s="18">
        <v>45000</v>
      </c>
      <c r="C830" s="8" t="str">
        <f t="shared" ca="1" si="77"/>
        <v>Active</v>
      </c>
      <c r="D830" s="8" t="s">
        <v>5642</v>
      </c>
      <c r="E830" s="9">
        <v>45000</v>
      </c>
      <c r="F830" s="9">
        <f>E830</f>
        <v>45000</v>
      </c>
      <c r="G830" s="9">
        <f t="shared" si="76"/>
        <v>45730</v>
      </c>
      <c r="H830" s="8" t="s">
        <v>5643</v>
      </c>
      <c r="I830" s="8" t="s">
        <v>5644</v>
      </c>
      <c r="J830" s="8" t="s">
        <v>65</v>
      </c>
      <c r="K830" s="8" t="s">
        <v>28</v>
      </c>
      <c r="L830" s="8" t="s">
        <v>29</v>
      </c>
      <c r="M830" s="10" t="str">
        <f t="shared" si="78"/>
        <v>LP</v>
      </c>
      <c r="N830" s="8" t="s">
        <v>270</v>
      </c>
      <c r="O830" s="8" t="str">
        <f t="shared" si="79"/>
        <v>Medium</v>
      </c>
      <c r="P830" s="207" t="s">
        <v>5645</v>
      </c>
      <c r="Q830" s="8" t="s">
        <v>5646</v>
      </c>
      <c r="R830" s="8" t="s">
        <v>5647</v>
      </c>
      <c r="S830" s="11" t="s">
        <v>5648</v>
      </c>
      <c r="T830" s="12" t="s">
        <v>5649</v>
      </c>
      <c r="U830" s="8">
        <v>8</v>
      </c>
      <c r="V830" s="8">
        <v>0</v>
      </c>
      <c r="W830" s="8">
        <v>0</v>
      </c>
      <c r="X830" s="14" t="s">
        <v>243</v>
      </c>
      <c r="Y830" s="16"/>
    </row>
    <row r="831" spans="1:25" s="67" customFormat="1" ht="112.5" customHeight="1" x14ac:dyDescent="0.2">
      <c r="A831" s="19"/>
      <c r="B831" s="20"/>
      <c r="C831" s="8" t="str">
        <f t="shared" ca="1" si="77"/>
        <v>Expired</v>
      </c>
      <c r="D831" s="8" t="s">
        <v>5650</v>
      </c>
      <c r="E831" s="9">
        <v>41870</v>
      </c>
      <c r="F831" s="9">
        <v>41870</v>
      </c>
      <c r="G831" s="9">
        <f t="shared" si="76"/>
        <v>42600</v>
      </c>
      <c r="H831" s="8" t="s">
        <v>5651</v>
      </c>
      <c r="I831" s="8" t="s">
        <v>5652</v>
      </c>
      <c r="J831" s="8" t="s">
        <v>161</v>
      </c>
      <c r="K831" s="8" t="s">
        <v>28</v>
      </c>
      <c r="L831" s="8" t="s">
        <v>29</v>
      </c>
      <c r="M831" s="10" t="str">
        <f t="shared" si="78"/>
        <v>LP</v>
      </c>
      <c r="N831" s="12" t="s">
        <v>132</v>
      </c>
      <c r="O831" s="8" t="str">
        <f t="shared" si="79"/>
        <v>Low</v>
      </c>
      <c r="P831" s="207" t="s">
        <v>5653</v>
      </c>
      <c r="Q831" s="8" t="s">
        <v>5654</v>
      </c>
      <c r="R831" s="8" t="s">
        <v>5655</v>
      </c>
      <c r="S831" s="21" t="s">
        <v>5656</v>
      </c>
      <c r="T831" s="13" t="s">
        <v>5529</v>
      </c>
      <c r="U831" s="8">
        <v>2</v>
      </c>
      <c r="V831" s="8">
        <v>0</v>
      </c>
      <c r="W831" s="8">
        <v>0</v>
      </c>
      <c r="X831" s="14" t="s">
        <v>37</v>
      </c>
      <c r="Y831" s="16"/>
    </row>
    <row r="832" spans="1:25" s="67" customFormat="1" ht="112.5" customHeight="1" x14ac:dyDescent="0.2">
      <c r="A832" s="19"/>
      <c r="B832" s="20"/>
      <c r="C832" s="8" t="str">
        <f t="shared" ca="1" si="77"/>
        <v>Expired</v>
      </c>
      <c r="D832" s="8" t="s">
        <v>5657</v>
      </c>
      <c r="E832" s="9">
        <v>43362</v>
      </c>
      <c r="F832" s="9">
        <v>44823</v>
      </c>
      <c r="G832" s="9">
        <f t="shared" si="76"/>
        <v>45553</v>
      </c>
      <c r="H832" s="8" t="s">
        <v>5658</v>
      </c>
      <c r="I832" s="8" t="s">
        <v>5659</v>
      </c>
      <c r="J832" s="8" t="s">
        <v>27</v>
      </c>
      <c r="K832" s="8" t="s">
        <v>28</v>
      </c>
      <c r="L832" s="8" t="s">
        <v>29</v>
      </c>
      <c r="M832" s="10" t="str">
        <f t="shared" si="78"/>
        <v>LP</v>
      </c>
      <c r="N832" s="8" t="s">
        <v>132</v>
      </c>
      <c r="O832" s="8" t="str">
        <f t="shared" si="79"/>
        <v>Low</v>
      </c>
      <c r="P832" s="207" t="s">
        <v>5660</v>
      </c>
      <c r="Q832" s="8"/>
      <c r="R832" s="8" t="s">
        <v>5661</v>
      </c>
      <c r="S832" s="11" t="s">
        <v>5662</v>
      </c>
      <c r="T832" s="12" t="s">
        <v>60</v>
      </c>
      <c r="U832" s="8">
        <v>12</v>
      </c>
      <c r="V832" s="8">
        <v>0</v>
      </c>
      <c r="W832" s="8">
        <v>2</v>
      </c>
      <c r="X832" s="14" t="s">
        <v>61</v>
      </c>
      <c r="Y832" s="16"/>
    </row>
    <row r="833" spans="1:25" s="67" customFormat="1" ht="112.5" customHeight="1" x14ac:dyDescent="0.2">
      <c r="A833" s="62"/>
      <c r="B833" s="63"/>
      <c r="C833" s="35" t="str">
        <f t="shared" ca="1" si="77"/>
        <v>Expired</v>
      </c>
      <c r="D833" s="35" t="s">
        <v>5663</v>
      </c>
      <c r="E833" s="36">
        <v>43139</v>
      </c>
      <c r="F833" s="36">
        <v>44600</v>
      </c>
      <c r="G833" s="36">
        <f t="shared" si="76"/>
        <v>45329</v>
      </c>
      <c r="H833" s="35" t="s">
        <v>5664</v>
      </c>
      <c r="I833" s="35" t="s">
        <v>5665</v>
      </c>
      <c r="J833" s="35" t="s">
        <v>27</v>
      </c>
      <c r="K833" s="35" t="s">
        <v>28</v>
      </c>
      <c r="L833" s="35" t="s">
        <v>29</v>
      </c>
      <c r="M833" s="37" t="str">
        <f t="shared" si="78"/>
        <v>LP</v>
      </c>
      <c r="N833" s="35" t="s">
        <v>132</v>
      </c>
      <c r="O833" s="35" t="str">
        <f t="shared" si="79"/>
        <v>Low</v>
      </c>
      <c r="P833" s="208" t="s">
        <v>5666</v>
      </c>
      <c r="Q833" s="35" t="s">
        <v>5667</v>
      </c>
      <c r="R833" s="35" t="s">
        <v>5668</v>
      </c>
      <c r="S833" s="43" t="s">
        <v>5669</v>
      </c>
      <c r="T833" s="40" t="s">
        <v>5670</v>
      </c>
      <c r="U833" s="35">
        <v>186</v>
      </c>
      <c r="V833" s="35">
        <v>99</v>
      </c>
      <c r="W833" s="35">
        <v>16</v>
      </c>
      <c r="X833" s="41" t="s">
        <v>243</v>
      </c>
      <c r="Y833" s="16"/>
    </row>
    <row r="834" spans="1:25" s="67" customFormat="1" ht="112.5" customHeight="1" x14ac:dyDescent="0.2">
      <c r="A834" s="19"/>
      <c r="B834" s="20"/>
      <c r="C834" s="8" t="str">
        <f t="shared" ca="1" si="77"/>
        <v>Expired</v>
      </c>
      <c r="D834" s="12" t="s">
        <v>5671</v>
      </c>
      <c r="E834" s="23">
        <v>42836</v>
      </c>
      <c r="F834" s="28">
        <v>43566</v>
      </c>
      <c r="G834" s="9">
        <f t="shared" si="76"/>
        <v>44296</v>
      </c>
      <c r="H834" s="8" t="s">
        <v>5672</v>
      </c>
      <c r="I834" s="12" t="s">
        <v>5673</v>
      </c>
      <c r="J834" s="12" t="s">
        <v>56</v>
      </c>
      <c r="K834" s="12" t="s">
        <v>124</v>
      </c>
      <c r="L834" s="8" t="s">
        <v>29</v>
      </c>
      <c r="M834" s="10" t="str">
        <f t="shared" si="78"/>
        <v>LP</v>
      </c>
      <c r="N834" s="12" t="s">
        <v>132</v>
      </c>
      <c r="O834" s="8" t="str">
        <f t="shared" si="79"/>
        <v>Low</v>
      </c>
      <c r="P834" s="201" t="s">
        <v>5674</v>
      </c>
      <c r="Q834" s="12"/>
      <c r="R834" s="12" t="s">
        <v>5675</v>
      </c>
      <c r="S834" s="21" t="s">
        <v>5676</v>
      </c>
      <c r="T834" s="14" t="s">
        <v>5677</v>
      </c>
      <c r="U834" s="12">
        <v>48</v>
      </c>
      <c r="V834" s="12">
        <v>3</v>
      </c>
      <c r="W834" s="12">
        <v>1</v>
      </c>
      <c r="X834" s="12" t="s">
        <v>37</v>
      </c>
      <c r="Y834" s="16"/>
    </row>
    <row r="835" spans="1:25" s="67" customFormat="1" ht="112.5" customHeight="1" x14ac:dyDescent="0.2">
      <c r="A835" s="19"/>
      <c r="B835" s="20"/>
      <c r="C835" s="8" t="str">
        <f t="shared" ca="1" si="77"/>
        <v>Active</v>
      </c>
      <c r="D835" s="12" t="s">
        <v>5678</v>
      </c>
      <c r="E835" s="23">
        <v>42187</v>
      </c>
      <c r="F835" s="28">
        <v>45035</v>
      </c>
      <c r="G835" s="9">
        <f t="shared" si="76"/>
        <v>45765</v>
      </c>
      <c r="H835" s="8" t="s">
        <v>5679</v>
      </c>
      <c r="I835" s="12" t="s">
        <v>5680</v>
      </c>
      <c r="J835" s="12" t="s">
        <v>114</v>
      </c>
      <c r="K835" s="12" t="s">
        <v>124</v>
      </c>
      <c r="L835" s="8" t="s">
        <v>29</v>
      </c>
      <c r="M835" s="10" t="str">
        <f t="shared" si="78"/>
        <v>LP</v>
      </c>
      <c r="N835" s="12" t="s">
        <v>30</v>
      </c>
      <c r="O835" s="8" t="str">
        <f t="shared" si="79"/>
        <v>Medium</v>
      </c>
      <c r="P835" s="213" t="s">
        <v>5681</v>
      </c>
      <c r="Q835" s="111"/>
      <c r="R835" s="111" t="s">
        <v>5682</v>
      </c>
      <c r="S835" s="21" t="s">
        <v>5683</v>
      </c>
      <c r="T835" s="14" t="s">
        <v>5684</v>
      </c>
      <c r="U835" s="12">
        <v>57</v>
      </c>
      <c r="V835" s="12">
        <v>20</v>
      </c>
      <c r="W835" s="12">
        <v>1</v>
      </c>
      <c r="X835" s="12" t="s">
        <v>37</v>
      </c>
      <c r="Y835" s="16"/>
    </row>
    <row r="836" spans="1:25" s="67" customFormat="1" ht="112.5" customHeight="1" x14ac:dyDescent="0.2">
      <c r="A836" s="17"/>
      <c r="B836" s="112"/>
      <c r="C836" s="8" t="str">
        <f t="shared" ca="1" si="77"/>
        <v>Expired</v>
      </c>
      <c r="D836" s="8" t="s">
        <v>5685</v>
      </c>
      <c r="E836" s="9">
        <v>44714</v>
      </c>
      <c r="F836" s="9">
        <v>44714</v>
      </c>
      <c r="G836" s="9">
        <f t="shared" si="76"/>
        <v>45444</v>
      </c>
      <c r="H836" s="8" t="s">
        <v>5686</v>
      </c>
      <c r="I836" s="8" t="s">
        <v>5687</v>
      </c>
      <c r="J836" s="12" t="s">
        <v>56</v>
      </c>
      <c r="K836" s="8" t="s">
        <v>124</v>
      </c>
      <c r="L836" s="8" t="s">
        <v>29</v>
      </c>
      <c r="M836" s="10" t="str">
        <f t="shared" si="78"/>
        <v>LP</v>
      </c>
      <c r="N836" s="8" t="s">
        <v>30</v>
      </c>
      <c r="O836" s="8" t="str">
        <f t="shared" si="79"/>
        <v>Medium</v>
      </c>
      <c r="P836" s="207" t="s">
        <v>5688</v>
      </c>
      <c r="Q836" s="8"/>
      <c r="R836" s="8" t="s">
        <v>5689</v>
      </c>
      <c r="S836" s="21" t="s">
        <v>5690</v>
      </c>
      <c r="T836" s="13"/>
      <c r="U836" s="8"/>
      <c r="V836" s="8"/>
      <c r="W836" s="8"/>
      <c r="X836" s="14"/>
      <c r="Y836" s="16"/>
    </row>
    <row r="837" spans="1:25" s="67" customFormat="1" ht="112.5" customHeight="1" x14ac:dyDescent="0.2">
      <c r="A837" s="19"/>
      <c r="B837" s="20"/>
      <c r="C837" s="8" t="str">
        <f t="shared" ca="1" si="77"/>
        <v>Expired</v>
      </c>
      <c r="D837" s="12" t="s">
        <v>5691</v>
      </c>
      <c r="E837" s="23">
        <v>41723</v>
      </c>
      <c r="F837" s="28">
        <v>44029</v>
      </c>
      <c r="G837" s="9">
        <f t="shared" si="76"/>
        <v>44758</v>
      </c>
      <c r="H837" s="8" t="s">
        <v>5692</v>
      </c>
      <c r="I837" s="12" t="s">
        <v>5693</v>
      </c>
      <c r="J837" s="12" t="s">
        <v>114</v>
      </c>
      <c r="K837" s="12" t="s">
        <v>124</v>
      </c>
      <c r="L837" s="8" t="s">
        <v>29</v>
      </c>
      <c r="M837" s="10" t="str">
        <f t="shared" si="78"/>
        <v>LP</v>
      </c>
      <c r="N837" s="12" t="s">
        <v>30</v>
      </c>
      <c r="O837" s="8" t="str">
        <f t="shared" si="79"/>
        <v>Medium</v>
      </c>
      <c r="P837" s="201" t="s">
        <v>5694</v>
      </c>
      <c r="Q837" s="12"/>
      <c r="R837" s="12" t="s">
        <v>5695</v>
      </c>
      <c r="S837" s="11" t="s">
        <v>5696</v>
      </c>
      <c r="T837" s="14" t="s">
        <v>5697</v>
      </c>
      <c r="U837" s="12">
        <v>6</v>
      </c>
      <c r="V837" s="12">
        <v>0</v>
      </c>
      <c r="W837" s="12">
        <v>0</v>
      </c>
      <c r="X837" s="12" t="s">
        <v>37</v>
      </c>
      <c r="Y837" s="16"/>
    </row>
    <row r="838" spans="1:25" s="67" customFormat="1" ht="112.5" customHeight="1" x14ac:dyDescent="0.2">
      <c r="A838" s="19"/>
      <c r="B838" s="20"/>
      <c r="C838" s="8" t="str">
        <f t="shared" ca="1" si="77"/>
        <v>Expired</v>
      </c>
      <c r="D838" s="8" t="s">
        <v>5698</v>
      </c>
      <c r="E838" s="9">
        <v>42571</v>
      </c>
      <c r="F838" s="9">
        <v>42571</v>
      </c>
      <c r="G838" s="9">
        <f t="shared" si="76"/>
        <v>43300</v>
      </c>
      <c r="H838" s="8" t="s">
        <v>5699</v>
      </c>
      <c r="I838" s="8" t="s">
        <v>5700</v>
      </c>
      <c r="J838" s="8" t="s">
        <v>27</v>
      </c>
      <c r="K838" s="8" t="s">
        <v>28</v>
      </c>
      <c r="L838" s="8" t="s">
        <v>29</v>
      </c>
      <c r="M838" s="10" t="str">
        <f t="shared" si="78"/>
        <v>LP</v>
      </c>
      <c r="N838" s="8" t="s">
        <v>30</v>
      </c>
      <c r="O838" s="8" t="str">
        <f t="shared" si="79"/>
        <v>Medium</v>
      </c>
      <c r="P838" s="207" t="s">
        <v>5701</v>
      </c>
      <c r="Q838" s="8" t="s">
        <v>5702</v>
      </c>
      <c r="R838" s="8" t="s">
        <v>5703</v>
      </c>
      <c r="S838" s="21" t="s">
        <v>5704</v>
      </c>
      <c r="T838" s="12" t="s">
        <v>5705</v>
      </c>
      <c r="U838" s="8">
        <v>2</v>
      </c>
      <c r="V838" s="8">
        <v>0</v>
      </c>
      <c r="W838" s="8">
        <v>1</v>
      </c>
      <c r="X838" s="14" t="s">
        <v>37</v>
      </c>
      <c r="Y838" s="16"/>
    </row>
    <row r="839" spans="1:25" s="67" customFormat="1" ht="112.5" customHeight="1" x14ac:dyDescent="0.2">
      <c r="A839" s="30"/>
      <c r="B839" s="31"/>
      <c r="C839" s="8" t="str">
        <f t="shared" ca="1" si="77"/>
        <v>Expired</v>
      </c>
      <c r="D839" s="8" t="s">
        <v>5706</v>
      </c>
      <c r="E839" s="9">
        <v>41918</v>
      </c>
      <c r="F839" s="9">
        <v>43379</v>
      </c>
      <c r="G839" s="9">
        <f t="shared" si="76"/>
        <v>44109</v>
      </c>
      <c r="H839" s="8" t="s">
        <v>5707</v>
      </c>
      <c r="I839" s="8" t="s">
        <v>5708</v>
      </c>
      <c r="J839" s="8" t="s">
        <v>27</v>
      </c>
      <c r="K839" s="8" t="s">
        <v>28</v>
      </c>
      <c r="L839" s="8" t="s">
        <v>29</v>
      </c>
      <c r="M839" s="10" t="str">
        <f t="shared" si="78"/>
        <v>LP</v>
      </c>
      <c r="N839" s="8" t="s">
        <v>170</v>
      </c>
      <c r="O839" s="8" t="str">
        <f t="shared" si="79"/>
        <v>Low</v>
      </c>
      <c r="P839" s="207" t="s">
        <v>5709</v>
      </c>
      <c r="Q839" s="8" t="s">
        <v>5710</v>
      </c>
      <c r="R839" s="8" t="s">
        <v>5711</v>
      </c>
      <c r="S839" s="11" t="s">
        <v>5712</v>
      </c>
      <c r="T839" s="12" t="s">
        <v>5713</v>
      </c>
      <c r="U839" s="8">
        <v>6</v>
      </c>
      <c r="V839" s="8">
        <v>0</v>
      </c>
      <c r="W839" s="8">
        <v>1</v>
      </c>
      <c r="X839" s="14" t="s">
        <v>61</v>
      </c>
      <c r="Y839" s="16"/>
    </row>
    <row r="840" spans="1:25" s="67" customFormat="1" ht="112.5" customHeight="1" x14ac:dyDescent="0.2">
      <c r="A840" s="19"/>
      <c r="B840" s="20"/>
      <c r="C840" s="8" t="str">
        <f t="shared" ca="1" si="77"/>
        <v>Expired</v>
      </c>
      <c r="D840" s="8" t="s">
        <v>5714</v>
      </c>
      <c r="E840" s="9">
        <v>41724</v>
      </c>
      <c r="F840" s="9">
        <v>41724</v>
      </c>
      <c r="G840" s="9">
        <f t="shared" si="76"/>
        <v>42454</v>
      </c>
      <c r="H840" s="8" t="s">
        <v>5715</v>
      </c>
      <c r="I840" s="8" t="s">
        <v>5716</v>
      </c>
      <c r="J840" s="8" t="s">
        <v>5717</v>
      </c>
      <c r="K840" s="8" t="s">
        <v>28</v>
      </c>
      <c r="L840" s="8" t="s">
        <v>29</v>
      </c>
      <c r="M840" s="10" t="str">
        <f t="shared" si="78"/>
        <v>LP</v>
      </c>
      <c r="N840" s="8" t="s">
        <v>170</v>
      </c>
      <c r="O840" s="8" t="str">
        <f>IF(EXACT(N840,"Overseas Charities Operating in Jamaica"),"Medium",IF(EXACT(N840,"Muslim Groups/Foundations"),"Medium",IF(EXACT(N840,"Churches"),"Low",IF(EXACT(N840,"Benevolent Societies"),"Low",IF(EXACT(N840,"Alumni/Past Students Associations"),"Low",IF(EXACT(N840,"Schools(Government/Private)"),"Low",IF(EXACT(N840,"Govt.Based Trust/Charities"),"Low",IF(EXACT(N840,"Trust"),"Medium",IF(EXACT(N840,"Company Based Foundations"),"Medium",IF(EXACT(N840,"Other Foundations"),"Medium",IF(EXACT(N840,"Unincorporated Groups"),"Medium","")))))))))))</f>
        <v>Low</v>
      </c>
      <c r="P840" s="207" t="s">
        <v>5718</v>
      </c>
      <c r="Q840" s="8"/>
      <c r="R840" s="8" t="s">
        <v>5719</v>
      </c>
      <c r="S840" s="11" t="s">
        <v>5720</v>
      </c>
      <c r="T840" s="13"/>
      <c r="U840" s="8"/>
      <c r="V840" s="8"/>
      <c r="W840" s="8"/>
      <c r="X840" s="14" t="s">
        <v>37</v>
      </c>
      <c r="Y840" s="16"/>
    </row>
    <row r="841" spans="1:25" s="67" customFormat="1" ht="112.5" customHeight="1" x14ac:dyDescent="0.2">
      <c r="A841" s="68"/>
      <c r="B841" s="31"/>
      <c r="C841" s="8" t="str">
        <f t="shared" ca="1" si="77"/>
        <v>Expired</v>
      </c>
      <c r="D841" s="8" t="s">
        <v>5721</v>
      </c>
      <c r="E841" s="9">
        <v>42326</v>
      </c>
      <c r="F841" s="9">
        <v>44518</v>
      </c>
      <c r="G841" s="9">
        <f t="shared" ref="G841:G862" si="80">DATE(YEAR(F841)+2,MONTH(F841),DAY(F841)-1)</f>
        <v>45247</v>
      </c>
      <c r="H841" s="8" t="s">
        <v>5722</v>
      </c>
      <c r="I841" s="8" t="s">
        <v>5723</v>
      </c>
      <c r="J841" s="8" t="s">
        <v>27</v>
      </c>
      <c r="K841" s="8" t="s">
        <v>28</v>
      </c>
      <c r="L841" s="8" t="s">
        <v>29</v>
      </c>
      <c r="M841" s="10" t="str">
        <f t="shared" si="78"/>
        <v>LP</v>
      </c>
      <c r="N841" s="8" t="s">
        <v>170</v>
      </c>
      <c r="O841" s="8" t="str">
        <f t="shared" ref="O841:O865" si="81">IF(EXACT(N841,"Overseas Charities Operating in Jamaica"),"Medium",IF(EXACT(N841,"Muslim Groups/Foundations"),"Medium",IF(EXACT(N841,"Churches"),"Low",IF(EXACT(N841,"Benevolent Societies"),"Low",IF(EXACT(N841,"Alumni/Past Students Associations"),"Low",IF(EXACT(N841,"Schools(Government/Private)"),"Low",IF(EXACT(N841,"Govt.Based Trusts/Charities"),"Low",IF(EXACT(N841,"Trust"),"Medium",IF(EXACT(N841,"Company Based Foundations"),"Medium",IF(EXACT(N841,"Other Foundations"),"Medium",IF(EXACT(N841,"Unincorporated Groups"),"Medium","")))))))))))</f>
        <v>Low</v>
      </c>
      <c r="P841" s="207" t="s">
        <v>5724</v>
      </c>
      <c r="Q841" s="8"/>
      <c r="R841" s="8" t="s">
        <v>5725</v>
      </c>
      <c r="S841" s="11" t="s">
        <v>5726</v>
      </c>
      <c r="T841" s="13" t="s">
        <v>1185</v>
      </c>
      <c r="U841" s="8"/>
      <c r="V841" s="8"/>
      <c r="W841" s="8"/>
      <c r="X841" s="14" t="s">
        <v>243</v>
      </c>
      <c r="Y841" s="16"/>
    </row>
    <row r="842" spans="1:25" s="67" customFormat="1" ht="112.5" customHeight="1" x14ac:dyDescent="0.2">
      <c r="A842" s="113"/>
      <c r="B842" s="63"/>
      <c r="C842" s="35" t="str">
        <f t="shared" ref="C842:C905" ca="1" si="82">IF(G842&lt;TODAY(),"Expired","Active")</f>
        <v>Expired</v>
      </c>
      <c r="D842" s="44" t="s">
        <v>5727</v>
      </c>
      <c r="E842" s="39"/>
      <c r="F842" s="64">
        <v>44080</v>
      </c>
      <c r="G842" s="36">
        <f t="shared" si="80"/>
        <v>44809</v>
      </c>
      <c r="H842" s="35" t="s">
        <v>5728</v>
      </c>
      <c r="I842" s="44" t="s">
        <v>5729</v>
      </c>
      <c r="J842" s="44" t="s">
        <v>56</v>
      </c>
      <c r="K842" s="44" t="s">
        <v>124</v>
      </c>
      <c r="L842" s="35" t="s">
        <v>29</v>
      </c>
      <c r="M842" s="37" t="str">
        <f t="shared" si="78"/>
        <v>LP</v>
      </c>
      <c r="N842" s="44" t="s">
        <v>30</v>
      </c>
      <c r="O842" s="35" t="str">
        <f t="shared" si="81"/>
        <v>Medium</v>
      </c>
      <c r="P842" s="209" t="s">
        <v>5730</v>
      </c>
      <c r="Q842" s="44"/>
      <c r="R842" s="44"/>
      <c r="S842" s="69"/>
      <c r="T842" s="41"/>
      <c r="U842" s="44"/>
      <c r="V842" s="44"/>
      <c r="W842" s="44"/>
      <c r="X842" s="44" t="s">
        <v>243</v>
      </c>
      <c r="Y842" s="16"/>
    </row>
    <row r="843" spans="1:25" s="67" customFormat="1" ht="112.5" customHeight="1" x14ac:dyDescent="0.2">
      <c r="A843" s="68"/>
      <c r="B843" s="31"/>
      <c r="C843" s="8" t="str">
        <f t="shared" ca="1" si="82"/>
        <v>Expired</v>
      </c>
      <c r="D843" s="12" t="s">
        <v>5731</v>
      </c>
      <c r="E843" s="23">
        <v>44559</v>
      </c>
      <c r="F843" s="28">
        <v>44552</v>
      </c>
      <c r="G843" s="9">
        <f t="shared" si="80"/>
        <v>45281</v>
      </c>
      <c r="H843" s="8" t="s">
        <v>5732</v>
      </c>
      <c r="I843" s="12" t="s">
        <v>5733</v>
      </c>
      <c r="J843" s="12" t="s">
        <v>56</v>
      </c>
      <c r="K843" s="12" t="s">
        <v>124</v>
      </c>
      <c r="L843" s="8" t="s">
        <v>29</v>
      </c>
      <c r="M843" s="10" t="str">
        <f t="shared" si="78"/>
        <v>LP</v>
      </c>
      <c r="N843" s="12" t="s">
        <v>30</v>
      </c>
      <c r="O843" s="8" t="str">
        <f t="shared" si="81"/>
        <v>Medium</v>
      </c>
      <c r="P843" s="201" t="s">
        <v>5734</v>
      </c>
      <c r="Q843" s="12"/>
      <c r="R843" s="12" t="s">
        <v>5735</v>
      </c>
      <c r="S843" s="29" t="s">
        <v>5736</v>
      </c>
      <c r="T843" s="14"/>
      <c r="U843" s="12"/>
      <c r="V843" s="12"/>
      <c r="W843" s="12"/>
      <c r="X843" s="12" t="s">
        <v>37</v>
      </c>
      <c r="Y843" s="16"/>
    </row>
    <row r="844" spans="1:25" s="67" customFormat="1" ht="112.5" customHeight="1" x14ac:dyDescent="0.2">
      <c r="A844" s="30"/>
      <c r="B844" s="31"/>
      <c r="C844" s="8" t="str">
        <f t="shared" ca="1" si="82"/>
        <v>Expired</v>
      </c>
      <c r="D844" s="12" t="s">
        <v>5737</v>
      </c>
      <c r="E844" s="23">
        <v>41842</v>
      </c>
      <c r="F844" s="28">
        <v>44038</v>
      </c>
      <c r="G844" s="9">
        <f t="shared" si="80"/>
        <v>44767</v>
      </c>
      <c r="H844" s="8" t="s">
        <v>5738</v>
      </c>
      <c r="I844" s="12" t="s">
        <v>5739</v>
      </c>
      <c r="J844" s="12" t="s">
        <v>56</v>
      </c>
      <c r="K844" s="12" t="s">
        <v>124</v>
      </c>
      <c r="L844" s="54" t="s">
        <v>5008</v>
      </c>
      <c r="M844" s="10" t="s">
        <v>2607</v>
      </c>
      <c r="N844" s="12" t="s">
        <v>30</v>
      </c>
      <c r="O844" s="8" t="str">
        <f t="shared" si="81"/>
        <v>Medium</v>
      </c>
      <c r="P844" s="201" t="s">
        <v>5740</v>
      </c>
      <c r="Q844" s="12"/>
      <c r="R844" s="12" t="s">
        <v>5741</v>
      </c>
      <c r="S844" s="29" t="s">
        <v>5742</v>
      </c>
      <c r="T844" s="14" t="s">
        <v>5743</v>
      </c>
      <c r="U844" s="12">
        <v>9</v>
      </c>
      <c r="V844" s="12">
        <v>0</v>
      </c>
      <c r="W844" s="12">
        <v>0</v>
      </c>
      <c r="X844" s="12" t="s">
        <v>61</v>
      </c>
      <c r="Y844" s="16"/>
    </row>
    <row r="845" spans="1:25" s="67" customFormat="1" ht="112.5" customHeight="1" x14ac:dyDescent="0.2">
      <c r="A845" s="19"/>
      <c r="B845" s="20"/>
      <c r="C845" s="8" t="str">
        <f t="shared" ca="1" si="82"/>
        <v>Expired</v>
      </c>
      <c r="D845" s="12" t="s">
        <v>5744</v>
      </c>
      <c r="E845" s="23">
        <v>41815</v>
      </c>
      <c r="F845" s="28">
        <v>44007</v>
      </c>
      <c r="G845" s="9">
        <f t="shared" si="80"/>
        <v>44736</v>
      </c>
      <c r="H845" s="8" t="s">
        <v>5745</v>
      </c>
      <c r="I845" s="12" t="s">
        <v>5746</v>
      </c>
      <c r="J845" s="12" t="s">
        <v>56</v>
      </c>
      <c r="K845" s="12" t="s">
        <v>124</v>
      </c>
      <c r="L845" s="8" t="s">
        <v>5008</v>
      </c>
      <c r="M845" s="10" t="s">
        <v>2607</v>
      </c>
      <c r="N845" s="12" t="s">
        <v>41</v>
      </c>
      <c r="O845" s="8" t="str">
        <f t="shared" si="81"/>
        <v>Medium</v>
      </c>
      <c r="P845" s="201" t="s">
        <v>5747</v>
      </c>
      <c r="Q845" s="12"/>
      <c r="R845" s="12" t="s">
        <v>5748</v>
      </c>
      <c r="S845" s="29" t="s">
        <v>5749</v>
      </c>
      <c r="T845" s="14" t="s">
        <v>5750</v>
      </c>
      <c r="U845" s="12">
        <v>10</v>
      </c>
      <c r="V845" s="12">
        <v>0</v>
      </c>
      <c r="W845" s="12">
        <v>0</v>
      </c>
      <c r="X845" s="12" t="s">
        <v>243</v>
      </c>
      <c r="Y845" s="16"/>
    </row>
    <row r="846" spans="1:25" s="67" customFormat="1" ht="112.5" customHeight="1" x14ac:dyDescent="0.2">
      <c r="A846" s="32"/>
      <c r="B846" s="20"/>
      <c r="C846" s="8" t="str">
        <f t="shared" ca="1" si="82"/>
        <v>Active</v>
      </c>
      <c r="D846" s="8" t="s">
        <v>5751</v>
      </c>
      <c r="E846" s="9">
        <v>42044</v>
      </c>
      <c r="F846" s="9">
        <v>44966</v>
      </c>
      <c r="G846" s="9">
        <f t="shared" si="80"/>
        <v>45696</v>
      </c>
      <c r="H846" s="8" t="s">
        <v>5752</v>
      </c>
      <c r="I846" s="8" t="s">
        <v>5753</v>
      </c>
      <c r="J846" s="8" t="s">
        <v>27</v>
      </c>
      <c r="K846" s="8" t="s">
        <v>28</v>
      </c>
      <c r="L846" s="8" t="s">
        <v>29</v>
      </c>
      <c r="M846" s="10" t="str">
        <f t="shared" ref="M846:M909" si="83">IF(EXACT(L846,"C - COMPANY ACT"),"LP",IF(EXACT(L846,"V- VEST ACT (WITHIN PARLIAMENT) "),"LP",IF(EXACT(L846,"FS - FRIENDLY SOCIETIES ACT"),"LP",IF(EXACT(L846,"UN - UNICORPORATED"),"LA",""))))</f>
        <v>LP</v>
      </c>
      <c r="N846" s="12" t="s">
        <v>486</v>
      </c>
      <c r="O846" s="8" t="str">
        <f t="shared" si="81"/>
        <v>Medium</v>
      </c>
      <c r="P846" s="207" t="s">
        <v>5754</v>
      </c>
      <c r="Q846" s="8"/>
      <c r="R846" s="8" t="s">
        <v>5755</v>
      </c>
      <c r="S846" s="11" t="s">
        <v>5756</v>
      </c>
      <c r="T846" s="12" t="s">
        <v>5757</v>
      </c>
      <c r="U846" s="8">
        <v>1</v>
      </c>
      <c r="V846" s="8">
        <v>0</v>
      </c>
      <c r="W846" s="8">
        <v>0</v>
      </c>
      <c r="X846" s="14" t="s">
        <v>243</v>
      </c>
      <c r="Y846" s="16"/>
    </row>
    <row r="847" spans="1:25" s="67" customFormat="1" ht="112.5" customHeight="1" x14ac:dyDescent="0.2">
      <c r="A847" s="19"/>
      <c r="B847" s="20"/>
      <c r="C847" s="8" t="str">
        <f t="shared" ca="1" si="82"/>
        <v>Expired</v>
      </c>
      <c r="D847" s="8" t="s">
        <v>5758</v>
      </c>
      <c r="E847" s="9">
        <v>43045</v>
      </c>
      <c r="F847" s="9">
        <v>44506</v>
      </c>
      <c r="G847" s="9">
        <f t="shared" si="80"/>
        <v>45235</v>
      </c>
      <c r="H847" s="8" t="s">
        <v>5759</v>
      </c>
      <c r="I847" s="8" t="s">
        <v>5760</v>
      </c>
      <c r="J847" s="8" t="s">
        <v>27</v>
      </c>
      <c r="K847" s="8" t="s">
        <v>28</v>
      </c>
      <c r="L847" s="8" t="s">
        <v>29</v>
      </c>
      <c r="M847" s="10" t="str">
        <f t="shared" si="83"/>
        <v>LP</v>
      </c>
      <c r="N847" s="12" t="s">
        <v>30</v>
      </c>
      <c r="O847" s="8" t="str">
        <f t="shared" si="81"/>
        <v>Medium</v>
      </c>
      <c r="P847" s="207" t="s">
        <v>1591</v>
      </c>
      <c r="Q847" s="8"/>
      <c r="R847" s="8" t="s">
        <v>5761</v>
      </c>
      <c r="S847" s="11" t="s">
        <v>5762</v>
      </c>
      <c r="T847" s="12" t="s">
        <v>5763</v>
      </c>
      <c r="U847" s="8"/>
      <c r="V847" s="8"/>
      <c r="W847" s="8"/>
      <c r="X847" s="14" t="str">
        <f>IF(ISNUMBER(#REF!), IF(#REF!&lt;5000001,"SMALL", IF(#REF!&lt;15000001,"MEDIUM","LARGE")),"")</f>
        <v/>
      </c>
      <c r="Y847" s="16"/>
    </row>
    <row r="848" spans="1:25" s="67" customFormat="1" ht="112.5" customHeight="1" x14ac:dyDescent="0.2">
      <c r="A848" s="19"/>
      <c r="B848" s="20"/>
      <c r="C848" s="8" t="str">
        <f t="shared" ca="1" si="82"/>
        <v>Expired</v>
      </c>
      <c r="D848" s="8" t="s">
        <v>5764</v>
      </c>
      <c r="E848" s="9">
        <v>42891</v>
      </c>
      <c r="F848" s="9">
        <v>42891</v>
      </c>
      <c r="G848" s="9">
        <f t="shared" si="80"/>
        <v>43620</v>
      </c>
      <c r="H848" s="8" t="s">
        <v>5765</v>
      </c>
      <c r="I848" s="8" t="s">
        <v>5766</v>
      </c>
      <c r="J848" s="8" t="s">
        <v>5717</v>
      </c>
      <c r="K848" s="8" t="s">
        <v>28</v>
      </c>
      <c r="L848" s="8" t="s">
        <v>29</v>
      </c>
      <c r="M848" s="10" t="str">
        <f t="shared" si="83"/>
        <v>LP</v>
      </c>
      <c r="N848" s="12" t="s">
        <v>270</v>
      </c>
      <c r="O848" s="8" t="str">
        <f t="shared" si="81"/>
        <v>Medium</v>
      </c>
      <c r="P848" s="207" t="s">
        <v>5767</v>
      </c>
      <c r="Q848" s="8" t="s">
        <v>5768</v>
      </c>
      <c r="R848" s="8" t="s">
        <v>5769</v>
      </c>
      <c r="S848" s="21" t="s">
        <v>5770</v>
      </c>
      <c r="T848" s="12" t="s">
        <v>5771</v>
      </c>
      <c r="U848" s="8">
        <v>23</v>
      </c>
      <c r="V848" s="8">
        <v>6</v>
      </c>
      <c r="W848" s="8">
        <v>2</v>
      </c>
      <c r="X848" s="14" t="s">
        <v>37</v>
      </c>
      <c r="Y848" s="16"/>
    </row>
    <row r="849" spans="1:25" s="67" customFormat="1" ht="112.5" customHeight="1" x14ac:dyDescent="0.2">
      <c r="A849" s="19"/>
      <c r="B849" s="20"/>
      <c r="C849" s="8" t="str">
        <f t="shared" ca="1" si="82"/>
        <v>Expired</v>
      </c>
      <c r="D849" s="8" t="s">
        <v>5772</v>
      </c>
      <c r="E849" s="9">
        <v>44699</v>
      </c>
      <c r="F849" s="9">
        <v>44699</v>
      </c>
      <c r="G849" s="9">
        <f t="shared" si="80"/>
        <v>45429</v>
      </c>
      <c r="H849" s="8" t="s">
        <v>5773</v>
      </c>
      <c r="I849" s="8" t="s">
        <v>5774</v>
      </c>
      <c r="J849" s="8" t="s">
        <v>2835</v>
      </c>
      <c r="K849" s="8" t="s">
        <v>28</v>
      </c>
      <c r="L849" s="8" t="s">
        <v>29</v>
      </c>
      <c r="M849" s="10" t="str">
        <f t="shared" si="83"/>
        <v>LP</v>
      </c>
      <c r="N849" s="12" t="s">
        <v>270</v>
      </c>
      <c r="O849" s="8" t="str">
        <f t="shared" si="81"/>
        <v>Medium</v>
      </c>
      <c r="P849" s="207" t="s">
        <v>5775</v>
      </c>
      <c r="Q849" s="8" t="s">
        <v>5776</v>
      </c>
      <c r="R849" s="8" t="s">
        <v>5777</v>
      </c>
      <c r="S849" s="21" t="s">
        <v>5778</v>
      </c>
      <c r="T849" s="12" t="s">
        <v>5779</v>
      </c>
      <c r="U849" s="8">
        <v>4</v>
      </c>
      <c r="V849" s="8">
        <v>0</v>
      </c>
      <c r="W849" s="8">
        <v>1</v>
      </c>
      <c r="X849" s="27" t="s">
        <v>37</v>
      </c>
      <c r="Y849" s="16"/>
    </row>
    <row r="850" spans="1:25" s="67" customFormat="1" ht="112.5" customHeight="1" x14ac:dyDescent="0.2">
      <c r="A850" s="19"/>
      <c r="B850" s="20"/>
      <c r="C850" s="8" t="str">
        <f t="shared" ca="1" si="82"/>
        <v>Expired</v>
      </c>
      <c r="D850" s="8" t="s">
        <v>5780</v>
      </c>
      <c r="E850" s="9">
        <v>43332</v>
      </c>
      <c r="F850" s="9">
        <v>43332</v>
      </c>
      <c r="G850" s="9">
        <f t="shared" si="80"/>
        <v>44062</v>
      </c>
      <c r="H850" s="8" t="s">
        <v>5781</v>
      </c>
      <c r="I850" s="8" t="s">
        <v>5782</v>
      </c>
      <c r="J850" s="8" t="s">
        <v>56</v>
      </c>
      <c r="K850" s="8" t="s">
        <v>28</v>
      </c>
      <c r="L850" s="8" t="s">
        <v>29</v>
      </c>
      <c r="M850" s="10" t="str">
        <f t="shared" si="83"/>
        <v>LP</v>
      </c>
      <c r="N850" s="12" t="s">
        <v>170</v>
      </c>
      <c r="O850" s="8" t="str">
        <f t="shared" si="81"/>
        <v>Low</v>
      </c>
      <c r="P850" s="207" t="s">
        <v>5783</v>
      </c>
      <c r="Q850" s="8" t="s">
        <v>5784</v>
      </c>
      <c r="R850" s="8" t="s">
        <v>5785</v>
      </c>
      <c r="S850" s="11" t="s">
        <v>5786</v>
      </c>
      <c r="T850" s="12" t="s">
        <v>5787</v>
      </c>
      <c r="U850" s="8">
        <v>4</v>
      </c>
      <c r="V850" s="8">
        <v>0</v>
      </c>
      <c r="W850" s="8">
        <v>0</v>
      </c>
      <c r="X850" s="14" t="s">
        <v>243</v>
      </c>
      <c r="Y850" s="16"/>
    </row>
    <row r="851" spans="1:25" s="67" customFormat="1" ht="112.5" customHeight="1" x14ac:dyDescent="0.2">
      <c r="A851" s="19"/>
      <c r="B851" s="20"/>
      <c r="C851" s="8" t="str">
        <f t="shared" ca="1" si="82"/>
        <v>Expired</v>
      </c>
      <c r="D851" s="8" t="s">
        <v>5788</v>
      </c>
      <c r="E851" s="9">
        <v>43165</v>
      </c>
      <c r="F851" s="9">
        <v>43165</v>
      </c>
      <c r="G851" s="9">
        <f t="shared" si="80"/>
        <v>43895</v>
      </c>
      <c r="H851" s="8" t="s">
        <v>5789</v>
      </c>
      <c r="I851" s="8" t="s">
        <v>5790</v>
      </c>
      <c r="J851" s="8" t="s">
        <v>27</v>
      </c>
      <c r="K851" s="8" t="s">
        <v>28</v>
      </c>
      <c r="L851" s="8" t="s">
        <v>29</v>
      </c>
      <c r="M851" s="10" t="str">
        <f t="shared" si="83"/>
        <v>LP</v>
      </c>
      <c r="N851" s="12" t="s">
        <v>132</v>
      </c>
      <c r="O851" s="8" t="str">
        <f t="shared" si="81"/>
        <v>Low</v>
      </c>
      <c r="P851" s="207" t="s">
        <v>5791</v>
      </c>
      <c r="Q851" s="8" t="s">
        <v>5792</v>
      </c>
      <c r="R851" s="8" t="s">
        <v>5793</v>
      </c>
      <c r="S851" s="11" t="s">
        <v>5794</v>
      </c>
      <c r="T851" s="13" t="s">
        <v>5795</v>
      </c>
      <c r="U851" s="8">
        <v>5</v>
      </c>
      <c r="V851" s="8">
        <v>0</v>
      </c>
      <c r="W851" s="8">
        <v>0</v>
      </c>
      <c r="X851" s="14" t="s">
        <v>37</v>
      </c>
      <c r="Y851" s="16"/>
    </row>
    <row r="852" spans="1:25" s="67" customFormat="1" ht="112.5" customHeight="1" x14ac:dyDescent="0.2">
      <c r="A852" s="19"/>
      <c r="B852" s="20"/>
      <c r="C852" s="8" t="str">
        <f t="shared" ca="1" si="82"/>
        <v>Expired</v>
      </c>
      <c r="D852" s="8" t="s">
        <v>5796</v>
      </c>
      <c r="E852" s="9">
        <v>44614</v>
      </c>
      <c r="F852" s="9">
        <v>44614</v>
      </c>
      <c r="G852" s="9">
        <f t="shared" si="80"/>
        <v>45343</v>
      </c>
      <c r="H852" s="8" t="s">
        <v>5797</v>
      </c>
      <c r="I852" s="8" t="s">
        <v>5798</v>
      </c>
      <c r="J852" s="8" t="s">
        <v>254</v>
      </c>
      <c r="K852" s="8" t="s">
        <v>28</v>
      </c>
      <c r="L852" s="8" t="s">
        <v>29</v>
      </c>
      <c r="M852" s="10" t="str">
        <f t="shared" si="83"/>
        <v>LP</v>
      </c>
      <c r="N852" s="12" t="s">
        <v>132</v>
      </c>
      <c r="O852" s="8" t="str">
        <f t="shared" si="81"/>
        <v>Low</v>
      </c>
      <c r="P852" s="207" t="s">
        <v>5799</v>
      </c>
      <c r="Q852" s="8"/>
      <c r="R852" s="8" t="s">
        <v>5800</v>
      </c>
      <c r="S852" s="21" t="s">
        <v>5801</v>
      </c>
      <c r="T852" s="12" t="s">
        <v>5802</v>
      </c>
      <c r="U852" s="8"/>
      <c r="V852" s="8"/>
      <c r="W852" s="8"/>
      <c r="X852" s="27" t="s">
        <v>37</v>
      </c>
      <c r="Y852" s="16"/>
    </row>
    <row r="853" spans="1:25" s="67" customFormat="1" ht="112.5" customHeight="1" x14ac:dyDescent="0.2">
      <c r="A853" s="19"/>
      <c r="B853" s="18">
        <v>44942</v>
      </c>
      <c r="C853" s="8" t="str">
        <f t="shared" ca="1" si="82"/>
        <v>Active</v>
      </c>
      <c r="D853" s="8" t="s">
        <v>5803</v>
      </c>
      <c r="E853" s="9">
        <v>44942</v>
      </c>
      <c r="F853" s="9">
        <v>44942</v>
      </c>
      <c r="G853" s="9">
        <f t="shared" si="80"/>
        <v>45672</v>
      </c>
      <c r="H853" s="8" t="s">
        <v>5804</v>
      </c>
      <c r="I853" s="8" t="s">
        <v>5805</v>
      </c>
      <c r="J853" s="8" t="s">
        <v>282</v>
      </c>
      <c r="K853" s="8" t="s">
        <v>28</v>
      </c>
      <c r="L853" s="8" t="s">
        <v>29</v>
      </c>
      <c r="M853" s="10" t="str">
        <f t="shared" si="83"/>
        <v>LP</v>
      </c>
      <c r="N853" s="12" t="s">
        <v>132</v>
      </c>
      <c r="O853" s="8" t="str">
        <f t="shared" si="81"/>
        <v>Low</v>
      </c>
      <c r="P853" s="207" t="s">
        <v>5806</v>
      </c>
      <c r="Q853" s="8"/>
      <c r="R853" s="8" t="s">
        <v>5807</v>
      </c>
      <c r="S853" s="11" t="s">
        <v>5808</v>
      </c>
      <c r="T853" s="23" t="s">
        <v>5809</v>
      </c>
      <c r="U853" s="25">
        <v>3</v>
      </c>
      <c r="V853" s="25">
        <v>0</v>
      </c>
      <c r="W853" s="25">
        <v>0</v>
      </c>
      <c r="X853" s="14" t="s">
        <v>37</v>
      </c>
      <c r="Y853" s="16"/>
    </row>
    <row r="854" spans="1:25" s="67" customFormat="1" ht="112.5" customHeight="1" x14ac:dyDescent="0.2">
      <c r="A854" s="19"/>
      <c r="B854" s="20"/>
      <c r="C854" s="8" t="str">
        <f t="shared" ca="1" si="82"/>
        <v>Expired</v>
      </c>
      <c r="D854" s="8" t="s">
        <v>5810</v>
      </c>
      <c r="E854" s="9">
        <v>43266</v>
      </c>
      <c r="F854" s="9">
        <v>43997</v>
      </c>
      <c r="G854" s="9">
        <f t="shared" si="80"/>
        <v>44726</v>
      </c>
      <c r="H854" s="8" t="s">
        <v>5811</v>
      </c>
      <c r="I854" s="8" t="s">
        <v>5812</v>
      </c>
      <c r="J854" s="8" t="s">
        <v>191</v>
      </c>
      <c r="K854" s="8" t="s">
        <v>28</v>
      </c>
      <c r="L854" s="8" t="s">
        <v>29</v>
      </c>
      <c r="M854" s="10" t="str">
        <f t="shared" si="83"/>
        <v>LP</v>
      </c>
      <c r="N854" s="12" t="s">
        <v>132</v>
      </c>
      <c r="O854" s="8" t="str">
        <f t="shared" si="81"/>
        <v>Low</v>
      </c>
      <c r="P854" s="207" t="s">
        <v>5813</v>
      </c>
      <c r="Q854" s="8"/>
      <c r="R854" s="8" t="s">
        <v>5814</v>
      </c>
      <c r="S854" s="21" t="s">
        <v>5815</v>
      </c>
      <c r="T854" s="23" t="s">
        <v>5816</v>
      </c>
      <c r="U854" s="24"/>
      <c r="V854" s="24"/>
      <c r="W854" s="24"/>
      <c r="X854" s="14" t="s">
        <v>37</v>
      </c>
      <c r="Y854" s="16"/>
    </row>
    <row r="855" spans="1:25" s="67" customFormat="1" ht="112.5" customHeight="1" x14ac:dyDescent="0.2">
      <c r="A855" s="19"/>
      <c r="B855" s="20"/>
      <c r="C855" s="8" t="str">
        <f t="shared" ca="1" si="82"/>
        <v>Expired</v>
      </c>
      <c r="D855" s="8" t="s">
        <v>5817</v>
      </c>
      <c r="E855" s="9">
        <v>43476</v>
      </c>
      <c r="F855" s="9">
        <v>44207</v>
      </c>
      <c r="G855" s="9">
        <f t="shared" si="80"/>
        <v>44936</v>
      </c>
      <c r="H855" s="8" t="s">
        <v>5818</v>
      </c>
      <c r="I855" s="8" t="s">
        <v>5819</v>
      </c>
      <c r="J855" s="8" t="s">
        <v>123</v>
      </c>
      <c r="K855" s="8" t="s">
        <v>28</v>
      </c>
      <c r="L855" s="8" t="s">
        <v>29</v>
      </c>
      <c r="M855" s="10" t="str">
        <f t="shared" si="83"/>
        <v>LP</v>
      </c>
      <c r="N855" s="12" t="s">
        <v>170</v>
      </c>
      <c r="O855" s="8" t="str">
        <f t="shared" si="81"/>
        <v>Low</v>
      </c>
      <c r="P855" s="207" t="s">
        <v>5820</v>
      </c>
      <c r="Q855" s="8"/>
      <c r="R855" s="8" t="s">
        <v>5821</v>
      </c>
      <c r="S855" s="11" t="s">
        <v>5822</v>
      </c>
      <c r="T855" s="22" t="s">
        <v>36</v>
      </c>
      <c r="U855" s="8"/>
      <c r="V855" s="8"/>
      <c r="W855" s="8"/>
      <c r="X855" s="14" t="str">
        <f>IF(ISNUMBER(#REF!), IF(#REF!&lt;5000001,"SMALL", IF(#REF!&lt;15000001,"MEDIUM","LARGE")),"")</f>
        <v/>
      </c>
      <c r="Y855" s="16"/>
    </row>
    <row r="856" spans="1:25" s="67" customFormat="1" ht="112.5" customHeight="1" x14ac:dyDescent="0.2">
      <c r="A856" s="19"/>
      <c r="B856" s="20"/>
      <c r="C856" s="8" t="str">
        <f t="shared" ca="1" si="82"/>
        <v>Expired</v>
      </c>
      <c r="D856" s="12" t="s">
        <v>5823</v>
      </c>
      <c r="E856" s="23">
        <v>43952</v>
      </c>
      <c r="F856" s="28">
        <v>43950</v>
      </c>
      <c r="G856" s="9">
        <f t="shared" si="80"/>
        <v>44679</v>
      </c>
      <c r="H856" s="8" t="s">
        <v>5824</v>
      </c>
      <c r="I856" s="12" t="s">
        <v>5825</v>
      </c>
      <c r="J856" s="12" t="s">
        <v>56</v>
      </c>
      <c r="K856" s="12" t="s">
        <v>124</v>
      </c>
      <c r="L856" s="8" t="s">
        <v>29</v>
      </c>
      <c r="M856" s="10" t="str">
        <f t="shared" si="83"/>
        <v>LP</v>
      </c>
      <c r="N856" s="12" t="s">
        <v>30</v>
      </c>
      <c r="O856" s="8" t="str">
        <f t="shared" si="81"/>
        <v>Medium</v>
      </c>
      <c r="P856" s="201" t="s">
        <v>5826</v>
      </c>
      <c r="Q856" s="12"/>
      <c r="R856" s="12" t="s">
        <v>5827</v>
      </c>
      <c r="S856" s="29" t="s">
        <v>5828</v>
      </c>
      <c r="T856" s="14"/>
      <c r="U856" s="12"/>
      <c r="V856" s="12"/>
      <c r="W856" s="12"/>
      <c r="X856" s="12" t="s">
        <v>37</v>
      </c>
      <c r="Y856" s="16"/>
    </row>
    <row r="857" spans="1:25" s="67" customFormat="1" ht="112.5" customHeight="1" x14ac:dyDescent="0.2">
      <c r="A857" s="19"/>
      <c r="B857" s="20"/>
      <c r="C857" s="8" t="str">
        <f t="shared" ca="1" si="82"/>
        <v>Expired</v>
      </c>
      <c r="D857" s="8" t="s">
        <v>5829</v>
      </c>
      <c r="E857" s="9">
        <v>43563</v>
      </c>
      <c r="F857" s="9">
        <v>43563</v>
      </c>
      <c r="G857" s="9">
        <f t="shared" si="80"/>
        <v>44293</v>
      </c>
      <c r="H857" s="8" t="s">
        <v>5830</v>
      </c>
      <c r="I857" s="8" t="s">
        <v>5831</v>
      </c>
      <c r="J857" s="8" t="s">
        <v>254</v>
      </c>
      <c r="K857" s="8" t="s">
        <v>28</v>
      </c>
      <c r="L857" s="8" t="s">
        <v>29</v>
      </c>
      <c r="M857" s="10" t="str">
        <f t="shared" si="83"/>
        <v>LP</v>
      </c>
      <c r="N857" s="12" t="s">
        <v>132</v>
      </c>
      <c r="O857" s="8" t="str">
        <f t="shared" si="81"/>
        <v>Low</v>
      </c>
      <c r="P857" s="207" t="s">
        <v>5832</v>
      </c>
      <c r="Q857" s="8" t="s">
        <v>5833</v>
      </c>
      <c r="R857" s="8" t="s">
        <v>5834</v>
      </c>
      <c r="S857" s="29" t="s">
        <v>5835</v>
      </c>
      <c r="T857" s="12" t="s">
        <v>5836</v>
      </c>
      <c r="U857" s="8">
        <v>2</v>
      </c>
      <c r="V857" s="8">
        <v>0</v>
      </c>
      <c r="W857" s="8">
        <v>0</v>
      </c>
      <c r="X857" s="14" t="s">
        <v>37</v>
      </c>
      <c r="Y857" s="16"/>
    </row>
    <row r="858" spans="1:25" s="67" customFormat="1" ht="112.5" customHeight="1" x14ac:dyDescent="0.2">
      <c r="A858" s="19"/>
      <c r="B858" s="20"/>
      <c r="C858" s="8" t="str">
        <f t="shared" ca="1" si="82"/>
        <v>Expired</v>
      </c>
      <c r="D858" s="8" t="s">
        <v>5837</v>
      </c>
      <c r="E858" s="9">
        <v>42566</v>
      </c>
      <c r="F858" s="9">
        <v>44482</v>
      </c>
      <c r="G858" s="9">
        <f t="shared" si="80"/>
        <v>45211</v>
      </c>
      <c r="H858" s="8" t="s">
        <v>5838</v>
      </c>
      <c r="I858" s="8" t="s">
        <v>5839</v>
      </c>
      <c r="J858" s="8" t="s">
        <v>123</v>
      </c>
      <c r="K858" s="8" t="s">
        <v>28</v>
      </c>
      <c r="L858" s="8" t="s">
        <v>29</v>
      </c>
      <c r="M858" s="10" t="str">
        <f t="shared" si="83"/>
        <v>LP</v>
      </c>
      <c r="N858" s="12" t="s">
        <v>132</v>
      </c>
      <c r="O858" s="8" t="str">
        <f t="shared" si="81"/>
        <v>Low</v>
      </c>
      <c r="P858" s="207" t="s">
        <v>5840</v>
      </c>
      <c r="Q858" s="8"/>
      <c r="R858" s="8" t="s">
        <v>5841</v>
      </c>
      <c r="S858" s="11" t="s">
        <v>5842</v>
      </c>
      <c r="T858" s="12" t="s">
        <v>5843</v>
      </c>
      <c r="U858" s="8"/>
      <c r="V858" s="8"/>
      <c r="W858" s="8"/>
      <c r="X858" s="14" t="s">
        <v>37</v>
      </c>
      <c r="Y858" s="16"/>
    </row>
    <row r="859" spans="1:25" s="67" customFormat="1" ht="112.5" customHeight="1" x14ac:dyDescent="0.2">
      <c r="A859" s="19"/>
      <c r="B859" s="20"/>
      <c r="C859" s="8" t="str">
        <f t="shared" ca="1" si="82"/>
        <v>Expired</v>
      </c>
      <c r="D859" s="8" t="s">
        <v>5844</v>
      </c>
      <c r="E859" s="9">
        <v>43966</v>
      </c>
      <c r="F859" s="9">
        <v>43966</v>
      </c>
      <c r="G859" s="9">
        <f t="shared" si="80"/>
        <v>44695</v>
      </c>
      <c r="H859" s="8" t="s">
        <v>5845</v>
      </c>
      <c r="I859" s="8" t="s">
        <v>5846</v>
      </c>
      <c r="J859" s="8" t="s">
        <v>27</v>
      </c>
      <c r="K859" s="8" t="s">
        <v>28</v>
      </c>
      <c r="L859" s="8" t="s">
        <v>29</v>
      </c>
      <c r="M859" s="10" t="str">
        <f t="shared" si="83"/>
        <v>LP</v>
      </c>
      <c r="N859" s="12" t="s">
        <v>132</v>
      </c>
      <c r="O859" s="8" t="str">
        <f t="shared" si="81"/>
        <v>Low</v>
      </c>
      <c r="P859" s="207" t="s">
        <v>215</v>
      </c>
      <c r="Q859" s="8" t="s">
        <v>5847</v>
      </c>
      <c r="R859" s="8" t="s">
        <v>5848</v>
      </c>
      <c r="S859" s="11" t="s">
        <v>5849</v>
      </c>
      <c r="T859" s="23" t="s">
        <v>5850</v>
      </c>
      <c r="U859" s="8">
        <v>5</v>
      </c>
      <c r="V859" s="8">
        <v>0</v>
      </c>
      <c r="W859" s="8">
        <v>0</v>
      </c>
      <c r="X859" s="14" t="s">
        <v>37</v>
      </c>
      <c r="Y859" s="16"/>
    </row>
    <row r="860" spans="1:25" s="67" customFormat="1" ht="112.5" customHeight="1" x14ac:dyDescent="0.2">
      <c r="A860" s="19"/>
      <c r="B860" s="20"/>
      <c r="C860" s="8" t="str">
        <f t="shared" ca="1" si="82"/>
        <v>Expired</v>
      </c>
      <c r="D860" s="8" t="s">
        <v>5851</v>
      </c>
      <c r="E860" s="9">
        <v>42975</v>
      </c>
      <c r="F860" s="9">
        <v>44436</v>
      </c>
      <c r="G860" s="9">
        <f t="shared" si="80"/>
        <v>45165</v>
      </c>
      <c r="H860" s="8" t="s">
        <v>5852</v>
      </c>
      <c r="I860" s="8" t="s">
        <v>5853</v>
      </c>
      <c r="J860" s="8" t="s">
        <v>27</v>
      </c>
      <c r="K860" s="8" t="s">
        <v>28</v>
      </c>
      <c r="L860" s="8" t="s">
        <v>29</v>
      </c>
      <c r="M860" s="10" t="str">
        <f t="shared" si="83"/>
        <v>LP</v>
      </c>
      <c r="N860" s="12" t="s">
        <v>132</v>
      </c>
      <c r="O860" s="8" t="str">
        <f t="shared" si="81"/>
        <v>Low</v>
      </c>
      <c r="P860" s="207" t="s">
        <v>5854</v>
      </c>
      <c r="Q860" s="8"/>
      <c r="R860" s="8" t="s">
        <v>5855</v>
      </c>
      <c r="S860" s="11" t="s">
        <v>5856</v>
      </c>
      <c r="T860" s="12" t="s">
        <v>77</v>
      </c>
      <c r="U860" s="24"/>
      <c r="V860" s="24"/>
      <c r="W860" s="24"/>
      <c r="X860" s="14" t="s">
        <v>37</v>
      </c>
      <c r="Y860" s="16"/>
    </row>
    <row r="861" spans="1:25" s="67" customFormat="1" ht="112.5" customHeight="1" x14ac:dyDescent="0.2">
      <c r="A861" s="19"/>
      <c r="B861" s="20"/>
      <c r="C861" s="8" t="str">
        <f t="shared" ca="1" si="82"/>
        <v>Expired</v>
      </c>
      <c r="D861" s="12" t="s">
        <v>5857</v>
      </c>
      <c r="E861" s="23">
        <v>44230</v>
      </c>
      <c r="F861" s="28">
        <v>44222</v>
      </c>
      <c r="G861" s="9">
        <f t="shared" si="80"/>
        <v>44951</v>
      </c>
      <c r="H861" s="8" t="s">
        <v>5858</v>
      </c>
      <c r="I861" s="12" t="s">
        <v>5859</v>
      </c>
      <c r="J861" s="12" t="s">
        <v>123</v>
      </c>
      <c r="K861" s="12" t="s">
        <v>124</v>
      </c>
      <c r="L861" s="8" t="s">
        <v>29</v>
      </c>
      <c r="M861" s="10" t="str">
        <f t="shared" si="83"/>
        <v>LP</v>
      </c>
      <c r="N861" s="12" t="s">
        <v>132</v>
      </c>
      <c r="O861" s="8" t="str">
        <f t="shared" si="81"/>
        <v>Low</v>
      </c>
      <c r="P861" s="201" t="s">
        <v>5860</v>
      </c>
      <c r="Q861" s="12"/>
      <c r="R861" s="12" t="s">
        <v>5861</v>
      </c>
      <c r="S861" s="29" t="s">
        <v>5862</v>
      </c>
      <c r="T861" s="14"/>
      <c r="U861" s="12"/>
      <c r="V861" s="12"/>
      <c r="W861" s="12"/>
      <c r="X861" s="12" t="s">
        <v>61</v>
      </c>
      <c r="Y861" s="16"/>
    </row>
    <row r="862" spans="1:25" s="67" customFormat="1" ht="112.5" customHeight="1" x14ac:dyDescent="0.2">
      <c r="A862" s="30"/>
      <c r="B862" s="31"/>
      <c r="C862" s="8" t="str">
        <f t="shared" ca="1" si="82"/>
        <v>Expired</v>
      </c>
      <c r="D862" s="8" t="s">
        <v>5863</v>
      </c>
      <c r="E862" s="9">
        <v>43594</v>
      </c>
      <c r="F862" s="9">
        <v>44887</v>
      </c>
      <c r="G862" s="9">
        <f t="shared" si="80"/>
        <v>45617</v>
      </c>
      <c r="H862" s="8" t="s">
        <v>5864</v>
      </c>
      <c r="I862" s="8" t="s">
        <v>5865</v>
      </c>
      <c r="J862" s="8" t="s">
        <v>202</v>
      </c>
      <c r="K862" s="8" t="s">
        <v>124</v>
      </c>
      <c r="L862" s="8" t="s">
        <v>29</v>
      </c>
      <c r="M862" s="10" t="str">
        <f t="shared" si="83"/>
        <v>LP</v>
      </c>
      <c r="N862" s="8" t="s">
        <v>30</v>
      </c>
      <c r="O862" s="8" t="str">
        <f t="shared" si="81"/>
        <v>Medium</v>
      </c>
      <c r="P862" s="207" t="s">
        <v>5866</v>
      </c>
      <c r="Q862" s="8"/>
      <c r="R862" s="8" t="s">
        <v>5867</v>
      </c>
      <c r="S862" s="11" t="s">
        <v>5868</v>
      </c>
      <c r="T862" s="13"/>
      <c r="U862" s="24"/>
      <c r="V862" s="24"/>
      <c r="W862" s="24"/>
      <c r="X862" s="14" t="str">
        <f>IF(ISNUMBER(#REF!), IF(#REF!&lt;5000001,"SMALL", IF(#REF!&lt;15000001,"MEDIUM","LARGE")),"")</f>
        <v/>
      </c>
      <c r="Y862" s="16"/>
    </row>
    <row r="863" spans="1:25" s="67" customFormat="1" ht="112.5" customHeight="1" x14ac:dyDescent="0.2">
      <c r="A863" s="19"/>
      <c r="B863" s="20"/>
      <c r="C863" s="8" t="str">
        <f t="shared" ca="1" si="82"/>
        <v>Expired</v>
      </c>
      <c r="D863" s="12" t="s">
        <v>5869</v>
      </c>
      <c r="E863" s="23">
        <v>44062</v>
      </c>
      <c r="F863" s="28">
        <v>44792</v>
      </c>
      <c r="G863" s="9">
        <f>DATE(YEAR(F863)+1,MONTH(F863),DAY(F863)-1)</f>
        <v>45156</v>
      </c>
      <c r="H863" s="8" t="s">
        <v>5870</v>
      </c>
      <c r="I863" s="12" t="s">
        <v>5871</v>
      </c>
      <c r="J863" s="12" t="s">
        <v>56</v>
      </c>
      <c r="K863" s="12" t="s">
        <v>124</v>
      </c>
      <c r="L863" s="8" t="s">
        <v>29</v>
      </c>
      <c r="M863" s="10" t="str">
        <f t="shared" si="83"/>
        <v>LP</v>
      </c>
      <c r="N863" s="12" t="s">
        <v>30</v>
      </c>
      <c r="O863" s="8" t="str">
        <f t="shared" si="81"/>
        <v>Medium</v>
      </c>
      <c r="P863" s="201" t="s">
        <v>5872</v>
      </c>
      <c r="Q863" s="12"/>
      <c r="R863" s="12"/>
      <c r="S863" s="29"/>
      <c r="T863" s="14"/>
      <c r="U863" s="12"/>
      <c r="V863" s="12"/>
      <c r="W863" s="12"/>
      <c r="X863" s="12" t="s">
        <v>37</v>
      </c>
      <c r="Y863" s="16"/>
    </row>
    <row r="864" spans="1:25" s="67" customFormat="1" ht="112.5" customHeight="1" x14ac:dyDescent="0.2">
      <c r="A864" s="19"/>
      <c r="B864" s="20"/>
      <c r="C864" s="8" t="str">
        <f t="shared" ca="1" si="82"/>
        <v>Expired</v>
      </c>
      <c r="D864" s="8" t="s">
        <v>5873</v>
      </c>
      <c r="E864" s="9">
        <v>43292</v>
      </c>
      <c r="F864" s="9">
        <v>43292</v>
      </c>
      <c r="G864" s="9">
        <f t="shared" ref="G864:G894" si="84">DATE(YEAR(F864)+2,MONTH(F864),DAY(F864)-1)</f>
        <v>44022</v>
      </c>
      <c r="H864" s="8" t="s">
        <v>5874</v>
      </c>
      <c r="I864" s="8" t="s">
        <v>5875</v>
      </c>
      <c r="J864" s="8" t="s">
        <v>161</v>
      </c>
      <c r="K864" s="8" t="s">
        <v>28</v>
      </c>
      <c r="L864" s="8" t="s">
        <v>29</v>
      </c>
      <c r="M864" s="10" t="str">
        <f t="shared" si="83"/>
        <v>LP</v>
      </c>
      <c r="N864" s="12" t="s">
        <v>270</v>
      </c>
      <c r="O864" s="8" t="str">
        <f t="shared" si="81"/>
        <v>Medium</v>
      </c>
      <c r="P864" s="207" t="s">
        <v>5876</v>
      </c>
      <c r="Q864" s="8" t="s">
        <v>5877</v>
      </c>
      <c r="R864" s="8" t="s">
        <v>5878</v>
      </c>
      <c r="S864" s="11" t="s">
        <v>5879</v>
      </c>
      <c r="T864" s="12" t="s">
        <v>5880</v>
      </c>
      <c r="U864" s="25">
        <v>6</v>
      </c>
      <c r="V864" s="25">
        <v>6</v>
      </c>
      <c r="W864" s="25">
        <v>1</v>
      </c>
      <c r="X864" s="58" t="s">
        <v>37</v>
      </c>
      <c r="Y864" s="16"/>
    </row>
    <row r="865" spans="1:25" s="67" customFormat="1" ht="112.5" customHeight="1" x14ac:dyDescent="0.2">
      <c r="A865" s="17"/>
      <c r="B865" s="18">
        <v>45113</v>
      </c>
      <c r="C865" s="8" t="str">
        <f t="shared" ca="1" si="82"/>
        <v>Active</v>
      </c>
      <c r="D865" s="8" t="s">
        <v>5881</v>
      </c>
      <c r="E865" s="9">
        <v>45113</v>
      </c>
      <c r="F865" s="9">
        <f>E865</f>
        <v>45113</v>
      </c>
      <c r="G865" s="9">
        <f t="shared" si="84"/>
        <v>45843</v>
      </c>
      <c r="H865" s="8" t="s">
        <v>5882</v>
      </c>
      <c r="I865" s="8" t="s">
        <v>5883</v>
      </c>
      <c r="J865" s="8" t="s">
        <v>123</v>
      </c>
      <c r="K865" s="8" t="s">
        <v>28</v>
      </c>
      <c r="L865" s="8" t="s">
        <v>29</v>
      </c>
      <c r="M865" s="10" t="str">
        <f t="shared" si="83"/>
        <v>LP</v>
      </c>
      <c r="N865" s="8" t="s">
        <v>132</v>
      </c>
      <c r="O865" s="8" t="str">
        <f t="shared" si="81"/>
        <v>Low</v>
      </c>
      <c r="P865" s="207" t="s">
        <v>5884</v>
      </c>
      <c r="Q865" s="8" t="s">
        <v>5885</v>
      </c>
      <c r="R865" s="8" t="s">
        <v>5886</v>
      </c>
      <c r="S865" s="11" t="s">
        <v>5887</v>
      </c>
      <c r="T865" s="12" t="s">
        <v>5888</v>
      </c>
      <c r="U865" s="8">
        <v>7</v>
      </c>
      <c r="V865" s="8">
        <v>0</v>
      </c>
      <c r="W865" s="8">
        <v>14</v>
      </c>
      <c r="X865" s="14" t="s">
        <v>243</v>
      </c>
      <c r="Y865" s="16"/>
    </row>
    <row r="866" spans="1:25" s="67" customFormat="1" ht="112.5" customHeight="1" x14ac:dyDescent="0.2">
      <c r="A866" s="17"/>
      <c r="B866" s="18">
        <v>45120</v>
      </c>
      <c r="C866" s="8" t="str">
        <f t="shared" ca="1" si="82"/>
        <v>Active</v>
      </c>
      <c r="D866" s="8" t="s">
        <v>5889</v>
      </c>
      <c r="E866" s="9">
        <v>45118</v>
      </c>
      <c r="F866" s="9">
        <f>E866</f>
        <v>45118</v>
      </c>
      <c r="G866" s="9">
        <f t="shared" si="84"/>
        <v>45848</v>
      </c>
      <c r="H866" s="8" t="s">
        <v>5890</v>
      </c>
      <c r="I866" s="8" t="s">
        <v>5891</v>
      </c>
      <c r="J866" s="8" t="s">
        <v>269</v>
      </c>
      <c r="K866" s="8" t="s">
        <v>28</v>
      </c>
      <c r="L866" s="8" t="s">
        <v>29</v>
      </c>
      <c r="M866" s="10" t="str">
        <f t="shared" si="83"/>
        <v>LP</v>
      </c>
      <c r="N866" s="8" t="s">
        <v>1613</v>
      </c>
      <c r="O866" s="8" t="str">
        <f>IF(EXACT(N866,"Overseas Charities Operating in Jamaica"),"Medium",IF(EXACT(N866,"Muslim Groups/Foundations"),"Medium",IF(EXACT(N866,"Churches"),"Low",IF(EXACT(N866,"Benevolent Societies"),"Low",IF(EXACT(N866,"Alumni/Past Students Associations"),"Low",IF(EXACT(N866,"Schools(Government/Private)"),"Low",IF(EXACT(N866,"Govt.Based Trust/Charities"),"Low",IF(EXACT(N866,"Trust"),"Medium",IF(EXACT(N866,"Company Based Foundations"),"Medium",IF(EXACT(N866,"Other Foundations"),"Medium",IF(EXACT(N866,"Unincorporated Groups"),"Medium","")))))))))))</f>
        <v>Low</v>
      </c>
      <c r="P866" s="207" t="s">
        <v>5892</v>
      </c>
      <c r="Q866" s="8" t="s">
        <v>5893</v>
      </c>
      <c r="R866" s="8" t="s">
        <v>5894</v>
      </c>
      <c r="S866" s="11" t="s">
        <v>5895</v>
      </c>
      <c r="T866" s="12" t="s">
        <v>5896</v>
      </c>
      <c r="U866" s="8">
        <v>5</v>
      </c>
      <c r="V866" s="8">
        <v>0</v>
      </c>
      <c r="W866" s="8">
        <v>0</v>
      </c>
      <c r="X866" s="14" t="s">
        <v>37</v>
      </c>
      <c r="Y866" s="16"/>
    </row>
    <row r="867" spans="1:25" s="67" customFormat="1" ht="112.5" customHeight="1" x14ac:dyDescent="0.2">
      <c r="A867" s="62"/>
      <c r="B867" s="63"/>
      <c r="C867" s="35" t="str">
        <f t="shared" ca="1" si="82"/>
        <v>Expired</v>
      </c>
      <c r="D867" s="35" t="s">
        <v>5897</v>
      </c>
      <c r="E867" s="36">
        <v>41821</v>
      </c>
      <c r="F867" s="36">
        <v>44743</v>
      </c>
      <c r="G867" s="36">
        <f t="shared" si="84"/>
        <v>45473</v>
      </c>
      <c r="H867" s="35" t="s">
        <v>5898</v>
      </c>
      <c r="I867" s="35" t="s">
        <v>5899</v>
      </c>
      <c r="J867" s="35" t="s">
        <v>27</v>
      </c>
      <c r="K867" s="35" t="s">
        <v>28</v>
      </c>
      <c r="L867" s="35" t="s">
        <v>29</v>
      </c>
      <c r="M867" s="37" t="str">
        <f t="shared" si="83"/>
        <v>LP</v>
      </c>
      <c r="N867" s="44" t="s">
        <v>486</v>
      </c>
      <c r="O867" s="35" t="str">
        <f t="shared" ref="O867:O876" si="85">IF(EXACT(N867,"Overseas Charities Operating in Jamaica"),"Medium",IF(EXACT(N867,"Muslim Groups/Foundations"),"Medium",IF(EXACT(N867,"Churches"),"Low",IF(EXACT(N867,"Benevolent Societies"),"Low",IF(EXACT(N867,"Alumni/Past Students Associations"),"Low",IF(EXACT(N867,"Schools(Government/Private)"),"Low",IF(EXACT(N867,"Govt.Based Trusts/Charities"),"Low",IF(EXACT(N867,"Trust"),"Medium",IF(EXACT(N867,"Company Based Foundations"),"Medium",IF(EXACT(N867,"Other Foundations"),"Medium",IF(EXACT(N867,"Unincorporated Groups"),"Medium","")))))))))))</f>
        <v>Medium</v>
      </c>
      <c r="P867" s="208" t="s">
        <v>5900</v>
      </c>
      <c r="Q867" s="35"/>
      <c r="R867" s="35" t="s">
        <v>5901</v>
      </c>
      <c r="S867" s="43" t="s">
        <v>5902</v>
      </c>
      <c r="T867" s="40" t="s">
        <v>5903</v>
      </c>
      <c r="U867" s="35">
        <v>12</v>
      </c>
      <c r="V867" s="35" t="s">
        <v>5904</v>
      </c>
      <c r="W867" s="35">
        <v>13</v>
      </c>
      <c r="X867" s="41" t="s">
        <v>243</v>
      </c>
      <c r="Y867" s="16"/>
    </row>
    <row r="868" spans="1:25" s="67" customFormat="1" ht="112.5" customHeight="1" x14ac:dyDescent="0.2">
      <c r="A868" s="19"/>
      <c r="B868" s="20"/>
      <c r="C868" s="8" t="str">
        <f t="shared" ca="1" si="82"/>
        <v>Expired</v>
      </c>
      <c r="D868" s="8" t="s">
        <v>5905</v>
      </c>
      <c r="E868" s="9">
        <v>41787</v>
      </c>
      <c r="F868" s="9">
        <v>44709</v>
      </c>
      <c r="G868" s="9">
        <f t="shared" si="84"/>
        <v>45439</v>
      </c>
      <c r="H868" s="8" t="s">
        <v>5906</v>
      </c>
      <c r="I868" s="8" t="s">
        <v>5899</v>
      </c>
      <c r="J868" s="8" t="s">
        <v>5717</v>
      </c>
      <c r="K868" s="8" t="s">
        <v>28</v>
      </c>
      <c r="L868" s="8" t="s">
        <v>29</v>
      </c>
      <c r="M868" s="10" t="str">
        <f t="shared" si="83"/>
        <v>LP</v>
      </c>
      <c r="N868" s="12" t="s">
        <v>486</v>
      </c>
      <c r="O868" s="8" t="str">
        <f t="shared" si="85"/>
        <v>Medium</v>
      </c>
      <c r="P868" s="207" t="s">
        <v>5907</v>
      </c>
      <c r="Q868" s="8" t="s">
        <v>5908</v>
      </c>
      <c r="R868" s="8" t="s">
        <v>5909</v>
      </c>
      <c r="S868" s="11" t="s">
        <v>5910</v>
      </c>
      <c r="T868" s="22" t="s">
        <v>85</v>
      </c>
      <c r="U868" s="8">
        <v>3</v>
      </c>
      <c r="V868" s="8">
        <v>0</v>
      </c>
      <c r="W868" s="8">
        <v>15</v>
      </c>
      <c r="X868" s="14" t="s">
        <v>243</v>
      </c>
      <c r="Y868" s="16"/>
    </row>
    <row r="869" spans="1:25" s="67" customFormat="1" ht="112.5" customHeight="1" x14ac:dyDescent="0.2">
      <c r="A869" s="19"/>
      <c r="B869" s="20"/>
      <c r="C869" s="8" t="str">
        <f t="shared" ca="1" si="82"/>
        <v>Expired</v>
      </c>
      <c r="D869" s="8" t="s">
        <v>5911</v>
      </c>
      <c r="E869" s="9">
        <v>41990</v>
      </c>
      <c r="F869" s="9">
        <v>42721</v>
      </c>
      <c r="G869" s="9">
        <f t="shared" si="84"/>
        <v>43450</v>
      </c>
      <c r="H869" s="8" t="s">
        <v>5912</v>
      </c>
      <c r="I869" s="8" t="s">
        <v>5913</v>
      </c>
      <c r="J869" s="8" t="s">
        <v>161</v>
      </c>
      <c r="K869" s="8" t="s">
        <v>28</v>
      </c>
      <c r="L869" s="8" t="s">
        <v>29</v>
      </c>
      <c r="M869" s="10" t="str">
        <f t="shared" si="83"/>
        <v>LP</v>
      </c>
      <c r="N869" s="12" t="s">
        <v>270</v>
      </c>
      <c r="O869" s="8" t="str">
        <f t="shared" si="85"/>
        <v>Medium</v>
      </c>
      <c r="P869" s="207" t="s">
        <v>5884</v>
      </c>
      <c r="Q869" s="8" t="s">
        <v>5914</v>
      </c>
      <c r="R869" s="8" t="s">
        <v>5915</v>
      </c>
      <c r="S869" s="21" t="s">
        <v>5916</v>
      </c>
      <c r="T869" s="12" t="s">
        <v>5917</v>
      </c>
      <c r="U869" s="8">
        <v>14</v>
      </c>
      <c r="V869" s="8">
        <v>7</v>
      </c>
      <c r="W869" s="8">
        <v>0</v>
      </c>
      <c r="X869" s="14" t="s">
        <v>37</v>
      </c>
      <c r="Y869" s="16"/>
    </row>
    <row r="870" spans="1:25" s="67" customFormat="1" ht="112.5" customHeight="1" x14ac:dyDescent="0.2">
      <c r="A870" s="19"/>
      <c r="B870" s="20"/>
      <c r="C870" s="8" t="str">
        <f t="shared" ca="1" si="82"/>
        <v>Expired</v>
      </c>
      <c r="D870" s="12" t="s">
        <v>5918</v>
      </c>
      <c r="E870" s="12"/>
      <c r="F870" s="28">
        <v>43060</v>
      </c>
      <c r="G870" s="9">
        <f t="shared" si="84"/>
        <v>43789</v>
      </c>
      <c r="H870" s="8" t="s">
        <v>5919</v>
      </c>
      <c r="I870" s="12" t="s">
        <v>5920</v>
      </c>
      <c r="J870" s="12" t="s">
        <v>56</v>
      </c>
      <c r="K870" s="12" t="s">
        <v>124</v>
      </c>
      <c r="L870" s="8"/>
      <c r="M870" s="10" t="str">
        <f t="shared" si="83"/>
        <v/>
      </c>
      <c r="N870" s="12" t="s">
        <v>30</v>
      </c>
      <c r="O870" s="8" t="str">
        <f t="shared" si="85"/>
        <v>Medium</v>
      </c>
      <c r="P870" s="201" t="s">
        <v>5921</v>
      </c>
      <c r="Q870" s="12"/>
      <c r="R870" s="12"/>
      <c r="S870" s="46"/>
      <c r="T870" s="14"/>
      <c r="U870" s="12"/>
      <c r="V870" s="12"/>
      <c r="W870" s="12"/>
      <c r="X870" s="12" t="s">
        <v>37</v>
      </c>
      <c r="Y870" s="16"/>
    </row>
    <row r="871" spans="1:25" s="67" customFormat="1" ht="112.5" customHeight="1" x14ac:dyDescent="0.2">
      <c r="A871" s="19"/>
      <c r="B871" s="20"/>
      <c r="C871" s="8" t="str">
        <f t="shared" ca="1" si="82"/>
        <v>Expired</v>
      </c>
      <c r="D871" s="8" t="s">
        <v>5922</v>
      </c>
      <c r="E871" s="9">
        <v>42247</v>
      </c>
      <c r="F871" s="9">
        <v>43708</v>
      </c>
      <c r="G871" s="9">
        <f t="shared" si="84"/>
        <v>44438</v>
      </c>
      <c r="H871" s="8" t="s">
        <v>5923</v>
      </c>
      <c r="I871" s="8" t="s">
        <v>5924</v>
      </c>
      <c r="J871" s="8" t="s">
        <v>27</v>
      </c>
      <c r="K871" s="8" t="s">
        <v>28</v>
      </c>
      <c r="L871" s="8" t="s">
        <v>29</v>
      </c>
      <c r="M871" s="10" t="str">
        <f t="shared" si="83"/>
        <v>LP</v>
      </c>
      <c r="N871" s="12" t="s">
        <v>30</v>
      </c>
      <c r="O871" s="8" t="str">
        <f t="shared" si="85"/>
        <v>Medium</v>
      </c>
      <c r="P871" s="207" t="s">
        <v>5925</v>
      </c>
      <c r="Q871" s="8" t="s">
        <v>5926</v>
      </c>
      <c r="R871" s="8" t="s">
        <v>5927</v>
      </c>
      <c r="S871" s="11" t="s">
        <v>5928</v>
      </c>
      <c r="T871" s="12" t="s">
        <v>1185</v>
      </c>
      <c r="U871" s="25">
        <v>2</v>
      </c>
      <c r="V871" s="25">
        <v>0</v>
      </c>
      <c r="W871" s="25">
        <v>1</v>
      </c>
      <c r="X871" s="58" t="s">
        <v>37</v>
      </c>
      <c r="Y871" s="16"/>
    </row>
    <row r="872" spans="1:25" s="67" customFormat="1" ht="112.5" customHeight="1" x14ac:dyDescent="0.2">
      <c r="A872" s="19"/>
      <c r="B872" s="20"/>
      <c r="C872" s="8" t="str">
        <f t="shared" ca="1" si="82"/>
        <v>Expired</v>
      </c>
      <c r="D872" s="8" t="s">
        <v>5929</v>
      </c>
      <c r="E872" s="9">
        <v>43165</v>
      </c>
      <c r="F872" s="9">
        <v>43165</v>
      </c>
      <c r="G872" s="9">
        <f t="shared" si="84"/>
        <v>43895</v>
      </c>
      <c r="H872" s="8" t="s">
        <v>5930</v>
      </c>
      <c r="I872" s="8" t="s">
        <v>5931</v>
      </c>
      <c r="J872" s="8" t="s">
        <v>282</v>
      </c>
      <c r="K872" s="8" t="s">
        <v>28</v>
      </c>
      <c r="L872" s="8" t="s">
        <v>29</v>
      </c>
      <c r="M872" s="10" t="str">
        <f t="shared" si="83"/>
        <v>LP</v>
      </c>
      <c r="N872" s="12" t="s">
        <v>30</v>
      </c>
      <c r="O872" s="8" t="str">
        <f t="shared" si="85"/>
        <v>Medium</v>
      </c>
      <c r="P872" s="207" t="s">
        <v>5932</v>
      </c>
      <c r="Q872" s="8" t="s">
        <v>5933</v>
      </c>
      <c r="R872" s="8" t="s">
        <v>5934</v>
      </c>
      <c r="S872" s="11" t="s">
        <v>5935</v>
      </c>
      <c r="T872" s="13" t="s">
        <v>85</v>
      </c>
      <c r="U872" s="8">
        <v>2</v>
      </c>
      <c r="V872" s="8">
        <v>0</v>
      </c>
      <c r="W872" s="8">
        <v>1</v>
      </c>
      <c r="X872" s="14" t="s">
        <v>37</v>
      </c>
      <c r="Y872" s="16"/>
    </row>
    <row r="873" spans="1:25" s="67" customFormat="1" ht="112.5" customHeight="1" x14ac:dyDescent="0.2">
      <c r="A873" s="19"/>
      <c r="B873" s="20"/>
      <c r="C873" s="8" t="str">
        <f t="shared" ca="1" si="82"/>
        <v>Expired</v>
      </c>
      <c r="D873" s="8" t="s">
        <v>5936</v>
      </c>
      <c r="E873" s="9">
        <v>42044</v>
      </c>
      <c r="F873" s="9">
        <v>43140</v>
      </c>
      <c r="G873" s="9">
        <f t="shared" si="84"/>
        <v>43869</v>
      </c>
      <c r="H873" s="8" t="s">
        <v>5937</v>
      </c>
      <c r="I873" s="8" t="s">
        <v>5938</v>
      </c>
      <c r="J873" s="8" t="s">
        <v>27</v>
      </c>
      <c r="K873" s="8" t="s">
        <v>28</v>
      </c>
      <c r="L873" s="8" t="s">
        <v>29</v>
      </c>
      <c r="M873" s="10" t="str">
        <f t="shared" si="83"/>
        <v>LP</v>
      </c>
      <c r="N873" s="12" t="s">
        <v>30</v>
      </c>
      <c r="O873" s="8" t="str">
        <f t="shared" si="85"/>
        <v>Medium</v>
      </c>
      <c r="P873" s="207" t="s">
        <v>5939</v>
      </c>
      <c r="Q873" s="8" t="s">
        <v>5940</v>
      </c>
      <c r="R873" s="8" t="s">
        <v>5941</v>
      </c>
      <c r="S873" s="11" t="s">
        <v>5942</v>
      </c>
      <c r="T873" s="12" t="s">
        <v>5943</v>
      </c>
      <c r="U873" s="8">
        <v>7</v>
      </c>
      <c r="V873" s="8">
        <v>20</v>
      </c>
      <c r="W873" s="8">
        <v>0</v>
      </c>
      <c r="X873" s="14" t="s">
        <v>37</v>
      </c>
      <c r="Y873" s="16"/>
    </row>
    <row r="874" spans="1:25" s="67" customFormat="1" ht="112.5" customHeight="1" x14ac:dyDescent="0.2">
      <c r="A874" s="19"/>
      <c r="B874" s="20"/>
      <c r="C874" s="8" t="str">
        <f t="shared" ca="1" si="82"/>
        <v>Expired</v>
      </c>
      <c r="D874" s="8" t="s">
        <v>5944</v>
      </c>
      <c r="E874" s="9">
        <v>43563</v>
      </c>
      <c r="F874" s="9">
        <v>43563</v>
      </c>
      <c r="G874" s="9">
        <f t="shared" si="84"/>
        <v>44293</v>
      </c>
      <c r="H874" s="8" t="s">
        <v>5945</v>
      </c>
      <c r="I874" s="8" t="s">
        <v>5946</v>
      </c>
      <c r="J874" s="8" t="s">
        <v>27</v>
      </c>
      <c r="K874" s="8" t="s">
        <v>28</v>
      </c>
      <c r="L874" s="8" t="s">
        <v>29</v>
      </c>
      <c r="M874" s="10" t="str">
        <f t="shared" si="83"/>
        <v>LP</v>
      </c>
      <c r="N874" s="12" t="s">
        <v>30</v>
      </c>
      <c r="O874" s="8" t="str">
        <f t="shared" si="85"/>
        <v>Medium</v>
      </c>
      <c r="P874" s="207" t="s">
        <v>5947</v>
      </c>
      <c r="Q874" s="8" t="s">
        <v>5948</v>
      </c>
      <c r="R874" s="8" t="s">
        <v>5949</v>
      </c>
      <c r="S874" s="11" t="s">
        <v>5950</v>
      </c>
      <c r="T874" s="13" t="s">
        <v>5951</v>
      </c>
      <c r="U874" s="8">
        <v>5</v>
      </c>
      <c r="V874" s="8">
        <v>0</v>
      </c>
      <c r="W874" s="8">
        <v>1</v>
      </c>
      <c r="X874" s="14" t="s">
        <v>37</v>
      </c>
      <c r="Y874" s="16"/>
    </row>
    <row r="875" spans="1:25" s="67" customFormat="1" ht="112.5" customHeight="1" x14ac:dyDescent="0.2">
      <c r="A875" s="19"/>
      <c r="B875" s="20"/>
      <c r="C875" s="8" t="str">
        <f t="shared" ca="1" si="82"/>
        <v>Expired</v>
      </c>
      <c r="D875" s="8" t="s">
        <v>5952</v>
      </c>
      <c r="E875" s="9">
        <v>42044</v>
      </c>
      <c r="F875" s="9">
        <v>44344</v>
      </c>
      <c r="G875" s="9">
        <f t="shared" si="84"/>
        <v>45073</v>
      </c>
      <c r="H875" s="8" t="s">
        <v>5953</v>
      </c>
      <c r="I875" s="8" t="s">
        <v>5954</v>
      </c>
      <c r="J875" s="8" t="s">
        <v>254</v>
      </c>
      <c r="K875" s="8" t="s">
        <v>28</v>
      </c>
      <c r="L875" s="8" t="s">
        <v>29</v>
      </c>
      <c r="M875" s="10" t="str">
        <f t="shared" si="83"/>
        <v>LP</v>
      </c>
      <c r="N875" s="12" t="s">
        <v>486</v>
      </c>
      <c r="O875" s="8" t="str">
        <f t="shared" si="85"/>
        <v>Medium</v>
      </c>
      <c r="P875" s="207" t="s">
        <v>5955</v>
      </c>
      <c r="Q875" s="8"/>
      <c r="R875" s="8" t="s">
        <v>5956</v>
      </c>
      <c r="S875" s="11" t="s">
        <v>36</v>
      </c>
      <c r="T875" s="13"/>
      <c r="U875" s="8"/>
      <c r="V875" s="8"/>
      <c r="W875" s="8"/>
      <c r="X875" s="14" t="s">
        <v>243</v>
      </c>
      <c r="Y875" s="16"/>
    </row>
    <row r="876" spans="1:25" s="67" customFormat="1" ht="112.5" customHeight="1" x14ac:dyDescent="0.2">
      <c r="A876" s="19"/>
      <c r="B876" s="20"/>
      <c r="C876" s="8" t="str">
        <f t="shared" ca="1" si="82"/>
        <v>Expired</v>
      </c>
      <c r="D876" s="8" t="s">
        <v>5957</v>
      </c>
      <c r="E876" s="9">
        <v>44060</v>
      </c>
      <c r="F876" s="9">
        <v>44060</v>
      </c>
      <c r="G876" s="9">
        <f t="shared" si="84"/>
        <v>44789</v>
      </c>
      <c r="H876" s="8" t="s">
        <v>5958</v>
      </c>
      <c r="I876" s="8" t="s">
        <v>5959</v>
      </c>
      <c r="J876" s="8" t="s">
        <v>27</v>
      </c>
      <c r="K876" s="8" t="s">
        <v>28</v>
      </c>
      <c r="L876" s="8" t="s">
        <v>29</v>
      </c>
      <c r="M876" s="10" t="str">
        <f t="shared" si="83"/>
        <v>LP</v>
      </c>
      <c r="N876" s="12" t="s">
        <v>30</v>
      </c>
      <c r="O876" s="8" t="str">
        <f t="shared" si="85"/>
        <v>Medium</v>
      </c>
      <c r="P876" s="207" t="s">
        <v>5960</v>
      </c>
      <c r="Q876" s="8" t="s">
        <v>5961</v>
      </c>
      <c r="R876" s="8" t="s">
        <v>5962</v>
      </c>
      <c r="S876" s="21" t="s">
        <v>5963</v>
      </c>
      <c r="T876" s="23" t="s">
        <v>5964</v>
      </c>
      <c r="U876" s="8">
        <v>2</v>
      </c>
      <c r="V876" s="8">
        <v>0</v>
      </c>
      <c r="W876" s="8">
        <v>1</v>
      </c>
      <c r="X876" s="14" t="s">
        <v>37</v>
      </c>
      <c r="Y876" s="16"/>
    </row>
    <row r="877" spans="1:25" s="67" customFormat="1" ht="112.5" customHeight="1" x14ac:dyDescent="0.2">
      <c r="A877" s="19"/>
      <c r="B877" s="20"/>
      <c r="C877" s="8" t="str">
        <f t="shared" ca="1" si="82"/>
        <v>Expired</v>
      </c>
      <c r="D877" s="8" t="s">
        <v>5965</v>
      </c>
      <c r="E877" s="9">
        <v>44621</v>
      </c>
      <c r="F877" s="9">
        <v>44621</v>
      </c>
      <c r="G877" s="9">
        <f t="shared" si="84"/>
        <v>45351</v>
      </c>
      <c r="H877" s="8" t="s">
        <v>5966</v>
      </c>
      <c r="I877" s="8" t="s">
        <v>5967</v>
      </c>
      <c r="J877" s="8" t="s">
        <v>114</v>
      </c>
      <c r="K877" s="8" t="s">
        <v>28</v>
      </c>
      <c r="L877" s="8" t="s">
        <v>29</v>
      </c>
      <c r="M877" s="10" t="str">
        <f t="shared" si="83"/>
        <v>LP</v>
      </c>
      <c r="N877" s="12" t="s">
        <v>30</v>
      </c>
      <c r="O877" s="8" t="str">
        <f>IF(EXACT(N877,"Overseas Charities Operating in Jamaica"),"Medium",IF(EXACT(N877,"Muslim Groups/Foundations"),"Medium",IF(EXACT(N877,"Churches"),"Low",IF(EXACT(N877,"Benevolent Societies"),"Low",IF(EXACT(N877,"Alumni/Past Students'associations"),"Low",IF(EXACT(N877,"Schools(Government/Private)"),"Low",IF(EXACT(N877,"Govt.Based Trust/Charities"),"Low",IF(EXACT(N877,"Trust"),"Medium",IF(EXACT(N877,"Company Based Foundations"),"Medium",IF(EXACT(N877,"Other Foundations"),"Medium",IF(EXACT(N877,"Unincorporated Groups"),"Medium","")))))))))))</f>
        <v>Medium</v>
      </c>
      <c r="P877" s="207" t="s">
        <v>5968</v>
      </c>
      <c r="Q877" s="8"/>
      <c r="R877" s="8" t="s">
        <v>5969</v>
      </c>
      <c r="S877" s="21" t="s">
        <v>5970</v>
      </c>
      <c r="T877" s="12" t="s">
        <v>5971</v>
      </c>
      <c r="U877" s="8"/>
      <c r="V877" s="8"/>
      <c r="W877" s="8"/>
      <c r="X877" s="27" t="s">
        <v>37</v>
      </c>
      <c r="Y877" s="16"/>
    </row>
    <row r="878" spans="1:25" s="67" customFormat="1" ht="112.5" customHeight="1" x14ac:dyDescent="0.2">
      <c r="A878" s="17"/>
      <c r="B878" s="20"/>
      <c r="C878" s="8" t="str">
        <f t="shared" ca="1" si="82"/>
        <v>Active</v>
      </c>
      <c r="D878" s="8" t="s">
        <v>5972</v>
      </c>
      <c r="E878" s="9">
        <v>43473</v>
      </c>
      <c r="F878" s="9">
        <v>44934</v>
      </c>
      <c r="G878" s="9">
        <f t="shared" si="84"/>
        <v>45664</v>
      </c>
      <c r="H878" s="8" t="s">
        <v>5973</v>
      </c>
      <c r="I878" s="8" t="s">
        <v>5974</v>
      </c>
      <c r="J878" s="8" t="s">
        <v>27</v>
      </c>
      <c r="K878" s="8" t="s">
        <v>28</v>
      </c>
      <c r="L878" s="8" t="s">
        <v>29</v>
      </c>
      <c r="M878" s="10" t="str">
        <f t="shared" si="83"/>
        <v>LP</v>
      </c>
      <c r="N878" s="12" t="s">
        <v>1613</v>
      </c>
      <c r="O878" s="8" t="str">
        <f>IF(EXACT(N878,"Overseas Charities Operating in Jamaica"),"Medium",IF(EXACT(N878,"Muslim Groups/Foundations"),"Medium",IF(EXACT(N878,"Churches"),"Low",IF(EXACT(N878,"Benevolent Societies"),"Low",IF(EXACT(N878,"Alumni/Past Students'associations"),"Low",IF(EXACT(N878,"Schools(Government/Private)"),"Low",IF(EXACT(N878,"Govt.Based Trust/Charities"),"Low",IF(EXACT(N878,"Trust"),"Medium",IF(EXACT(N878,"Company Based Foundations"),"Medium",IF(EXACT(N878,"Other Foundations"),"Medium",IF(EXACT(N878,"Unincorporated Groups"),"Medium","")))))))))))</f>
        <v>Low</v>
      </c>
      <c r="P878" s="207" t="s">
        <v>5975</v>
      </c>
      <c r="Q878" s="8"/>
      <c r="R878" s="8" t="s">
        <v>5976</v>
      </c>
      <c r="S878" s="11" t="s">
        <v>5977</v>
      </c>
      <c r="T878" s="13" t="s">
        <v>5978</v>
      </c>
      <c r="U878" s="8">
        <v>11</v>
      </c>
      <c r="V878" s="8">
        <v>0</v>
      </c>
      <c r="W878" s="8">
        <v>0</v>
      </c>
      <c r="X878" s="14" t="s">
        <v>61</v>
      </c>
      <c r="Y878" s="16"/>
    </row>
    <row r="879" spans="1:25" s="67" customFormat="1" ht="112.5" customHeight="1" x14ac:dyDescent="0.2">
      <c r="A879" s="19"/>
      <c r="B879" s="20"/>
      <c r="C879" s="8" t="str">
        <f t="shared" ca="1" si="82"/>
        <v>Expired</v>
      </c>
      <c r="D879" s="8" t="s">
        <v>5979</v>
      </c>
      <c r="E879" s="9">
        <v>41828</v>
      </c>
      <c r="F879" s="9">
        <v>44750</v>
      </c>
      <c r="G879" s="9">
        <f t="shared" si="84"/>
        <v>45480</v>
      </c>
      <c r="H879" s="8" t="s">
        <v>5980</v>
      </c>
      <c r="I879" s="8" t="s">
        <v>5981</v>
      </c>
      <c r="J879" s="8" t="s">
        <v>27</v>
      </c>
      <c r="K879" s="8" t="s">
        <v>28</v>
      </c>
      <c r="L879" s="8" t="s">
        <v>29</v>
      </c>
      <c r="M879" s="10" t="str">
        <f t="shared" si="83"/>
        <v>LP</v>
      </c>
      <c r="N879" s="12" t="s">
        <v>30</v>
      </c>
      <c r="O879" s="8" t="str">
        <f>IF(EXACT(N879,"Overseas Charities Operating in Jamaica"),"Medium",IF(EXACT(N879,"Muslim Groups/Foundations"),"Medium",IF(EXACT(N879,"Churches"),"Low",IF(EXACT(N879,"Benevolent Societies"),"Low",IF(EXACT(N879,"Alumni/Past Students'associations"),"Low",IF(EXACT(N879,"Schools(Government/Private)"),"Low",IF(EXACT(N879,"Govt.Based Trust/Charities"),"Low",IF(EXACT(N879,"Trust"),"Medium",IF(EXACT(N879,"Company Based Foundations"),"Medium",IF(EXACT(N879,"Other Foundations"),"Medium",IF(EXACT(N879,"Unincorporated Groups"),"Medium","")))))))))))</f>
        <v>Medium</v>
      </c>
      <c r="P879" s="207" t="s">
        <v>5982</v>
      </c>
      <c r="Q879" s="8"/>
      <c r="R879" s="8" t="s">
        <v>5983</v>
      </c>
      <c r="S879" s="11" t="s">
        <v>5984</v>
      </c>
      <c r="T879" s="13" t="s">
        <v>60</v>
      </c>
      <c r="U879" s="8">
        <v>13</v>
      </c>
      <c r="V879" s="8">
        <v>13</v>
      </c>
      <c r="W879" s="8">
        <v>1</v>
      </c>
      <c r="X879" s="14" t="s">
        <v>61</v>
      </c>
      <c r="Y879" s="16"/>
    </row>
    <row r="880" spans="1:25" s="67" customFormat="1" ht="112.5" customHeight="1" x14ac:dyDescent="0.2">
      <c r="A880" s="19"/>
      <c r="B880" s="20"/>
      <c r="C880" s="8" t="str">
        <f t="shared" ca="1" si="82"/>
        <v>Expired</v>
      </c>
      <c r="D880" s="8" t="s">
        <v>5985</v>
      </c>
      <c r="E880" s="9">
        <v>41878</v>
      </c>
      <c r="F880" s="9">
        <v>44800</v>
      </c>
      <c r="G880" s="9">
        <f t="shared" si="84"/>
        <v>45530</v>
      </c>
      <c r="H880" s="8" t="s">
        <v>5986</v>
      </c>
      <c r="I880" s="8" t="s">
        <v>5987</v>
      </c>
      <c r="J880" s="8" t="s">
        <v>27</v>
      </c>
      <c r="K880" s="8" t="s">
        <v>28</v>
      </c>
      <c r="L880" s="8" t="s">
        <v>29</v>
      </c>
      <c r="M880" s="10" t="str">
        <f t="shared" si="83"/>
        <v>LP</v>
      </c>
      <c r="N880" s="12" t="s">
        <v>1613</v>
      </c>
      <c r="O880" s="8" t="str">
        <f>IF(EXACT(N880,"Overseas Charities Operating in Jamaica"),"Medium",IF(EXACT(N880,"Muslim Groups/Foundations"),"Medium",IF(EXACT(N880,"Churches"),"Low",IF(EXACT(N880,"Benevolent Societies"),"Low",IF(EXACT(N880,"Alumni/Past Students'associations"),"Low",IF(EXACT(N880,"Schools(Government/Private)"),"Low",IF(EXACT(N880,"Govt.Based Trust/Charities"),"Low",IF(EXACT(N880,"Trust"),"Medium",IF(EXACT(N880,"Company Based Foundations"),"Medium",IF(EXACT(N880,"Other Foundations"),"Medium",IF(EXACT(N880,"Unincorporated Groups"),"Medium","")))))))))))</f>
        <v>Low</v>
      </c>
      <c r="P880" s="207" t="s">
        <v>5988</v>
      </c>
      <c r="Q880" s="8"/>
      <c r="R880" s="8" t="s">
        <v>5989</v>
      </c>
      <c r="S880" s="11" t="s">
        <v>5990</v>
      </c>
      <c r="T880" s="23" t="s">
        <v>5991</v>
      </c>
      <c r="U880" s="8">
        <v>14</v>
      </c>
      <c r="V880" s="8">
        <v>0</v>
      </c>
      <c r="W880" s="8">
        <v>7</v>
      </c>
      <c r="X880" s="14" t="s">
        <v>37</v>
      </c>
      <c r="Y880" s="16"/>
    </row>
    <row r="881" spans="1:25" s="67" customFormat="1" ht="112.5" customHeight="1" x14ac:dyDescent="0.2">
      <c r="A881" s="19"/>
      <c r="B881" s="18">
        <v>44823</v>
      </c>
      <c r="C881" s="8" t="str">
        <f t="shared" ca="1" si="82"/>
        <v>Expired</v>
      </c>
      <c r="D881" s="8" t="s">
        <v>5992</v>
      </c>
      <c r="E881" s="9">
        <v>44823</v>
      </c>
      <c r="F881" s="9">
        <f>E881</f>
        <v>44823</v>
      </c>
      <c r="G881" s="9">
        <f t="shared" si="84"/>
        <v>45553</v>
      </c>
      <c r="H881" s="8" t="s">
        <v>5993</v>
      </c>
      <c r="I881" s="8" t="s">
        <v>5994</v>
      </c>
      <c r="J881" s="8" t="s">
        <v>27</v>
      </c>
      <c r="K881" s="8" t="s">
        <v>28</v>
      </c>
      <c r="L881" s="8" t="s">
        <v>29</v>
      </c>
      <c r="M881" s="10" t="str">
        <f t="shared" si="83"/>
        <v>LP</v>
      </c>
      <c r="N881" s="8" t="s">
        <v>1613</v>
      </c>
      <c r="O881" s="8" t="str">
        <f>IF(EXACT(N881,"Overseas Charities Operating in Jamaica"),"Medium",IF(EXACT(N881,"Muslim Groups/Foundations"),"Medium",IF(EXACT(N881,"Churches"),"Low",IF(EXACT(N881,"Benevolent Societies"),"Low",IF(EXACT(N881,"Alumni/Past Students Associations"),"Low",IF(EXACT(N881,"Schools(Government/Private)"),"Low",IF(EXACT(N881,"Govt.Based Trust/Charities"),"Low",IF(EXACT(N881,"Trust"),"Medium",IF(EXACT(N881,"Company Based Foundations"),"Medium",IF(EXACT(N881,"Other Foundations"),"Medium",IF(EXACT(N881,"Unincorporated Groups"),"Medium","")))))))))))</f>
        <v>Low</v>
      </c>
      <c r="P881" s="207" t="s">
        <v>5995</v>
      </c>
      <c r="Q881" s="8" t="s">
        <v>5996</v>
      </c>
      <c r="R881" s="8" t="s">
        <v>5997</v>
      </c>
      <c r="S881" s="21" t="s">
        <v>5998</v>
      </c>
      <c r="T881" s="12" t="s">
        <v>5999</v>
      </c>
      <c r="U881" s="8">
        <v>10</v>
      </c>
      <c r="V881" s="8">
        <v>0</v>
      </c>
      <c r="W881" s="8">
        <v>0</v>
      </c>
      <c r="X881" s="14" t="s">
        <v>243</v>
      </c>
      <c r="Y881" s="16"/>
    </row>
    <row r="882" spans="1:25" s="67" customFormat="1" ht="112.5" customHeight="1" x14ac:dyDescent="0.2">
      <c r="A882" s="62"/>
      <c r="B882" s="63"/>
      <c r="C882" s="35" t="str">
        <f t="shared" ca="1" si="82"/>
        <v>Expired</v>
      </c>
      <c r="D882" s="35" t="s">
        <v>6000</v>
      </c>
      <c r="E882" s="36">
        <v>41816</v>
      </c>
      <c r="F882" s="36">
        <v>43277</v>
      </c>
      <c r="G882" s="36">
        <f t="shared" si="84"/>
        <v>44007</v>
      </c>
      <c r="H882" s="35" t="s">
        <v>6001</v>
      </c>
      <c r="I882" s="35" t="s">
        <v>6002</v>
      </c>
      <c r="J882" s="35" t="s">
        <v>27</v>
      </c>
      <c r="K882" s="35" t="s">
        <v>28</v>
      </c>
      <c r="L882" s="35" t="s">
        <v>29</v>
      </c>
      <c r="M882" s="37" t="str">
        <f t="shared" si="83"/>
        <v>LP</v>
      </c>
      <c r="N882" s="44" t="s">
        <v>1613</v>
      </c>
      <c r="O882" s="35" t="str">
        <f t="shared" ref="O882:O896" si="86">IF(EXACT(N882,"Overseas Charities Operating in Jamaica"),"Medium",IF(EXACT(N882,"Muslim Groups/Foundations"),"Medium",IF(EXACT(N882,"Churches"),"Low",IF(EXACT(N882,"Benevolent Societies"),"Low",IF(EXACT(N882,"Alumni/Past Students'associations"),"Low",IF(EXACT(N882,"Schools(Government/Private)"),"Low",IF(EXACT(N882,"Govt.Based Trust/Charities"),"Low",IF(EXACT(N882,"Trust"),"Medium",IF(EXACT(N882,"Company Based Foundations"),"Medium",IF(EXACT(N882,"Other Foundations"),"Medium",IF(EXACT(N882,"Unincorporated Groups"),"Medium","")))))))))))</f>
        <v>Low</v>
      </c>
      <c r="P882" s="208" t="s">
        <v>6003</v>
      </c>
      <c r="Q882" s="35"/>
      <c r="R882" s="35" t="s">
        <v>6004</v>
      </c>
      <c r="S882" s="43" t="s">
        <v>6005</v>
      </c>
      <c r="T882" s="42"/>
      <c r="U882" s="35">
        <v>0</v>
      </c>
      <c r="V882" s="35">
        <v>0</v>
      </c>
      <c r="W882" s="35">
        <v>0</v>
      </c>
      <c r="X882" s="41" t="s">
        <v>37</v>
      </c>
      <c r="Y882" s="16"/>
    </row>
    <row r="883" spans="1:25" s="67" customFormat="1" ht="112.5" customHeight="1" x14ac:dyDescent="0.2">
      <c r="A883" s="19"/>
      <c r="B883" s="20"/>
      <c r="C883" s="8" t="str">
        <f t="shared" ca="1" si="82"/>
        <v>Expired</v>
      </c>
      <c r="D883" s="8" t="s">
        <v>6006</v>
      </c>
      <c r="E883" s="9">
        <v>42206</v>
      </c>
      <c r="F883" s="9">
        <v>42614</v>
      </c>
      <c r="G883" s="9">
        <f t="shared" si="84"/>
        <v>43343</v>
      </c>
      <c r="H883" s="8" t="s">
        <v>6007</v>
      </c>
      <c r="I883" s="8" t="s">
        <v>6008</v>
      </c>
      <c r="J883" s="8" t="s">
        <v>27</v>
      </c>
      <c r="K883" s="8" t="s">
        <v>28</v>
      </c>
      <c r="L883" s="8" t="s">
        <v>29</v>
      </c>
      <c r="M883" s="10" t="str">
        <f t="shared" si="83"/>
        <v>LP</v>
      </c>
      <c r="N883" s="12" t="s">
        <v>1613</v>
      </c>
      <c r="O883" s="8" t="str">
        <f t="shared" si="86"/>
        <v>Low</v>
      </c>
      <c r="P883" s="207" t="s">
        <v>6009</v>
      </c>
      <c r="Q883" s="8" t="s">
        <v>6010</v>
      </c>
      <c r="R883" s="8" t="s">
        <v>6011</v>
      </c>
      <c r="S883" s="11" t="s">
        <v>6012</v>
      </c>
      <c r="T883" s="12" t="s">
        <v>6013</v>
      </c>
      <c r="U883" s="8">
        <v>700</v>
      </c>
      <c r="V883" s="8">
        <v>30</v>
      </c>
      <c r="W883" s="8">
        <v>1</v>
      </c>
      <c r="X883" s="14" t="s">
        <v>243</v>
      </c>
      <c r="Y883" s="16"/>
    </row>
    <row r="884" spans="1:25" s="67" customFormat="1" ht="112.5" customHeight="1" x14ac:dyDescent="0.2">
      <c r="A884" s="19"/>
      <c r="B884" s="20"/>
      <c r="C884" s="8" t="str">
        <f t="shared" ca="1" si="82"/>
        <v>Expired</v>
      </c>
      <c r="D884" s="8" t="s">
        <v>6014</v>
      </c>
      <c r="E884" s="9">
        <v>43945</v>
      </c>
      <c r="F884" s="9">
        <v>44675</v>
      </c>
      <c r="G884" s="9">
        <f t="shared" si="84"/>
        <v>45405</v>
      </c>
      <c r="H884" s="8" t="s">
        <v>6015</v>
      </c>
      <c r="I884" s="8" t="s">
        <v>6016</v>
      </c>
      <c r="J884" s="8" t="s">
        <v>27</v>
      </c>
      <c r="K884" s="8" t="s">
        <v>28</v>
      </c>
      <c r="L884" s="8" t="s">
        <v>29</v>
      </c>
      <c r="M884" s="10" t="str">
        <f t="shared" si="83"/>
        <v>LP</v>
      </c>
      <c r="N884" s="12" t="s">
        <v>486</v>
      </c>
      <c r="O884" s="8" t="str">
        <f t="shared" si="86"/>
        <v>Medium</v>
      </c>
      <c r="P884" s="207" t="s">
        <v>6017</v>
      </c>
      <c r="Q884" s="8"/>
      <c r="R884" s="8" t="s">
        <v>6018</v>
      </c>
      <c r="S884" s="21" t="s">
        <v>6019</v>
      </c>
      <c r="T884" s="23" t="s">
        <v>60</v>
      </c>
      <c r="U884" s="8">
        <v>3</v>
      </c>
      <c r="V884" s="8">
        <v>3</v>
      </c>
      <c r="W884" s="8">
        <v>0</v>
      </c>
      <c r="X884" s="14" t="s">
        <v>37</v>
      </c>
      <c r="Y884" s="16"/>
    </row>
    <row r="885" spans="1:25" s="67" customFormat="1" ht="112.5" customHeight="1" x14ac:dyDescent="0.2">
      <c r="A885" s="19"/>
      <c r="B885" s="20"/>
      <c r="C885" s="8" t="str">
        <f t="shared" ca="1" si="82"/>
        <v>Expired</v>
      </c>
      <c r="D885" s="12" t="s">
        <v>6020</v>
      </c>
      <c r="E885" s="23">
        <v>43152</v>
      </c>
      <c r="F885" s="28">
        <v>43213</v>
      </c>
      <c r="G885" s="9">
        <f t="shared" si="84"/>
        <v>43943</v>
      </c>
      <c r="H885" s="8" t="s">
        <v>6021</v>
      </c>
      <c r="I885" s="12" t="s">
        <v>6022</v>
      </c>
      <c r="J885" s="8" t="s">
        <v>269</v>
      </c>
      <c r="K885" s="12" t="s">
        <v>124</v>
      </c>
      <c r="L885" s="8" t="s">
        <v>29</v>
      </c>
      <c r="M885" s="10" t="str">
        <f t="shared" si="83"/>
        <v>LP</v>
      </c>
      <c r="N885" s="12" t="s">
        <v>30</v>
      </c>
      <c r="O885" s="8" t="str">
        <f t="shared" si="86"/>
        <v>Medium</v>
      </c>
      <c r="P885" s="201" t="s">
        <v>6023</v>
      </c>
      <c r="Q885" s="12"/>
      <c r="R885" s="12" t="s">
        <v>6024</v>
      </c>
      <c r="S885" s="46"/>
      <c r="T885" s="14"/>
      <c r="U885" s="12"/>
      <c r="V885" s="12"/>
      <c r="W885" s="12"/>
      <c r="X885" s="12" t="s">
        <v>37</v>
      </c>
      <c r="Y885" s="16"/>
    </row>
    <row r="886" spans="1:25" s="67" customFormat="1" ht="112.5" customHeight="1" x14ac:dyDescent="0.2">
      <c r="A886" s="19"/>
      <c r="B886" s="20"/>
      <c r="C886" s="8" t="str">
        <f t="shared" ca="1" si="82"/>
        <v>Expired</v>
      </c>
      <c r="D886" s="8" t="s">
        <v>6025</v>
      </c>
      <c r="E886" s="9">
        <v>41815</v>
      </c>
      <c r="F886" s="9">
        <v>42543</v>
      </c>
      <c r="G886" s="9">
        <f t="shared" si="84"/>
        <v>43272</v>
      </c>
      <c r="H886" s="8" t="s">
        <v>6026</v>
      </c>
      <c r="I886" s="8" t="s">
        <v>3766</v>
      </c>
      <c r="J886" s="8" t="s">
        <v>27</v>
      </c>
      <c r="K886" s="8" t="s">
        <v>28</v>
      </c>
      <c r="L886" s="8" t="s">
        <v>29</v>
      </c>
      <c r="M886" s="10" t="str">
        <f t="shared" si="83"/>
        <v>LP</v>
      </c>
      <c r="N886" s="12" t="s">
        <v>30</v>
      </c>
      <c r="O886" s="8" t="str">
        <f t="shared" si="86"/>
        <v>Medium</v>
      </c>
      <c r="P886" s="207" t="s">
        <v>6027</v>
      </c>
      <c r="Q886" s="8"/>
      <c r="R886" s="8" t="s">
        <v>6028</v>
      </c>
      <c r="S886" s="11" t="s">
        <v>6029</v>
      </c>
      <c r="T886" s="13"/>
      <c r="U886" s="8"/>
      <c r="V886" s="8"/>
      <c r="W886" s="8"/>
      <c r="X886" s="14" t="str">
        <f>IF(ISNUMBER(#REF!), IF(#REF!&lt;5000001,"SMALL", IF(#REF!&lt;15000001,"MEDIUM","LARGE")),"")</f>
        <v/>
      </c>
      <c r="Y886" s="16"/>
    </row>
    <row r="887" spans="1:25" s="67" customFormat="1" ht="112.5" customHeight="1" x14ac:dyDescent="0.2">
      <c r="A887" s="30"/>
      <c r="B887" s="31"/>
      <c r="C887" s="8" t="str">
        <f t="shared" ca="1" si="82"/>
        <v>Expired</v>
      </c>
      <c r="D887" s="8" t="s">
        <v>6030</v>
      </c>
      <c r="E887" s="9">
        <v>43753</v>
      </c>
      <c r="F887" s="9">
        <v>43753</v>
      </c>
      <c r="G887" s="9">
        <f t="shared" si="84"/>
        <v>44483</v>
      </c>
      <c r="H887" s="8" t="s">
        <v>6031</v>
      </c>
      <c r="I887" s="8" t="s">
        <v>6032</v>
      </c>
      <c r="J887" s="8" t="s">
        <v>2835</v>
      </c>
      <c r="K887" s="8" t="s">
        <v>28</v>
      </c>
      <c r="L887" s="8" t="s">
        <v>29</v>
      </c>
      <c r="M887" s="10" t="str">
        <f t="shared" si="83"/>
        <v>LP</v>
      </c>
      <c r="N887" s="12" t="s">
        <v>30</v>
      </c>
      <c r="O887" s="8" t="str">
        <f t="shared" si="86"/>
        <v>Medium</v>
      </c>
      <c r="P887" s="207" t="s">
        <v>6033</v>
      </c>
      <c r="Q887" s="8"/>
      <c r="R887" s="8" t="s">
        <v>6034</v>
      </c>
      <c r="S887" s="11" t="s">
        <v>6035</v>
      </c>
      <c r="T887" s="22"/>
      <c r="U887" s="8"/>
      <c r="V887" s="8"/>
      <c r="W887" s="8"/>
      <c r="X887" s="14" t="s">
        <v>37</v>
      </c>
      <c r="Y887" s="16"/>
    </row>
    <row r="888" spans="1:25" s="67" customFormat="1" ht="112.5" customHeight="1" x14ac:dyDescent="0.2">
      <c r="A888" s="19"/>
      <c r="B888" s="20"/>
      <c r="C888" s="8" t="str">
        <f t="shared" ca="1" si="82"/>
        <v>Expired</v>
      </c>
      <c r="D888" s="8" t="s">
        <v>6036</v>
      </c>
      <c r="E888" s="9">
        <v>41751</v>
      </c>
      <c r="F888" s="9">
        <v>44673</v>
      </c>
      <c r="G888" s="9">
        <f t="shared" si="84"/>
        <v>45403</v>
      </c>
      <c r="H888" s="8" t="s">
        <v>6037</v>
      </c>
      <c r="I888" s="8" t="s">
        <v>6038</v>
      </c>
      <c r="J888" s="8" t="s">
        <v>27</v>
      </c>
      <c r="K888" s="8" t="s">
        <v>28</v>
      </c>
      <c r="L888" s="8" t="s">
        <v>29</v>
      </c>
      <c r="M888" s="10" t="str">
        <f t="shared" si="83"/>
        <v>LP</v>
      </c>
      <c r="N888" s="12" t="s">
        <v>30</v>
      </c>
      <c r="O888" s="8" t="str">
        <f t="shared" si="86"/>
        <v>Medium</v>
      </c>
      <c r="P888" s="207" t="s">
        <v>6039</v>
      </c>
      <c r="Q888" s="8"/>
      <c r="R888" s="8" t="s">
        <v>6040</v>
      </c>
      <c r="S888" s="11" t="s">
        <v>6041</v>
      </c>
      <c r="T888" s="23" t="s">
        <v>6042</v>
      </c>
      <c r="U888" s="13">
        <v>5</v>
      </c>
      <c r="V888" s="13">
        <v>120</v>
      </c>
      <c r="W888" s="13">
        <v>1</v>
      </c>
      <c r="X888" s="14" t="s">
        <v>243</v>
      </c>
      <c r="Y888" s="16"/>
    </row>
    <row r="889" spans="1:25" s="67" customFormat="1" ht="112.5" customHeight="1" x14ac:dyDescent="0.2">
      <c r="A889" s="19"/>
      <c r="B889" s="20"/>
      <c r="C889" s="8" t="str">
        <f t="shared" ca="1" si="82"/>
        <v>Expired</v>
      </c>
      <c r="D889" s="8" t="s">
        <v>6043</v>
      </c>
      <c r="E889" s="9">
        <v>41850</v>
      </c>
      <c r="F889" s="9">
        <v>44850</v>
      </c>
      <c r="G889" s="9">
        <f t="shared" si="84"/>
        <v>45580</v>
      </c>
      <c r="H889" s="8" t="s">
        <v>6044</v>
      </c>
      <c r="I889" s="8" t="s">
        <v>6045</v>
      </c>
      <c r="J889" s="8" t="s">
        <v>27</v>
      </c>
      <c r="K889" s="8" t="s">
        <v>28</v>
      </c>
      <c r="L889" s="8" t="s">
        <v>29</v>
      </c>
      <c r="M889" s="10" t="str">
        <f t="shared" si="83"/>
        <v>LP</v>
      </c>
      <c r="N889" s="12" t="s">
        <v>486</v>
      </c>
      <c r="O889" s="8" t="str">
        <f t="shared" si="86"/>
        <v>Medium</v>
      </c>
      <c r="P889" s="207" t="s">
        <v>6046</v>
      </c>
      <c r="Q889" s="8"/>
      <c r="R889" s="8" t="s">
        <v>6047</v>
      </c>
      <c r="S889" s="21" t="s">
        <v>6048</v>
      </c>
      <c r="T889" s="12" t="s">
        <v>6049</v>
      </c>
      <c r="U889" s="8">
        <v>7</v>
      </c>
      <c r="V889" s="8" t="s">
        <v>6050</v>
      </c>
      <c r="W889" s="8">
        <v>0</v>
      </c>
      <c r="X889" s="14" t="s">
        <v>243</v>
      </c>
      <c r="Y889" s="16"/>
    </row>
    <row r="890" spans="1:25" s="67" customFormat="1" ht="112.5" customHeight="1" x14ac:dyDescent="0.2">
      <c r="A890" s="19"/>
      <c r="B890" s="20"/>
      <c r="C890" s="8" t="str">
        <f t="shared" ca="1" si="82"/>
        <v>Expired</v>
      </c>
      <c r="D890" s="12" t="s">
        <v>6051</v>
      </c>
      <c r="E890" s="23">
        <v>44132</v>
      </c>
      <c r="F890" s="28">
        <v>44125</v>
      </c>
      <c r="G890" s="9">
        <f t="shared" si="84"/>
        <v>44854</v>
      </c>
      <c r="H890" s="8" t="s">
        <v>6052</v>
      </c>
      <c r="I890" s="12" t="s">
        <v>6053</v>
      </c>
      <c r="J890" s="12" t="s">
        <v>114</v>
      </c>
      <c r="K890" s="12" t="s">
        <v>124</v>
      </c>
      <c r="L890" s="8" t="s">
        <v>29</v>
      </c>
      <c r="M890" s="10" t="str">
        <f t="shared" si="83"/>
        <v>LP</v>
      </c>
      <c r="N890" s="12" t="s">
        <v>30</v>
      </c>
      <c r="O890" s="8" t="str">
        <f t="shared" si="86"/>
        <v>Medium</v>
      </c>
      <c r="P890" s="201" t="s">
        <v>6054</v>
      </c>
      <c r="Q890" s="12"/>
      <c r="R890" s="12" t="s">
        <v>6055</v>
      </c>
      <c r="S890" s="46"/>
      <c r="T890" s="14"/>
      <c r="U890" s="12"/>
      <c r="V890" s="12"/>
      <c r="W890" s="12"/>
      <c r="X890" s="12" t="s">
        <v>37</v>
      </c>
      <c r="Y890" s="16"/>
    </row>
    <row r="891" spans="1:25" s="67" customFormat="1" ht="112.5" customHeight="1" x14ac:dyDescent="0.2">
      <c r="A891" s="19"/>
      <c r="B891" s="99">
        <v>44634</v>
      </c>
      <c r="C891" s="8" t="str">
        <f t="shared" ca="1" si="82"/>
        <v>Expired</v>
      </c>
      <c r="D891" s="8" t="s">
        <v>6056</v>
      </c>
      <c r="E891" s="9">
        <v>44645</v>
      </c>
      <c r="F891" s="9">
        <v>44645</v>
      </c>
      <c r="G891" s="9">
        <f t="shared" si="84"/>
        <v>45375</v>
      </c>
      <c r="H891" s="8" t="s">
        <v>6057</v>
      </c>
      <c r="I891" s="8" t="s">
        <v>6058</v>
      </c>
      <c r="J891" s="8" t="s">
        <v>114</v>
      </c>
      <c r="K891" s="8" t="s">
        <v>124</v>
      </c>
      <c r="L891" s="8" t="s">
        <v>29</v>
      </c>
      <c r="M891" s="10" t="str">
        <f t="shared" si="83"/>
        <v>LP</v>
      </c>
      <c r="N891" s="12" t="s">
        <v>30</v>
      </c>
      <c r="O891" s="8" t="str">
        <f t="shared" si="86"/>
        <v>Medium</v>
      </c>
      <c r="P891" s="207" t="s">
        <v>6059</v>
      </c>
      <c r="Q891" s="8"/>
      <c r="R891" s="8" t="s">
        <v>6060</v>
      </c>
      <c r="S891" s="11" t="s">
        <v>6061</v>
      </c>
      <c r="T891" s="13"/>
      <c r="U891" s="8"/>
      <c r="V891" s="8"/>
      <c r="W891" s="8"/>
      <c r="X891" s="14" t="s">
        <v>37</v>
      </c>
      <c r="Y891" s="16"/>
    </row>
    <row r="892" spans="1:25" s="67" customFormat="1" ht="112.5" customHeight="1" x14ac:dyDescent="0.2">
      <c r="A892" s="19"/>
      <c r="B892" s="20"/>
      <c r="C892" s="8" t="str">
        <f t="shared" ca="1" si="82"/>
        <v>Expired</v>
      </c>
      <c r="D892" s="12" t="s">
        <v>6062</v>
      </c>
      <c r="E892" s="23">
        <v>44489</v>
      </c>
      <c r="F892" s="28">
        <v>44489</v>
      </c>
      <c r="G892" s="9">
        <f t="shared" si="84"/>
        <v>45218</v>
      </c>
      <c r="H892" s="8" t="s">
        <v>6063</v>
      </c>
      <c r="I892" s="12" t="s">
        <v>6064</v>
      </c>
      <c r="J892" s="12" t="s">
        <v>114</v>
      </c>
      <c r="K892" s="12" t="s">
        <v>124</v>
      </c>
      <c r="L892" s="8" t="s">
        <v>29</v>
      </c>
      <c r="M892" s="10" t="str">
        <f t="shared" si="83"/>
        <v>LP</v>
      </c>
      <c r="N892" s="12" t="s">
        <v>30</v>
      </c>
      <c r="O892" s="8" t="str">
        <f t="shared" si="86"/>
        <v>Medium</v>
      </c>
      <c r="P892" s="201" t="s">
        <v>6065</v>
      </c>
      <c r="Q892" s="12"/>
      <c r="R892" s="12" t="s">
        <v>6066</v>
      </c>
      <c r="S892" s="29" t="s">
        <v>6067</v>
      </c>
      <c r="T892" s="14"/>
      <c r="U892" s="12"/>
      <c r="V892" s="12"/>
      <c r="W892" s="12"/>
      <c r="X892" s="12" t="s">
        <v>37</v>
      </c>
      <c r="Y892" s="16"/>
    </row>
    <row r="893" spans="1:25" s="67" customFormat="1" ht="112.5" customHeight="1" x14ac:dyDescent="0.2">
      <c r="A893" s="19"/>
      <c r="B893" s="20"/>
      <c r="C893" s="8" t="str">
        <f t="shared" ca="1" si="82"/>
        <v>Expired</v>
      </c>
      <c r="D893" s="8" t="s">
        <v>6068</v>
      </c>
      <c r="E893" s="9">
        <v>44078</v>
      </c>
      <c r="F893" s="9">
        <v>44078</v>
      </c>
      <c r="G893" s="9">
        <f t="shared" si="84"/>
        <v>44807</v>
      </c>
      <c r="H893" s="8" t="s">
        <v>6069</v>
      </c>
      <c r="I893" s="8" t="s">
        <v>6070</v>
      </c>
      <c r="J893" s="8" t="s">
        <v>27</v>
      </c>
      <c r="K893" s="8" t="s">
        <v>28</v>
      </c>
      <c r="L893" s="8" t="s">
        <v>29</v>
      </c>
      <c r="M893" s="10" t="str">
        <f t="shared" si="83"/>
        <v>LP</v>
      </c>
      <c r="N893" s="12" t="s">
        <v>30</v>
      </c>
      <c r="O893" s="8" t="str">
        <f t="shared" si="86"/>
        <v>Medium</v>
      </c>
      <c r="P893" s="207" t="s">
        <v>215</v>
      </c>
      <c r="Q893" s="8"/>
      <c r="R893" s="8" t="s">
        <v>6071</v>
      </c>
      <c r="S893" s="11" t="s">
        <v>6072</v>
      </c>
      <c r="T893" s="22"/>
      <c r="U893" s="8"/>
      <c r="V893" s="8"/>
      <c r="W893" s="8"/>
      <c r="X893" s="14" t="s">
        <v>37</v>
      </c>
      <c r="Y893" s="16"/>
    </row>
    <row r="894" spans="1:25" s="67" customFormat="1" ht="112.5" customHeight="1" x14ac:dyDescent="0.2">
      <c r="A894" s="19"/>
      <c r="B894" s="20"/>
      <c r="C894" s="8" t="str">
        <f t="shared" ca="1" si="82"/>
        <v>Expired</v>
      </c>
      <c r="D894" s="8" t="s">
        <v>6073</v>
      </c>
      <c r="E894" s="9">
        <v>43546</v>
      </c>
      <c r="F894" s="9">
        <v>43546</v>
      </c>
      <c r="G894" s="9">
        <f t="shared" si="84"/>
        <v>44276</v>
      </c>
      <c r="H894" s="8" t="s">
        <v>6074</v>
      </c>
      <c r="I894" s="8" t="s">
        <v>6075</v>
      </c>
      <c r="J894" s="8" t="s">
        <v>161</v>
      </c>
      <c r="K894" s="8" t="s">
        <v>28</v>
      </c>
      <c r="L894" s="8" t="s">
        <v>29</v>
      </c>
      <c r="M894" s="10" t="str">
        <f t="shared" si="83"/>
        <v>LP</v>
      </c>
      <c r="N894" s="12" t="s">
        <v>30</v>
      </c>
      <c r="O894" s="8" t="str">
        <f t="shared" si="86"/>
        <v>Medium</v>
      </c>
      <c r="P894" s="207" t="s">
        <v>6076</v>
      </c>
      <c r="Q894" s="8"/>
      <c r="R894" s="8" t="s">
        <v>6077</v>
      </c>
      <c r="S894" s="11" t="s">
        <v>6078</v>
      </c>
      <c r="T894" s="13"/>
      <c r="U894" s="8"/>
      <c r="V894" s="8"/>
      <c r="W894" s="8"/>
      <c r="X894" s="14" t="str">
        <f>IF(ISNUMBER(#REF!), IF(#REF!&lt;5000001,"SMALL", IF(#REF!&lt;15000001,"MEDIUM","LARGE")),"")</f>
        <v/>
      </c>
      <c r="Y894" s="16"/>
    </row>
    <row r="895" spans="1:25" s="67" customFormat="1" ht="112.5" customHeight="1" x14ac:dyDescent="0.2">
      <c r="A895" s="19"/>
      <c r="B895" s="20"/>
      <c r="C895" s="8" t="str">
        <f t="shared" ca="1" si="82"/>
        <v>Expired</v>
      </c>
      <c r="D895" s="8" t="s">
        <v>6079</v>
      </c>
      <c r="E895" s="9">
        <v>42198</v>
      </c>
      <c r="F895" s="9">
        <v>45092</v>
      </c>
      <c r="G895" s="9">
        <f>DATE(YEAR(F895)+1,MONTH(F895),DAY(F895)-1)</f>
        <v>45457</v>
      </c>
      <c r="H895" s="8" t="s">
        <v>6080</v>
      </c>
      <c r="I895" s="8" t="s">
        <v>6081</v>
      </c>
      <c r="J895" s="8" t="s">
        <v>27</v>
      </c>
      <c r="K895" s="8" t="s">
        <v>28</v>
      </c>
      <c r="L895" s="8" t="s">
        <v>29</v>
      </c>
      <c r="M895" s="10" t="str">
        <f t="shared" si="83"/>
        <v>LP</v>
      </c>
      <c r="N895" s="12" t="s">
        <v>270</v>
      </c>
      <c r="O895" s="8" t="str">
        <f t="shared" si="86"/>
        <v>Medium</v>
      </c>
      <c r="P895" s="207" t="s">
        <v>6082</v>
      </c>
      <c r="Q895" s="8" t="s">
        <v>6083</v>
      </c>
      <c r="R895" s="8" t="s">
        <v>6084</v>
      </c>
      <c r="S895" s="11" t="s">
        <v>6085</v>
      </c>
      <c r="T895" s="13" t="s">
        <v>3235</v>
      </c>
      <c r="U895" s="8">
        <v>869</v>
      </c>
      <c r="V895" s="8">
        <v>56</v>
      </c>
      <c r="W895" s="8">
        <v>13</v>
      </c>
      <c r="X895" s="14" t="s">
        <v>61</v>
      </c>
      <c r="Y895" s="16"/>
    </row>
    <row r="896" spans="1:25" s="67" customFormat="1" ht="112.5" customHeight="1" x14ac:dyDescent="0.2">
      <c r="A896" s="19"/>
      <c r="B896" s="20"/>
      <c r="C896" s="8" t="str">
        <f t="shared" ca="1" si="82"/>
        <v>Expired</v>
      </c>
      <c r="D896" s="8" t="s">
        <v>6086</v>
      </c>
      <c r="E896" s="9">
        <v>41876</v>
      </c>
      <c r="F896" s="9">
        <v>41876</v>
      </c>
      <c r="G896" s="9">
        <f t="shared" ref="G896:G901" si="87">DATE(YEAR(F896)+2,MONTH(F896),DAY(F896)-1)</f>
        <v>42606</v>
      </c>
      <c r="H896" s="8" t="s">
        <v>6087</v>
      </c>
      <c r="I896" s="8" t="s">
        <v>6088</v>
      </c>
      <c r="J896" s="8" t="s">
        <v>191</v>
      </c>
      <c r="K896" s="8" t="s">
        <v>28</v>
      </c>
      <c r="L896" s="8" t="s">
        <v>29</v>
      </c>
      <c r="M896" s="10" t="str">
        <f t="shared" si="83"/>
        <v>LP</v>
      </c>
      <c r="N896" s="12" t="s">
        <v>132</v>
      </c>
      <c r="O896" s="8" t="str">
        <f t="shared" si="86"/>
        <v>Low</v>
      </c>
      <c r="P896" s="207" t="s">
        <v>6089</v>
      </c>
      <c r="Q896" s="8"/>
      <c r="R896" s="8" t="s">
        <v>6090</v>
      </c>
      <c r="S896" s="11" t="s">
        <v>6091</v>
      </c>
      <c r="T896" s="13"/>
      <c r="U896" s="8"/>
      <c r="V896" s="8"/>
      <c r="W896" s="8"/>
      <c r="X896" s="14" t="s">
        <v>37</v>
      </c>
      <c r="Y896" s="16"/>
    </row>
    <row r="897" spans="1:25" s="67" customFormat="1" ht="112.5" customHeight="1" x14ac:dyDescent="0.2">
      <c r="A897" s="17"/>
      <c r="B897" s="18">
        <v>45056</v>
      </c>
      <c r="C897" s="8" t="str">
        <f t="shared" ca="1" si="82"/>
        <v>Active</v>
      </c>
      <c r="D897" s="8" t="s">
        <v>6092</v>
      </c>
      <c r="E897" s="9">
        <v>45056</v>
      </c>
      <c r="F897" s="9">
        <f>E897</f>
        <v>45056</v>
      </c>
      <c r="G897" s="9">
        <f t="shared" si="87"/>
        <v>45786</v>
      </c>
      <c r="H897" s="8" t="s">
        <v>6093</v>
      </c>
      <c r="I897" s="8" t="s">
        <v>6094</v>
      </c>
      <c r="J897" s="8" t="s">
        <v>27</v>
      </c>
      <c r="K897" s="8" t="s">
        <v>28</v>
      </c>
      <c r="L897" s="8" t="s">
        <v>29</v>
      </c>
      <c r="M897" s="10" t="str">
        <f t="shared" si="83"/>
        <v>LP</v>
      </c>
      <c r="N897" s="8" t="s">
        <v>30</v>
      </c>
      <c r="O897" s="8" t="str">
        <f>IF(EXACT(N897,"Overseas Charities Operating in Jamaica"),"Medium",IF(EXACT(N897,"Muslim Groups/Foundations"),"Medium",IF(EXACT(N897,"Churches"),"Low",IF(EXACT(N897,"Benevolent Societies"),"Low",IF(EXACT(N897,"Alumni/Past Students Associations"),"Low",IF(EXACT(N897,"Schools(Government/Private)"),"Low",IF(EXACT(N897,"Govt.Based Trusts/Charities"),"Low",IF(EXACT(N897,"Trust"),"Medium",IF(EXACT(N897,"Company Based Foundations"),"Medium",IF(EXACT(N897,"Other Foundations"),"Medium",IF(EXACT(N897,"Unincorporated Groups"),"Medium","")))))))))))</f>
        <v>Medium</v>
      </c>
      <c r="P897" s="207" t="s">
        <v>6095</v>
      </c>
      <c r="Q897" s="8"/>
      <c r="R897" s="8" t="s">
        <v>6096</v>
      </c>
      <c r="S897" s="11" t="s">
        <v>6097</v>
      </c>
      <c r="T897" s="12" t="s">
        <v>60</v>
      </c>
      <c r="U897" s="8">
        <v>2</v>
      </c>
      <c r="V897" s="8">
        <v>0</v>
      </c>
      <c r="W897" s="8">
        <v>0</v>
      </c>
      <c r="X897" s="14" t="s">
        <v>37</v>
      </c>
      <c r="Y897" s="16"/>
    </row>
    <row r="898" spans="1:25" s="67" customFormat="1" ht="112.5" customHeight="1" x14ac:dyDescent="0.2">
      <c r="A898" s="17"/>
      <c r="B898" s="18">
        <v>44823</v>
      </c>
      <c r="C898" s="8" t="str">
        <f t="shared" ca="1" si="82"/>
        <v>Expired</v>
      </c>
      <c r="D898" s="8" t="s">
        <v>6098</v>
      </c>
      <c r="E898" s="9">
        <v>44823</v>
      </c>
      <c r="F898" s="9">
        <v>44823</v>
      </c>
      <c r="G898" s="9">
        <f t="shared" si="87"/>
        <v>45553</v>
      </c>
      <c r="H898" s="8" t="s">
        <v>6099</v>
      </c>
      <c r="I898" s="8" t="s">
        <v>6100</v>
      </c>
      <c r="J898" s="8" t="s">
        <v>27</v>
      </c>
      <c r="K898" s="8" t="s">
        <v>28</v>
      </c>
      <c r="L898" s="8" t="s">
        <v>29</v>
      </c>
      <c r="M898" s="10" t="str">
        <f t="shared" si="83"/>
        <v>LP</v>
      </c>
      <c r="N898" s="12" t="s">
        <v>132</v>
      </c>
      <c r="O898" s="8" t="str">
        <f t="shared" ref="O898:O927" si="88">IF(EXACT(N898,"Overseas Charities Operating in Jamaica"),"Medium",IF(EXACT(N898,"Muslim Groups/Foundations"),"Medium",IF(EXACT(N898,"Churches"),"Low",IF(EXACT(N898,"Benevolent Societies"),"Low",IF(EXACT(N898,"Alumni/Past Students'associations"),"Low",IF(EXACT(N898,"Schools(Government/Private)"),"Low",IF(EXACT(N898,"Govt.Based Trust/Charities"),"Low",IF(EXACT(N898,"Trust"),"Medium",IF(EXACT(N898,"Company Based Foundations"),"Medium",IF(EXACT(N898,"Other Foundations"),"Medium",IF(EXACT(N898,"Unincorporated Groups"),"Medium","")))))))))))</f>
        <v>Low</v>
      </c>
      <c r="P898" s="207" t="s">
        <v>905</v>
      </c>
      <c r="Q898" s="8"/>
      <c r="R898" s="8" t="s">
        <v>6101</v>
      </c>
      <c r="S898" s="11" t="s">
        <v>6102</v>
      </c>
      <c r="T898" s="12" t="s">
        <v>6103</v>
      </c>
      <c r="U898" s="8">
        <v>2</v>
      </c>
      <c r="V898" s="8">
        <v>0</v>
      </c>
      <c r="W898" s="8">
        <v>0</v>
      </c>
      <c r="X898" s="14" t="s">
        <v>61</v>
      </c>
      <c r="Y898" s="16"/>
    </row>
    <row r="899" spans="1:25" s="67" customFormat="1" ht="112.5" customHeight="1" x14ac:dyDescent="0.2">
      <c r="A899" s="19"/>
      <c r="B899" s="20"/>
      <c r="C899" s="8" t="str">
        <f t="shared" ca="1" si="82"/>
        <v>Expired</v>
      </c>
      <c r="D899" s="12" t="s">
        <v>6104</v>
      </c>
      <c r="E899" s="23">
        <v>44161</v>
      </c>
      <c r="F899" s="28">
        <v>44891</v>
      </c>
      <c r="G899" s="9">
        <f t="shared" si="87"/>
        <v>45621</v>
      </c>
      <c r="H899" s="8" t="s">
        <v>6105</v>
      </c>
      <c r="I899" s="12" t="s">
        <v>6106</v>
      </c>
      <c r="J899" s="12" t="s">
        <v>56</v>
      </c>
      <c r="K899" s="12" t="s">
        <v>124</v>
      </c>
      <c r="L899" s="8" t="s">
        <v>29</v>
      </c>
      <c r="M899" s="10" t="str">
        <f t="shared" si="83"/>
        <v>LP</v>
      </c>
      <c r="N899" s="12" t="s">
        <v>270</v>
      </c>
      <c r="O899" s="8" t="str">
        <f t="shared" si="88"/>
        <v>Medium</v>
      </c>
      <c r="P899" s="201" t="s">
        <v>6107</v>
      </c>
      <c r="Q899" s="12"/>
      <c r="R899" s="12" t="s">
        <v>6108</v>
      </c>
      <c r="S899" s="29" t="s">
        <v>6109</v>
      </c>
      <c r="T899" s="14" t="s">
        <v>6110</v>
      </c>
      <c r="U899" s="12">
        <v>3</v>
      </c>
      <c r="V899" s="12">
        <v>0</v>
      </c>
      <c r="W899" s="12">
        <v>0</v>
      </c>
      <c r="X899" s="12" t="s">
        <v>243</v>
      </c>
      <c r="Y899" s="16"/>
    </row>
    <row r="900" spans="1:25" s="67" customFormat="1" ht="112.5" customHeight="1" x14ac:dyDescent="0.2">
      <c r="A900" s="19"/>
      <c r="B900" s="20"/>
      <c r="C900" s="8" t="str">
        <f t="shared" ca="1" si="82"/>
        <v>Expired</v>
      </c>
      <c r="D900" s="8" t="s">
        <v>6111</v>
      </c>
      <c r="E900" s="9">
        <v>42626</v>
      </c>
      <c r="F900" s="9">
        <v>44817</v>
      </c>
      <c r="G900" s="9">
        <f t="shared" si="87"/>
        <v>45547</v>
      </c>
      <c r="H900" s="8" t="s">
        <v>6112</v>
      </c>
      <c r="I900" s="8" t="s">
        <v>6113</v>
      </c>
      <c r="J900" s="8" t="s">
        <v>27</v>
      </c>
      <c r="K900" s="8" t="s">
        <v>28</v>
      </c>
      <c r="L900" s="8" t="s">
        <v>29</v>
      </c>
      <c r="M900" s="10" t="str">
        <f t="shared" si="83"/>
        <v>LP</v>
      </c>
      <c r="N900" s="12" t="s">
        <v>132</v>
      </c>
      <c r="O900" s="8" t="str">
        <f t="shared" si="88"/>
        <v>Low</v>
      </c>
      <c r="P900" s="207" t="s">
        <v>6114</v>
      </c>
      <c r="Q900" s="8"/>
      <c r="R900" s="8" t="s">
        <v>6115</v>
      </c>
      <c r="S900" s="11" t="s">
        <v>6116</v>
      </c>
      <c r="T900" s="12" t="s">
        <v>6117</v>
      </c>
      <c r="U900" s="8">
        <v>98</v>
      </c>
      <c r="V900" s="8">
        <v>35</v>
      </c>
      <c r="W900" s="8">
        <v>1</v>
      </c>
      <c r="X900" s="14" t="s">
        <v>61</v>
      </c>
      <c r="Y900" s="16"/>
    </row>
    <row r="901" spans="1:25" s="67" customFormat="1" ht="112.5" customHeight="1" x14ac:dyDescent="0.2">
      <c r="A901" s="19"/>
      <c r="B901" s="20"/>
      <c r="C901" s="8" t="str">
        <f t="shared" ca="1" si="82"/>
        <v>Expired</v>
      </c>
      <c r="D901" s="8" t="s">
        <v>6118</v>
      </c>
      <c r="E901" s="9">
        <v>42615</v>
      </c>
      <c r="F901" s="9">
        <v>44782</v>
      </c>
      <c r="G901" s="9">
        <f t="shared" si="87"/>
        <v>45512</v>
      </c>
      <c r="H901" s="8" t="s">
        <v>6119</v>
      </c>
      <c r="I901" s="8" t="s">
        <v>6120</v>
      </c>
      <c r="J901" s="8" t="s">
        <v>27</v>
      </c>
      <c r="K901" s="8" t="s">
        <v>28</v>
      </c>
      <c r="L901" s="8" t="s">
        <v>29</v>
      </c>
      <c r="M901" s="10" t="str">
        <f t="shared" si="83"/>
        <v>LP</v>
      </c>
      <c r="N901" s="12" t="s">
        <v>30</v>
      </c>
      <c r="O901" s="8" t="str">
        <f t="shared" si="88"/>
        <v>Medium</v>
      </c>
      <c r="P901" s="207" t="s">
        <v>6121</v>
      </c>
      <c r="Q901" s="8"/>
      <c r="R901" s="8" t="s">
        <v>6122</v>
      </c>
      <c r="S901" s="11" t="s">
        <v>6123</v>
      </c>
      <c r="T901" s="13" t="s">
        <v>3806</v>
      </c>
      <c r="U901" s="8">
        <v>5</v>
      </c>
      <c r="V901" s="8">
        <v>6</v>
      </c>
      <c r="W901" s="8">
        <v>0</v>
      </c>
      <c r="X901" s="14" t="s">
        <v>37</v>
      </c>
      <c r="Y901" s="16"/>
    </row>
    <row r="902" spans="1:25" s="67" customFormat="1" ht="112.5" customHeight="1" x14ac:dyDescent="0.2">
      <c r="A902" s="32"/>
      <c r="B902" s="20"/>
      <c r="C902" s="8" t="str">
        <f t="shared" ca="1" si="82"/>
        <v>Expired</v>
      </c>
      <c r="D902" s="8" t="s">
        <v>6124</v>
      </c>
      <c r="E902" s="9">
        <v>44292</v>
      </c>
      <c r="F902" s="9">
        <v>44887</v>
      </c>
      <c r="G902" s="9">
        <f>DATE(YEAR(F902)+1,MONTH(F902)+5,DAY(F902)-17)</f>
        <v>45387</v>
      </c>
      <c r="H902" s="8" t="s">
        <v>6125</v>
      </c>
      <c r="I902" s="8" t="s">
        <v>6126</v>
      </c>
      <c r="J902" s="8" t="s">
        <v>27</v>
      </c>
      <c r="K902" s="8" t="s">
        <v>28</v>
      </c>
      <c r="L902" s="8" t="s">
        <v>29</v>
      </c>
      <c r="M902" s="10" t="str">
        <f t="shared" si="83"/>
        <v>LP</v>
      </c>
      <c r="N902" s="12" t="s">
        <v>132</v>
      </c>
      <c r="O902" s="8" t="str">
        <f t="shared" si="88"/>
        <v>Low</v>
      </c>
      <c r="P902" s="207" t="s">
        <v>215</v>
      </c>
      <c r="Q902" s="8"/>
      <c r="R902" s="8" t="s">
        <v>6127</v>
      </c>
      <c r="S902" s="11" t="s">
        <v>6128</v>
      </c>
      <c r="T902" s="12" t="s">
        <v>6129</v>
      </c>
      <c r="U902" s="8">
        <v>2</v>
      </c>
      <c r="V902" s="8">
        <v>2</v>
      </c>
      <c r="W902" s="8">
        <v>1</v>
      </c>
      <c r="X902" s="14" t="s">
        <v>37</v>
      </c>
      <c r="Y902" s="16"/>
    </row>
    <row r="903" spans="1:25" s="67" customFormat="1" ht="112.5" customHeight="1" x14ac:dyDescent="0.2">
      <c r="A903" s="19"/>
      <c r="B903" s="20"/>
      <c r="C903" s="8" t="str">
        <f t="shared" ca="1" si="82"/>
        <v>Expired</v>
      </c>
      <c r="D903" s="8" t="s">
        <v>6130</v>
      </c>
      <c r="E903" s="9">
        <v>41816</v>
      </c>
      <c r="F903" s="9">
        <v>44738</v>
      </c>
      <c r="G903" s="9">
        <f t="shared" ref="G903:G966" si="89">DATE(YEAR(F903)+2,MONTH(F903),DAY(F903)-1)</f>
        <v>45468</v>
      </c>
      <c r="H903" s="8" t="s">
        <v>6131</v>
      </c>
      <c r="I903" s="8" t="s">
        <v>6132</v>
      </c>
      <c r="J903" s="12" t="s">
        <v>123</v>
      </c>
      <c r="K903" s="8" t="s">
        <v>28</v>
      </c>
      <c r="L903" s="8" t="s">
        <v>29</v>
      </c>
      <c r="M903" s="10" t="str">
        <f t="shared" si="83"/>
        <v>LP</v>
      </c>
      <c r="N903" s="12" t="s">
        <v>132</v>
      </c>
      <c r="O903" s="8" t="str">
        <f t="shared" si="88"/>
        <v>Low</v>
      </c>
      <c r="P903" s="207" t="s">
        <v>6133</v>
      </c>
      <c r="Q903" s="8"/>
      <c r="R903" s="8" t="s">
        <v>6134</v>
      </c>
      <c r="S903" s="11" t="s">
        <v>6135</v>
      </c>
      <c r="T903" s="23" t="s">
        <v>6136</v>
      </c>
      <c r="U903" s="8">
        <v>12</v>
      </c>
      <c r="V903" s="8">
        <v>11</v>
      </c>
      <c r="W903" s="8">
        <v>0</v>
      </c>
      <c r="X903" s="14" t="s">
        <v>37</v>
      </c>
      <c r="Y903" s="16"/>
    </row>
    <row r="904" spans="1:25" s="67" customFormat="1" ht="112.5" customHeight="1" x14ac:dyDescent="0.2">
      <c r="A904" s="20"/>
      <c r="B904" s="20"/>
      <c r="C904" s="8" t="str">
        <f t="shared" ca="1" si="82"/>
        <v>Expired</v>
      </c>
      <c r="D904" s="8" t="s">
        <v>6137</v>
      </c>
      <c r="E904" s="9">
        <v>42044</v>
      </c>
      <c r="F904" s="9">
        <v>42044</v>
      </c>
      <c r="G904" s="9">
        <f t="shared" si="89"/>
        <v>42774</v>
      </c>
      <c r="H904" s="8" t="s">
        <v>6138</v>
      </c>
      <c r="I904" s="8" t="s">
        <v>6139</v>
      </c>
      <c r="J904" s="8" t="s">
        <v>161</v>
      </c>
      <c r="K904" s="8" t="s">
        <v>28</v>
      </c>
      <c r="L904" s="8" t="s">
        <v>29</v>
      </c>
      <c r="M904" s="10" t="str">
        <f t="shared" si="83"/>
        <v>LP</v>
      </c>
      <c r="N904" s="12" t="s">
        <v>132</v>
      </c>
      <c r="O904" s="8" t="str">
        <f t="shared" si="88"/>
        <v>Low</v>
      </c>
      <c r="P904" s="207" t="s">
        <v>6140</v>
      </c>
      <c r="Q904" s="8"/>
      <c r="R904" s="8" t="s">
        <v>6141</v>
      </c>
      <c r="S904" s="11" t="s">
        <v>6142</v>
      </c>
      <c r="T904" s="13"/>
      <c r="U904" s="8"/>
      <c r="V904" s="8"/>
      <c r="W904" s="8"/>
      <c r="X904" s="14" t="s">
        <v>37</v>
      </c>
      <c r="Y904" s="16"/>
    </row>
    <row r="905" spans="1:25" s="67" customFormat="1" ht="112.5" customHeight="1" x14ac:dyDescent="0.2">
      <c r="A905" s="19"/>
      <c r="B905" s="20"/>
      <c r="C905" s="8" t="str">
        <f t="shared" ca="1" si="82"/>
        <v>Expired</v>
      </c>
      <c r="D905" s="8" t="s">
        <v>6143</v>
      </c>
      <c r="E905" s="9">
        <v>42412</v>
      </c>
      <c r="F905" s="9">
        <v>42412</v>
      </c>
      <c r="G905" s="9">
        <f t="shared" si="89"/>
        <v>43142</v>
      </c>
      <c r="H905" s="8" t="s">
        <v>6144</v>
      </c>
      <c r="I905" s="8" t="s">
        <v>6145</v>
      </c>
      <c r="J905" s="8" t="s">
        <v>27</v>
      </c>
      <c r="K905" s="8" t="s">
        <v>28</v>
      </c>
      <c r="L905" s="8" t="s">
        <v>29</v>
      </c>
      <c r="M905" s="10" t="str">
        <f t="shared" si="83"/>
        <v>LP</v>
      </c>
      <c r="N905" s="12" t="s">
        <v>132</v>
      </c>
      <c r="O905" s="8" t="str">
        <f t="shared" si="88"/>
        <v>Low</v>
      </c>
      <c r="P905" s="207" t="s">
        <v>6146</v>
      </c>
      <c r="Q905" s="8"/>
      <c r="R905" s="8" t="s">
        <v>36</v>
      </c>
      <c r="S905" s="11" t="s">
        <v>36</v>
      </c>
      <c r="T905" s="13"/>
      <c r="U905" s="8"/>
      <c r="V905" s="8"/>
      <c r="W905" s="8"/>
      <c r="X905" s="14" t="s">
        <v>37</v>
      </c>
      <c r="Y905" s="16"/>
    </row>
    <row r="906" spans="1:25" s="67" customFormat="1" ht="112.5" customHeight="1" x14ac:dyDescent="0.2">
      <c r="A906" s="19"/>
      <c r="B906" s="20"/>
      <c r="C906" s="8" t="str">
        <f t="shared" ref="C906:C969" ca="1" si="90">IF(G906&lt;TODAY(),"Expired","Active")</f>
        <v>Expired</v>
      </c>
      <c r="D906" s="8" t="s">
        <v>6147</v>
      </c>
      <c r="E906" s="9">
        <v>44690</v>
      </c>
      <c r="F906" s="9">
        <v>44690</v>
      </c>
      <c r="G906" s="9">
        <f t="shared" si="89"/>
        <v>45420</v>
      </c>
      <c r="H906" s="8" t="s">
        <v>6148</v>
      </c>
      <c r="I906" s="8" t="s">
        <v>6149</v>
      </c>
      <c r="J906" s="8" t="s">
        <v>161</v>
      </c>
      <c r="K906" s="8" t="s">
        <v>28</v>
      </c>
      <c r="L906" s="8" t="s">
        <v>29</v>
      </c>
      <c r="M906" s="10" t="str">
        <f t="shared" si="83"/>
        <v>LP</v>
      </c>
      <c r="N906" s="12" t="s">
        <v>132</v>
      </c>
      <c r="O906" s="8" t="str">
        <f t="shared" si="88"/>
        <v>Low</v>
      </c>
      <c r="P906" s="207" t="s">
        <v>6150</v>
      </c>
      <c r="Q906" s="8"/>
      <c r="R906" s="8" t="s">
        <v>6151</v>
      </c>
      <c r="S906" s="21" t="s">
        <v>6152</v>
      </c>
      <c r="T906" s="12" t="s">
        <v>6153</v>
      </c>
      <c r="U906" s="8"/>
      <c r="V906" s="8"/>
      <c r="W906" s="8"/>
      <c r="X906" s="27" t="s">
        <v>37</v>
      </c>
      <c r="Y906" s="16"/>
    </row>
    <row r="907" spans="1:25" s="67" customFormat="1" ht="112.5" customHeight="1" x14ac:dyDescent="0.2">
      <c r="A907" s="19"/>
      <c r="B907" s="20"/>
      <c r="C907" s="8" t="str">
        <f t="shared" ca="1" si="90"/>
        <v>Expired</v>
      </c>
      <c r="D907" s="8" t="s">
        <v>6154</v>
      </c>
      <c r="E907" s="9">
        <v>44309</v>
      </c>
      <c r="F907" s="9">
        <v>44309</v>
      </c>
      <c r="G907" s="9">
        <f t="shared" si="89"/>
        <v>45038</v>
      </c>
      <c r="H907" s="8" t="s">
        <v>6155</v>
      </c>
      <c r="I907" s="8" t="s">
        <v>6156</v>
      </c>
      <c r="J907" s="8" t="s">
        <v>161</v>
      </c>
      <c r="K907" s="8" t="s">
        <v>28</v>
      </c>
      <c r="L907" s="8" t="s">
        <v>29</v>
      </c>
      <c r="M907" s="10" t="str">
        <f t="shared" si="83"/>
        <v>LP</v>
      </c>
      <c r="N907" s="12" t="s">
        <v>132</v>
      </c>
      <c r="O907" s="8" t="str">
        <f t="shared" si="88"/>
        <v>Low</v>
      </c>
      <c r="P907" s="207" t="s">
        <v>215</v>
      </c>
      <c r="Q907" s="8"/>
      <c r="R907" s="8" t="s">
        <v>36</v>
      </c>
      <c r="S907" s="11" t="s">
        <v>36</v>
      </c>
      <c r="T907" s="13"/>
      <c r="U907" s="8"/>
      <c r="V907" s="8"/>
      <c r="W907" s="8"/>
      <c r="X907" s="14" t="str">
        <f>IF(ISNUMBER(#REF!), IF(#REF!&lt;5000001,"SMALL", IF(#REF!&lt;15000001,"MEDIUM","LARGE")),"")</f>
        <v/>
      </c>
      <c r="Y907" s="16"/>
    </row>
    <row r="908" spans="1:25" s="67" customFormat="1" ht="112.5" customHeight="1" x14ac:dyDescent="0.2">
      <c r="A908" s="19"/>
      <c r="B908" s="20"/>
      <c r="C908" s="8" t="str">
        <f t="shared" ca="1" si="90"/>
        <v>Expired</v>
      </c>
      <c r="D908" s="8" t="s">
        <v>6157</v>
      </c>
      <c r="E908" s="9">
        <v>41842</v>
      </c>
      <c r="F908" s="9">
        <v>41842</v>
      </c>
      <c r="G908" s="9">
        <f t="shared" si="89"/>
        <v>42572</v>
      </c>
      <c r="H908" s="8" t="s">
        <v>6158</v>
      </c>
      <c r="I908" s="8" t="s">
        <v>6159</v>
      </c>
      <c r="J908" s="8" t="s">
        <v>161</v>
      </c>
      <c r="K908" s="8" t="s">
        <v>28</v>
      </c>
      <c r="L908" s="8" t="s">
        <v>29</v>
      </c>
      <c r="M908" s="10" t="str">
        <f t="shared" si="83"/>
        <v>LP</v>
      </c>
      <c r="N908" s="12" t="s">
        <v>30</v>
      </c>
      <c r="O908" s="8" t="str">
        <f t="shared" si="88"/>
        <v>Medium</v>
      </c>
      <c r="P908" s="207" t="s">
        <v>6160</v>
      </c>
      <c r="Q908" s="8"/>
      <c r="R908" s="8"/>
      <c r="S908" s="21"/>
      <c r="T908" s="13"/>
      <c r="U908" s="8"/>
      <c r="V908" s="8"/>
      <c r="W908" s="8"/>
      <c r="X908" s="14" t="str">
        <f>IF(ISNUMBER(#REF!), IF(#REF!&lt;5000001,"SMALL", IF(#REF!&lt;15000001,"MEDIUM","LARGE")),"")</f>
        <v/>
      </c>
      <c r="Y908" s="16"/>
    </row>
    <row r="909" spans="1:25" s="67" customFormat="1" ht="112.5" customHeight="1" x14ac:dyDescent="0.2">
      <c r="A909" s="19"/>
      <c r="B909" s="20"/>
      <c r="C909" s="8" t="str">
        <f t="shared" ca="1" si="90"/>
        <v>Expired</v>
      </c>
      <c r="D909" s="12" t="s">
        <v>6161</v>
      </c>
      <c r="E909" s="23">
        <v>44518</v>
      </c>
      <c r="F909" s="28">
        <v>44518</v>
      </c>
      <c r="G909" s="9">
        <f t="shared" si="89"/>
        <v>45247</v>
      </c>
      <c r="H909" s="8" t="s">
        <v>6162</v>
      </c>
      <c r="I909" s="12" t="s">
        <v>6163</v>
      </c>
      <c r="J909" s="12" t="s">
        <v>329</v>
      </c>
      <c r="K909" s="12" t="s">
        <v>124</v>
      </c>
      <c r="L909" s="8" t="s">
        <v>29</v>
      </c>
      <c r="M909" s="10" t="str">
        <f t="shared" si="83"/>
        <v>LP</v>
      </c>
      <c r="N909" s="12" t="s">
        <v>132</v>
      </c>
      <c r="O909" s="8" t="str">
        <f t="shared" si="88"/>
        <v>Low</v>
      </c>
      <c r="P909" s="201" t="s">
        <v>6164</v>
      </c>
      <c r="Q909" s="12"/>
      <c r="R909" s="12" t="s">
        <v>6165</v>
      </c>
      <c r="S909" s="29" t="s">
        <v>6166</v>
      </c>
      <c r="T909" s="14"/>
      <c r="U909" s="12"/>
      <c r="V909" s="12"/>
      <c r="W909" s="12"/>
      <c r="X909" s="12" t="s">
        <v>37</v>
      </c>
      <c r="Y909" s="16"/>
    </row>
    <row r="910" spans="1:25" s="67" customFormat="1" ht="112.5" customHeight="1" x14ac:dyDescent="0.2">
      <c r="A910" s="19"/>
      <c r="B910" s="20"/>
      <c r="C910" s="8" t="str">
        <f t="shared" ca="1" si="90"/>
        <v>Expired</v>
      </c>
      <c r="D910" s="8" t="s">
        <v>6167</v>
      </c>
      <c r="E910" s="9">
        <v>44140</v>
      </c>
      <c r="F910" s="9">
        <v>44140</v>
      </c>
      <c r="G910" s="9">
        <f t="shared" si="89"/>
        <v>44869</v>
      </c>
      <c r="H910" s="8" t="s">
        <v>6168</v>
      </c>
      <c r="I910" s="8" t="s">
        <v>6169</v>
      </c>
      <c r="J910" s="8" t="s">
        <v>282</v>
      </c>
      <c r="K910" s="8" t="s">
        <v>28</v>
      </c>
      <c r="L910" s="8" t="s">
        <v>29</v>
      </c>
      <c r="M910" s="10" t="str">
        <f t="shared" ref="M910:M967" si="91">IF(EXACT(L910,"C - COMPANY ACT"),"LP",IF(EXACT(L910,"V- VEST ACT (WITHIN PARLIAMENT) "),"LP",IF(EXACT(L910,"FS - FRIENDLY SOCIETIES ACT"),"LP",IF(EXACT(L910,"UN - UNICORPORATED"),"LA",""))))</f>
        <v>LP</v>
      </c>
      <c r="N910" s="12" t="s">
        <v>132</v>
      </c>
      <c r="O910" s="8" t="str">
        <f t="shared" si="88"/>
        <v>Low</v>
      </c>
      <c r="P910" s="207" t="s">
        <v>215</v>
      </c>
      <c r="Q910" s="8"/>
      <c r="R910" s="8" t="s">
        <v>6170</v>
      </c>
      <c r="S910" s="21" t="s">
        <v>6171</v>
      </c>
      <c r="T910" s="22"/>
      <c r="U910" s="8"/>
      <c r="V910" s="8"/>
      <c r="W910" s="8"/>
      <c r="X910" s="14" t="s">
        <v>37</v>
      </c>
      <c r="Y910" s="16"/>
    </row>
    <row r="911" spans="1:25" s="67" customFormat="1" ht="112.5" customHeight="1" x14ac:dyDescent="0.2">
      <c r="A911" s="17"/>
      <c r="B911" s="20"/>
      <c r="C911" s="8" t="str">
        <f t="shared" ca="1" si="90"/>
        <v>Expired</v>
      </c>
      <c r="D911" s="8" t="s">
        <v>6172</v>
      </c>
      <c r="E911" s="9">
        <v>41786</v>
      </c>
      <c r="F911" s="9">
        <v>44708</v>
      </c>
      <c r="G911" s="9">
        <f t="shared" si="89"/>
        <v>45438</v>
      </c>
      <c r="H911" s="8" t="s">
        <v>6173</v>
      </c>
      <c r="I911" s="8" t="s">
        <v>6174</v>
      </c>
      <c r="J911" s="8" t="s">
        <v>161</v>
      </c>
      <c r="K911" s="8" t="s">
        <v>28</v>
      </c>
      <c r="L911" s="8" t="s">
        <v>29</v>
      </c>
      <c r="M911" s="10" t="str">
        <f t="shared" si="91"/>
        <v>LP</v>
      </c>
      <c r="N911" s="12" t="s">
        <v>132</v>
      </c>
      <c r="O911" s="8" t="str">
        <f t="shared" si="88"/>
        <v>Low</v>
      </c>
      <c r="P911" s="207" t="s">
        <v>6175</v>
      </c>
      <c r="Q911" s="8"/>
      <c r="R911" s="8" t="s">
        <v>6176</v>
      </c>
      <c r="S911" s="11" t="s">
        <v>6177</v>
      </c>
      <c r="T911" s="23" t="s">
        <v>6178</v>
      </c>
      <c r="U911" s="89">
        <v>118030</v>
      </c>
      <c r="V911" s="89">
        <v>118030</v>
      </c>
      <c r="W911" s="8">
        <v>356</v>
      </c>
      <c r="X911" s="14" t="s">
        <v>243</v>
      </c>
      <c r="Y911" s="16"/>
    </row>
    <row r="912" spans="1:25" s="67" customFormat="1" ht="112.5" customHeight="1" x14ac:dyDescent="0.2">
      <c r="A912" s="19"/>
      <c r="B912" s="20"/>
      <c r="C912" s="8" t="str">
        <f t="shared" ca="1" si="90"/>
        <v>Expired</v>
      </c>
      <c r="D912" s="8" t="s">
        <v>6179</v>
      </c>
      <c r="E912" s="9">
        <v>42103</v>
      </c>
      <c r="F912" s="9">
        <v>44295</v>
      </c>
      <c r="G912" s="9">
        <f t="shared" si="89"/>
        <v>45024</v>
      </c>
      <c r="H912" s="8" t="s">
        <v>6180</v>
      </c>
      <c r="I912" s="8" t="s">
        <v>6181</v>
      </c>
      <c r="J912" s="8" t="s">
        <v>254</v>
      </c>
      <c r="K912" s="8" t="s">
        <v>28</v>
      </c>
      <c r="L912" s="8" t="s">
        <v>29</v>
      </c>
      <c r="M912" s="10" t="str">
        <f t="shared" si="91"/>
        <v>LP</v>
      </c>
      <c r="N912" s="12" t="s">
        <v>132</v>
      </c>
      <c r="O912" s="8" t="str">
        <f t="shared" si="88"/>
        <v>Low</v>
      </c>
      <c r="P912" s="207" t="s">
        <v>6182</v>
      </c>
      <c r="Q912" s="8"/>
      <c r="R912" s="8" t="s">
        <v>6183</v>
      </c>
      <c r="S912" s="11" t="s">
        <v>6184</v>
      </c>
      <c r="T912" s="23" t="s">
        <v>77</v>
      </c>
      <c r="U912" s="8"/>
      <c r="V912" s="8"/>
      <c r="W912" s="8"/>
      <c r="X912" s="14" t="s">
        <v>37</v>
      </c>
      <c r="Y912" s="16"/>
    </row>
    <row r="913" spans="1:25" s="67" customFormat="1" ht="112.5" customHeight="1" x14ac:dyDescent="0.2">
      <c r="A913" s="19"/>
      <c r="B913" s="20"/>
      <c r="C913" s="8" t="str">
        <f t="shared" ca="1" si="90"/>
        <v>Expired</v>
      </c>
      <c r="D913" s="8" t="s">
        <v>6185</v>
      </c>
      <c r="E913" s="9">
        <v>44152</v>
      </c>
      <c r="F913" s="9">
        <v>44152</v>
      </c>
      <c r="G913" s="9">
        <f t="shared" si="89"/>
        <v>44881</v>
      </c>
      <c r="H913" s="8" t="s">
        <v>6186</v>
      </c>
      <c r="I913" s="8" t="s">
        <v>6187</v>
      </c>
      <c r="J913" s="8" t="s">
        <v>65</v>
      </c>
      <c r="K913" s="8" t="s">
        <v>28</v>
      </c>
      <c r="L913" s="8" t="s">
        <v>29</v>
      </c>
      <c r="M913" s="10" t="str">
        <f t="shared" si="91"/>
        <v>LP</v>
      </c>
      <c r="N913" s="12" t="s">
        <v>132</v>
      </c>
      <c r="O913" s="8" t="str">
        <f t="shared" si="88"/>
        <v>Low</v>
      </c>
      <c r="P913" s="207" t="s">
        <v>6188</v>
      </c>
      <c r="Q913" s="8"/>
      <c r="R913" s="8" t="s">
        <v>36</v>
      </c>
      <c r="S913" s="21" t="s">
        <v>36</v>
      </c>
      <c r="T913" s="22"/>
      <c r="U913" s="8"/>
      <c r="V913" s="8"/>
      <c r="W913" s="8"/>
      <c r="X913" s="14" t="s">
        <v>37</v>
      </c>
      <c r="Y913" s="16"/>
    </row>
    <row r="914" spans="1:25" s="67" customFormat="1" ht="112.5" customHeight="1" x14ac:dyDescent="0.2">
      <c r="A914" s="19"/>
      <c r="B914" s="20"/>
      <c r="C914" s="8" t="str">
        <f t="shared" ca="1" si="90"/>
        <v>Expired</v>
      </c>
      <c r="D914" s="8" t="s">
        <v>6189</v>
      </c>
      <c r="E914" s="9">
        <v>42983</v>
      </c>
      <c r="F914" s="9">
        <v>44444</v>
      </c>
      <c r="G914" s="9">
        <f t="shared" si="89"/>
        <v>45173</v>
      </c>
      <c r="H914" s="8" t="s">
        <v>6190</v>
      </c>
      <c r="I914" s="8" t="s">
        <v>6191</v>
      </c>
      <c r="J914" s="8" t="s">
        <v>161</v>
      </c>
      <c r="K914" s="8" t="s">
        <v>28</v>
      </c>
      <c r="L914" s="8" t="s">
        <v>29</v>
      </c>
      <c r="M914" s="10" t="str">
        <f t="shared" si="91"/>
        <v>LP</v>
      </c>
      <c r="N914" s="12" t="s">
        <v>132</v>
      </c>
      <c r="O914" s="8" t="str">
        <f t="shared" si="88"/>
        <v>Low</v>
      </c>
      <c r="P914" s="207" t="s">
        <v>6192</v>
      </c>
      <c r="Q914" s="8"/>
      <c r="R914" s="54" t="s">
        <v>6193</v>
      </c>
      <c r="S914" s="11" t="s">
        <v>6194</v>
      </c>
      <c r="T914" s="23" t="s">
        <v>6195</v>
      </c>
      <c r="U914" s="8"/>
      <c r="V914" s="8"/>
      <c r="W914" s="8"/>
      <c r="X914" s="14" t="s">
        <v>37</v>
      </c>
      <c r="Y914" s="16"/>
    </row>
    <row r="915" spans="1:25" s="67" customFormat="1" ht="112.5" customHeight="1" x14ac:dyDescent="0.2">
      <c r="A915" s="19"/>
      <c r="B915" s="20"/>
      <c r="C915" s="8" t="str">
        <f t="shared" ca="1" si="90"/>
        <v>Expired</v>
      </c>
      <c r="D915" s="8" t="s">
        <v>6196</v>
      </c>
      <c r="E915" s="9">
        <v>44728</v>
      </c>
      <c r="F915" s="9">
        <v>44728</v>
      </c>
      <c r="G915" s="9">
        <f t="shared" si="89"/>
        <v>45458</v>
      </c>
      <c r="H915" s="8" t="s">
        <v>6197</v>
      </c>
      <c r="I915" s="8" t="s">
        <v>6198</v>
      </c>
      <c r="J915" s="8" t="s">
        <v>161</v>
      </c>
      <c r="K915" s="8" t="s">
        <v>28</v>
      </c>
      <c r="L915" s="8" t="s">
        <v>29</v>
      </c>
      <c r="M915" s="10" t="str">
        <f t="shared" si="91"/>
        <v>LP</v>
      </c>
      <c r="N915" s="12" t="s">
        <v>132</v>
      </c>
      <c r="O915" s="8" t="str">
        <f t="shared" si="88"/>
        <v>Low</v>
      </c>
      <c r="P915" s="207" t="s">
        <v>4883</v>
      </c>
      <c r="Q915" s="8"/>
      <c r="R915" s="8" t="s">
        <v>6199</v>
      </c>
      <c r="S915" s="11" t="s">
        <v>6200</v>
      </c>
      <c r="T915" s="12" t="s">
        <v>6201</v>
      </c>
      <c r="U915" s="8">
        <v>5</v>
      </c>
      <c r="V915" s="8">
        <v>0</v>
      </c>
      <c r="W915" s="8">
        <v>0</v>
      </c>
      <c r="X915" s="27" t="s">
        <v>37</v>
      </c>
      <c r="Y915" s="16"/>
    </row>
    <row r="916" spans="1:25" s="67" customFormat="1" ht="112.5" customHeight="1" x14ac:dyDescent="0.2">
      <c r="A916" s="19"/>
      <c r="B916" s="20"/>
      <c r="C916" s="8" t="str">
        <f t="shared" ca="1" si="90"/>
        <v>Expired</v>
      </c>
      <c r="D916" s="8" t="s">
        <v>6202</v>
      </c>
      <c r="E916" s="9">
        <v>42044</v>
      </c>
      <c r="F916" s="9">
        <v>42044</v>
      </c>
      <c r="G916" s="9">
        <f t="shared" si="89"/>
        <v>42774</v>
      </c>
      <c r="H916" s="8" t="s">
        <v>6203</v>
      </c>
      <c r="I916" s="8" t="s">
        <v>6204</v>
      </c>
      <c r="J916" s="8" t="s">
        <v>161</v>
      </c>
      <c r="K916" s="8" t="s">
        <v>28</v>
      </c>
      <c r="L916" s="8" t="s">
        <v>29</v>
      </c>
      <c r="M916" s="10" t="str">
        <f t="shared" si="91"/>
        <v>LP</v>
      </c>
      <c r="N916" s="12" t="s">
        <v>132</v>
      </c>
      <c r="O916" s="8" t="str">
        <f t="shared" si="88"/>
        <v>Low</v>
      </c>
      <c r="P916" s="207" t="s">
        <v>6192</v>
      </c>
      <c r="Q916" s="8"/>
      <c r="R916" s="8"/>
      <c r="S916" s="21"/>
      <c r="T916" s="13"/>
      <c r="U916" s="8"/>
      <c r="V916" s="8"/>
      <c r="W916" s="8"/>
      <c r="X916" s="14" t="str">
        <f>IF(ISNUMBER(#REF!), IF(#REF!&lt;5000001,"SMALL", IF(#REF!&lt;15000001,"MEDIUM","LARGE")),"")</f>
        <v/>
      </c>
      <c r="Y916" s="16"/>
    </row>
    <row r="917" spans="1:25" s="67" customFormat="1" ht="112.5" customHeight="1" x14ac:dyDescent="0.2">
      <c r="A917" s="19"/>
      <c r="B917" s="20"/>
      <c r="C917" s="8" t="str">
        <f t="shared" ca="1" si="90"/>
        <v>Expired</v>
      </c>
      <c r="D917" s="8" t="s">
        <v>6205</v>
      </c>
      <c r="E917" s="9">
        <v>41953</v>
      </c>
      <c r="F917" s="9">
        <v>41953</v>
      </c>
      <c r="G917" s="9">
        <f t="shared" si="89"/>
        <v>42683</v>
      </c>
      <c r="H917" s="8" t="s">
        <v>6206</v>
      </c>
      <c r="I917" s="8" t="s">
        <v>6207</v>
      </c>
      <c r="J917" s="8" t="s">
        <v>27</v>
      </c>
      <c r="K917" s="8" t="s">
        <v>28</v>
      </c>
      <c r="L917" s="8" t="s">
        <v>29</v>
      </c>
      <c r="M917" s="10" t="str">
        <f t="shared" si="91"/>
        <v>LP</v>
      </c>
      <c r="N917" s="12" t="s">
        <v>30</v>
      </c>
      <c r="O917" s="8" t="str">
        <f t="shared" si="88"/>
        <v>Medium</v>
      </c>
      <c r="P917" s="207"/>
      <c r="Q917" s="8"/>
      <c r="R917" s="8"/>
      <c r="S917" s="21"/>
      <c r="T917" s="13"/>
      <c r="U917" s="8"/>
      <c r="V917" s="8"/>
      <c r="W917" s="8"/>
      <c r="X917" s="14" t="str">
        <f>IF(ISNUMBER(#REF!), IF(#REF!&lt;5000001,"SMALL", IF(#REF!&lt;15000001,"MEDIUM","LARGE")),"")</f>
        <v/>
      </c>
      <c r="Y917" s="16"/>
    </row>
    <row r="918" spans="1:25" s="67" customFormat="1" ht="112.5" customHeight="1" x14ac:dyDescent="0.2">
      <c r="A918" s="19"/>
      <c r="B918" s="20"/>
      <c r="C918" s="8" t="str">
        <f t="shared" ca="1" si="90"/>
        <v>Expired</v>
      </c>
      <c r="D918" s="8" t="s">
        <v>6208</v>
      </c>
      <c r="E918" s="9">
        <v>42655</v>
      </c>
      <c r="F918" s="9">
        <v>44846</v>
      </c>
      <c r="G918" s="9">
        <f t="shared" si="89"/>
        <v>45576</v>
      </c>
      <c r="H918" s="8" t="s">
        <v>6209</v>
      </c>
      <c r="I918" s="8" t="s">
        <v>6210</v>
      </c>
      <c r="J918" s="8" t="s">
        <v>27</v>
      </c>
      <c r="K918" s="8" t="s">
        <v>28</v>
      </c>
      <c r="L918" s="8" t="s">
        <v>29</v>
      </c>
      <c r="M918" s="10" t="str">
        <f t="shared" si="91"/>
        <v>LP</v>
      </c>
      <c r="N918" s="12" t="s">
        <v>30</v>
      </c>
      <c r="O918" s="8" t="str">
        <f t="shared" si="88"/>
        <v>Medium</v>
      </c>
      <c r="P918" s="207" t="s">
        <v>6211</v>
      </c>
      <c r="Q918" s="8"/>
      <c r="R918" s="8" t="s">
        <v>6212</v>
      </c>
      <c r="S918" s="11" t="s">
        <v>6213</v>
      </c>
      <c r="T918" s="12" t="s">
        <v>6214</v>
      </c>
      <c r="U918" s="8">
        <v>2</v>
      </c>
      <c r="V918" s="8">
        <v>6</v>
      </c>
      <c r="W918" s="8">
        <v>3</v>
      </c>
      <c r="X918" s="14" t="s">
        <v>243</v>
      </c>
      <c r="Y918" s="16"/>
    </row>
    <row r="919" spans="1:25" s="67" customFormat="1" ht="112.5" customHeight="1" x14ac:dyDescent="0.2">
      <c r="A919" s="19"/>
      <c r="B919" s="20"/>
      <c r="C919" s="8" t="str">
        <f t="shared" ca="1" si="90"/>
        <v>Expired</v>
      </c>
      <c r="D919" s="8" t="s">
        <v>6215</v>
      </c>
      <c r="E919" s="9">
        <v>42304</v>
      </c>
      <c r="F919" s="9">
        <v>44496</v>
      </c>
      <c r="G919" s="9">
        <f t="shared" si="89"/>
        <v>45225</v>
      </c>
      <c r="H919" s="8" t="s">
        <v>6216</v>
      </c>
      <c r="I919" s="8" t="s">
        <v>6217</v>
      </c>
      <c r="J919" s="8" t="s">
        <v>27</v>
      </c>
      <c r="K919" s="8" t="s">
        <v>28</v>
      </c>
      <c r="L919" s="8" t="s">
        <v>29</v>
      </c>
      <c r="M919" s="10" t="str">
        <f t="shared" si="91"/>
        <v>LP</v>
      </c>
      <c r="N919" s="12" t="s">
        <v>30</v>
      </c>
      <c r="O919" s="8" t="str">
        <f t="shared" si="88"/>
        <v>Medium</v>
      </c>
      <c r="P919" s="207" t="s">
        <v>6218</v>
      </c>
      <c r="Q919" s="8"/>
      <c r="R919" s="8" t="s">
        <v>6219</v>
      </c>
      <c r="S919" s="11" t="s">
        <v>6220</v>
      </c>
      <c r="T919" s="12" t="s">
        <v>989</v>
      </c>
      <c r="U919" s="8"/>
      <c r="V919" s="8"/>
      <c r="W919" s="8"/>
      <c r="X919" s="14" t="s">
        <v>37</v>
      </c>
      <c r="Y919" s="16"/>
    </row>
    <row r="920" spans="1:25" s="67" customFormat="1" ht="112.5" customHeight="1" x14ac:dyDescent="0.2">
      <c r="A920" s="19"/>
      <c r="B920" s="20"/>
      <c r="C920" s="8" t="str">
        <f t="shared" ca="1" si="90"/>
        <v>Active</v>
      </c>
      <c r="D920" s="8" t="s">
        <v>6221</v>
      </c>
      <c r="E920" s="9">
        <v>44337</v>
      </c>
      <c r="F920" s="9">
        <v>45067</v>
      </c>
      <c r="G920" s="9">
        <f t="shared" si="89"/>
        <v>45797</v>
      </c>
      <c r="H920" s="8" t="s">
        <v>6222</v>
      </c>
      <c r="I920" s="8" t="s">
        <v>6223</v>
      </c>
      <c r="J920" s="8" t="s">
        <v>27</v>
      </c>
      <c r="K920" s="8" t="s">
        <v>28</v>
      </c>
      <c r="L920" s="8" t="s">
        <v>29</v>
      </c>
      <c r="M920" s="10" t="str">
        <f t="shared" si="91"/>
        <v>LP</v>
      </c>
      <c r="N920" s="12" t="s">
        <v>30</v>
      </c>
      <c r="O920" s="8" t="str">
        <f t="shared" si="88"/>
        <v>Medium</v>
      </c>
      <c r="P920" s="207" t="s">
        <v>6224</v>
      </c>
      <c r="Q920" s="8" t="s">
        <v>6225</v>
      </c>
      <c r="R920" s="8" t="s">
        <v>6226</v>
      </c>
      <c r="S920" s="11" t="s">
        <v>6227</v>
      </c>
      <c r="T920" s="13" t="s">
        <v>6228</v>
      </c>
      <c r="U920" s="8">
        <v>2</v>
      </c>
      <c r="V920" s="8">
        <v>0</v>
      </c>
      <c r="W920" s="8">
        <v>1</v>
      </c>
      <c r="X920" s="14" t="s">
        <v>37</v>
      </c>
      <c r="Y920" s="16"/>
    </row>
    <row r="921" spans="1:25" s="67" customFormat="1" ht="112.5" customHeight="1" x14ac:dyDescent="0.2">
      <c r="A921" s="19"/>
      <c r="B921" s="20"/>
      <c r="C921" s="8" t="str">
        <f t="shared" ca="1" si="90"/>
        <v>Expired</v>
      </c>
      <c r="D921" s="8" t="s">
        <v>6229</v>
      </c>
      <c r="E921" s="9">
        <v>42955</v>
      </c>
      <c r="F921" s="9">
        <v>42955</v>
      </c>
      <c r="G921" s="9">
        <f t="shared" si="89"/>
        <v>43684</v>
      </c>
      <c r="H921" s="8" t="s">
        <v>6230</v>
      </c>
      <c r="I921" s="8" t="s">
        <v>6231</v>
      </c>
      <c r="J921" s="8" t="s">
        <v>27</v>
      </c>
      <c r="K921" s="8" t="s">
        <v>28</v>
      </c>
      <c r="L921" s="8" t="s">
        <v>29</v>
      </c>
      <c r="M921" s="10" t="str">
        <f t="shared" si="91"/>
        <v>LP</v>
      </c>
      <c r="N921" s="12" t="s">
        <v>132</v>
      </c>
      <c r="O921" s="8" t="str">
        <f t="shared" si="88"/>
        <v>Low</v>
      </c>
      <c r="P921" s="207" t="s">
        <v>6232</v>
      </c>
      <c r="Q921" s="8"/>
      <c r="R921" s="8" t="s">
        <v>36</v>
      </c>
      <c r="S921" s="21" t="s">
        <v>36</v>
      </c>
      <c r="T921" s="13"/>
      <c r="U921" s="8"/>
      <c r="V921" s="8"/>
      <c r="W921" s="8"/>
      <c r="X921" s="14" t="str">
        <f>IF(ISNUMBER(#REF!), IF(#REF!&lt;5000001,"SMALL", IF(#REF!&lt;15000001,"MEDIUM","LARGE")),"")</f>
        <v/>
      </c>
      <c r="Y921" s="16"/>
    </row>
    <row r="922" spans="1:25" s="67" customFormat="1" ht="112.5" customHeight="1" x14ac:dyDescent="0.2">
      <c r="A922" s="17"/>
      <c r="B922" s="20"/>
      <c r="C922" s="8" t="str">
        <f t="shared" ca="1" si="90"/>
        <v>Expired</v>
      </c>
      <c r="D922" s="8" t="s">
        <v>6233</v>
      </c>
      <c r="E922" s="9">
        <v>43322</v>
      </c>
      <c r="F922" s="9">
        <v>44053</v>
      </c>
      <c r="G922" s="9">
        <f t="shared" si="89"/>
        <v>44782</v>
      </c>
      <c r="H922" s="8" t="s">
        <v>6234</v>
      </c>
      <c r="I922" s="8" t="s">
        <v>6235</v>
      </c>
      <c r="J922" s="8" t="s">
        <v>27</v>
      </c>
      <c r="K922" s="8" t="s">
        <v>28</v>
      </c>
      <c r="L922" s="8" t="s">
        <v>29</v>
      </c>
      <c r="M922" s="10" t="str">
        <f t="shared" si="91"/>
        <v>LP</v>
      </c>
      <c r="N922" s="12" t="s">
        <v>1613</v>
      </c>
      <c r="O922" s="8" t="str">
        <f t="shared" si="88"/>
        <v>Low</v>
      </c>
      <c r="P922" s="207" t="s">
        <v>6236</v>
      </c>
      <c r="Q922" s="8"/>
      <c r="R922" s="8" t="s">
        <v>36</v>
      </c>
      <c r="S922" s="11" t="s">
        <v>36</v>
      </c>
      <c r="T922" s="12" t="s">
        <v>6237</v>
      </c>
      <c r="U922" s="8"/>
      <c r="V922" s="8"/>
      <c r="W922" s="8"/>
      <c r="X922" s="14" t="s">
        <v>37</v>
      </c>
      <c r="Y922" s="16"/>
    </row>
    <row r="923" spans="1:25" s="67" customFormat="1" ht="112.5" customHeight="1" x14ac:dyDescent="0.2">
      <c r="A923" s="19"/>
      <c r="B923" s="20"/>
      <c r="C923" s="8" t="str">
        <f t="shared" ca="1" si="90"/>
        <v>Active</v>
      </c>
      <c r="D923" s="8" t="s">
        <v>6238</v>
      </c>
      <c r="E923" s="9">
        <v>42054</v>
      </c>
      <c r="F923" s="9">
        <v>44976</v>
      </c>
      <c r="G923" s="9">
        <f t="shared" si="89"/>
        <v>45706</v>
      </c>
      <c r="H923" s="8" t="s">
        <v>6239</v>
      </c>
      <c r="I923" s="8" t="s">
        <v>6240</v>
      </c>
      <c r="J923" s="8" t="s">
        <v>27</v>
      </c>
      <c r="K923" s="8" t="s">
        <v>28</v>
      </c>
      <c r="L923" s="8" t="s">
        <v>29</v>
      </c>
      <c r="M923" s="10" t="str">
        <f t="shared" si="91"/>
        <v>LP</v>
      </c>
      <c r="N923" s="12" t="s">
        <v>30</v>
      </c>
      <c r="O923" s="8" t="str">
        <f t="shared" si="88"/>
        <v>Medium</v>
      </c>
      <c r="P923" s="207" t="s">
        <v>6241</v>
      </c>
      <c r="Q923" s="8" t="s">
        <v>6242</v>
      </c>
      <c r="R923" s="8" t="s">
        <v>6243</v>
      </c>
      <c r="S923" s="11" t="s">
        <v>6244</v>
      </c>
      <c r="T923" s="13" t="s">
        <v>862</v>
      </c>
      <c r="U923" s="8">
        <v>1</v>
      </c>
      <c r="V923" s="8">
        <v>8</v>
      </c>
      <c r="W923" s="8">
        <v>0</v>
      </c>
      <c r="X923" s="14" t="s">
        <v>37</v>
      </c>
      <c r="Y923" s="16"/>
    </row>
    <row r="924" spans="1:25" s="67" customFormat="1" ht="112.5" customHeight="1" x14ac:dyDescent="0.2">
      <c r="A924" s="19"/>
      <c r="B924" s="20"/>
      <c r="C924" s="8" t="str">
        <f t="shared" ca="1" si="90"/>
        <v>Expired</v>
      </c>
      <c r="D924" s="8" t="s">
        <v>6245</v>
      </c>
      <c r="E924" s="9">
        <v>43766</v>
      </c>
      <c r="F924" s="9">
        <v>43766</v>
      </c>
      <c r="G924" s="9">
        <f t="shared" si="89"/>
        <v>44496</v>
      </c>
      <c r="H924" s="8" t="s">
        <v>6246</v>
      </c>
      <c r="I924" s="8" t="s">
        <v>6247</v>
      </c>
      <c r="J924" s="8" t="s">
        <v>269</v>
      </c>
      <c r="K924" s="8" t="s">
        <v>28</v>
      </c>
      <c r="L924" s="8" t="s">
        <v>29</v>
      </c>
      <c r="M924" s="10" t="str">
        <f t="shared" si="91"/>
        <v>LP</v>
      </c>
      <c r="N924" s="12" t="s">
        <v>132</v>
      </c>
      <c r="O924" s="8" t="str">
        <f t="shared" si="88"/>
        <v>Low</v>
      </c>
      <c r="P924" s="207" t="s">
        <v>215</v>
      </c>
      <c r="Q924" s="8"/>
      <c r="R924" s="8" t="s">
        <v>6248</v>
      </c>
      <c r="S924" s="11" t="s">
        <v>6249</v>
      </c>
      <c r="T924" s="13"/>
      <c r="U924" s="8"/>
      <c r="V924" s="8"/>
      <c r="W924" s="8"/>
      <c r="X924" s="14" t="str">
        <f>IF(ISNUMBER(#REF!), IF(#REF!&lt;5000001,"SMALL", IF(#REF!&lt;15000001,"MEDIUM","LARGE")),"")</f>
        <v/>
      </c>
      <c r="Y924" s="16"/>
    </row>
    <row r="925" spans="1:25" s="67" customFormat="1" ht="112.5" customHeight="1" x14ac:dyDescent="0.2">
      <c r="A925" s="62"/>
      <c r="B925" s="63"/>
      <c r="C925" s="35" t="str">
        <f t="shared" ca="1" si="90"/>
        <v>Active</v>
      </c>
      <c r="D925" s="35" t="s">
        <v>6250</v>
      </c>
      <c r="E925" s="36">
        <v>41726</v>
      </c>
      <c r="F925" s="36">
        <v>45012</v>
      </c>
      <c r="G925" s="36">
        <f t="shared" si="89"/>
        <v>45742</v>
      </c>
      <c r="H925" s="35" t="s">
        <v>6251</v>
      </c>
      <c r="I925" s="35" t="s">
        <v>182</v>
      </c>
      <c r="J925" s="35" t="s">
        <v>65</v>
      </c>
      <c r="K925" s="35" t="s">
        <v>28</v>
      </c>
      <c r="L925" s="35" t="s">
        <v>29</v>
      </c>
      <c r="M925" s="37" t="str">
        <f t="shared" si="91"/>
        <v>LP</v>
      </c>
      <c r="N925" s="44" t="s">
        <v>170</v>
      </c>
      <c r="O925" s="35" t="str">
        <f t="shared" si="88"/>
        <v>Low</v>
      </c>
      <c r="P925" s="208" t="s">
        <v>6252</v>
      </c>
      <c r="Q925" s="35" t="s">
        <v>6253</v>
      </c>
      <c r="R925" s="35" t="s">
        <v>6254</v>
      </c>
      <c r="S925" s="43" t="s">
        <v>6255</v>
      </c>
      <c r="T925" s="44" t="s">
        <v>5112</v>
      </c>
      <c r="U925" s="35">
        <v>35</v>
      </c>
      <c r="V925" s="35">
        <v>0</v>
      </c>
      <c r="W925" s="35">
        <v>4</v>
      </c>
      <c r="X925" s="41" t="s">
        <v>243</v>
      </c>
      <c r="Y925" s="16"/>
    </row>
    <row r="926" spans="1:25" s="67" customFormat="1" ht="112.5" customHeight="1" x14ac:dyDescent="0.2">
      <c r="A926" s="19"/>
      <c r="B926" s="20"/>
      <c r="C926" s="8" t="str">
        <f t="shared" ca="1" si="90"/>
        <v>Expired</v>
      </c>
      <c r="D926" s="12" t="s">
        <v>6256</v>
      </c>
      <c r="E926" s="23">
        <v>43049</v>
      </c>
      <c r="F926" s="28">
        <v>44510</v>
      </c>
      <c r="G926" s="9">
        <f t="shared" si="89"/>
        <v>45239</v>
      </c>
      <c r="H926" s="8" t="s">
        <v>6257</v>
      </c>
      <c r="I926" s="12" t="s">
        <v>6258</v>
      </c>
      <c r="J926" s="12" t="s">
        <v>123</v>
      </c>
      <c r="K926" s="12" t="s">
        <v>124</v>
      </c>
      <c r="L926" s="8" t="s">
        <v>29</v>
      </c>
      <c r="M926" s="10" t="str">
        <f t="shared" si="91"/>
        <v>LP</v>
      </c>
      <c r="N926" s="12" t="s">
        <v>30</v>
      </c>
      <c r="O926" s="8" t="str">
        <f t="shared" si="88"/>
        <v>Medium</v>
      </c>
      <c r="P926" s="201" t="s">
        <v>6259</v>
      </c>
      <c r="Q926" s="12"/>
      <c r="R926" s="12" t="s">
        <v>6260</v>
      </c>
      <c r="S926" s="29" t="s">
        <v>6261</v>
      </c>
      <c r="T926" s="14" t="s">
        <v>6262</v>
      </c>
      <c r="U926" s="12">
        <v>20</v>
      </c>
      <c r="V926" s="12">
        <v>80</v>
      </c>
      <c r="W926" s="12">
        <v>0</v>
      </c>
      <c r="X926" s="12" t="s">
        <v>37</v>
      </c>
      <c r="Y926" s="16"/>
    </row>
    <row r="927" spans="1:25" s="67" customFormat="1" ht="112.5" customHeight="1" x14ac:dyDescent="0.2">
      <c r="A927" s="19"/>
      <c r="B927" s="20"/>
      <c r="C927" s="8" t="str">
        <f t="shared" ca="1" si="90"/>
        <v>Expired</v>
      </c>
      <c r="D927" s="8" t="s">
        <v>6263</v>
      </c>
      <c r="E927" s="9">
        <v>43873</v>
      </c>
      <c r="F927" s="9">
        <v>44604</v>
      </c>
      <c r="G927" s="9">
        <f t="shared" si="89"/>
        <v>45333</v>
      </c>
      <c r="H927" s="8" t="s">
        <v>6264</v>
      </c>
      <c r="I927" s="8" t="s">
        <v>6265</v>
      </c>
      <c r="J927" s="8" t="s">
        <v>27</v>
      </c>
      <c r="K927" s="8" t="s">
        <v>28</v>
      </c>
      <c r="L927" s="8" t="s">
        <v>29</v>
      </c>
      <c r="M927" s="10" t="str">
        <f t="shared" si="91"/>
        <v>LP</v>
      </c>
      <c r="N927" s="12" t="s">
        <v>30</v>
      </c>
      <c r="O927" s="8" t="str">
        <f t="shared" si="88"/>
        <v>Medium</v>
      </c>
      <c r="P927" s="207" t="s">
        <v>6266</v>
      </c>
      <c r="Q927" s="8"/>
      <c r="R927" s="8" t="s">
        <v>6267</v>
      </c>
      <c r="S927" s="11" t="s">
        <v>6268</v>
      </c>
      <c r="T927" s="22" t="s">
        <v>36</v>
      </c>
      <c r="U927" s="8">
        <v>4</v>
      </c>
      <c r="V927" s="8">
        <v>0</v>
      </c>
      <c r="W927" s="8">
        <v>0</v>
      </c>
      <c r="X927" s="14" t="s">
        <v>37</v>
      </c>
      <c r="Y927" s="16"/>
    </row>
    <row r="928" spans="1:25" s="67" customFormat="1" ht="112.5" customHeight="1" x14ac:dyDescent="0.2">
      <c r="A928" s="17"/>
      <c r="B928" s="18">
        <v>45092</v>
      </c>
      <c r="C928" s="8" t="str">
        <f t="shared" ca="1" si="90"/>
        <v>Active</v>
      </c>
      <c r="D928" s="8" t="s">
        <v>6269</v>
      </c>
      <c r="E928" s="9">
        <v>45091</v>
      </c>
      <c r="F928" s="9">
        <f>E928</f>
        <v>45091</v>
      </c>
      <c r="G928" s="9">
        <f t="shared" si="89"/>
        <v>45821</v>
      </c>
      <c r="H928" s="8" t="s">
        <v>6270</v>
      </c>
      <c r="I928" s="8" t="s">
        <v>6271</v>
      </c>
      <c r="J928" s="8" t="s">
        <v>27</v>
      </c>
      <c r="K928" s="8" t="s">
        <v>28</v>
      </c>
      <c r="L928" s="8" t="s">
        <v>29</v>
      </c>
      <c r="M928" s="10" t="str">
        <f t="shared" si="91"/>
        <v>LP</v>
      </c>
      <c r="N928" s="8" t="s">
        <v>30</v>
      </c>
      <c r="O928" s="8" t="str">
        <f>IF(EXACT(N928,"Overseas Charities Operating in Jamaica"),"Medium",IF(EXACT(N928,"Muslim Groups/Foundations"),"Medium",IF(EXACT(N928,"Churches"),"Low",IF(EXACT(N928,"Benevolent Societies"),"Low",IF(EXACT(N928,"Alumni/Past Students Associations"),"Low",IF(EXACT(N928,"Schools(Government/Private)"),"Low",IF(EXACT(N928,"Govt.Based Trusts/Charities"),"Low",IF(EXACT(N928,"Trust"),"Medium",IF(EXACT(N928,"Company Based Foundations"),"Medium",IF(EXACT(N928,"Other Foundations"),"Medium",IF(EXACT(N928,"Unincorporated Groups"),"Medium","")))))))))))</f>
        <v>Medium</v>
      </c>
      <c r="P928" s="207" t="s">
        <v>6272</v>
      </c>
      <c r="Q928" s="8"/>
      <c r="R928" s="8" t="s">
        <v>6273</v>
      </c>
      <c r="S928" s="11" t="s">
        <v>6274</v>
      </c>
      <c r="T928" s="12" t="s">
        <v>6275</v>
      </c>
      <c r="U928" s="8">
        <v>4</v>
      </c>
      <c r="V928" s="8">
        <v>0</v>
      </c>
      <c r="W928" s="8">
        <v>0</v>
      </c>
      <c r="X928" s="14" t="s">
        <v>37</v>
      </c>
      <c r="Y928" s="16"/>
    </row>
    <row r="929" spans="1:25" s="67" customFormat="1" ht="112.5" customHeight="1" x14ac:dyDescent="0.2">
      <c r="A929" s="19"/>
      <c r="B929" s="20"/>
      <c r="C929" s="8" t="str">
        <f t="shared" ca="1" si="90"/>
        <v>Active</v>
      </c>
      <c r="D929" s="8" t="s">
        <v>6276</v>
      </c>
      <c r="E929" s="9">
        <v>42089</v>
      </c>
      <c r="F929" s="9">
        <v>45011</v>
      </c>
      <c r="G929" s="9">
        <f t="shared" si="89"/>
        <v>45741</v>
      </c>
      <c r="H929" s="8" t="s">
        <v>6277</v>
      </c>
      <c r="I929" s="8" t="s">
        <v>6278</v>
      </c>
      <c r="J929" s="8" t="s">
        <v>27</v>
      </c>
      <c r="K929" s="8" t="s">
        <v>28</v>
      </c>
      <c r="L929" s="8" t="s">
        <v>29</v>
      </c>
      <c r="M929" s="10" t="str">
        <f t="shared" si="91"/>
        <v>LP</v>
      </c>
      <c r="N929" s="12" t="s">
        <v>30</v>
      </c>
      <c r="O929" s="8" t="str">
        <f>IF(EXACT(N929,"Overseas Charities Operating in Jamaica"),"Medium",IF(EXACT(N929,"Muslim Groups/Foundations"),"Medium",IF(EXACT(N929,"Churches"),"Low",IF(EXACT(N929,"Benevolent Societies"),"Low",IF(EXACT(N929,"Alumni/Past Students'associations"),"Low",IF(EXACT(N929,"Schools(Government/Private)"),"Low",IF(EXACT(N929,"Govt.Based Trust/Charities"),"Low",IF(EXACT(N929,"Trust"),"Medium",IF(EXACT(N929,"Company Based Foundations"),"Medium",IF(EXACT(N929,"Other Foundations"),"Medium",IF(EXACT(N929,"Unincorporated Groups"),"Medium","")))))))))))</f>
        <v>Medium</v>
      </c>
      <c r="P929" s="207" t="s">
        <v>6279</v>
      </c>
      <c r="Q929" s="8" t="s">
        <v>6280</v>
      </c>
      <c r="R929" s="8" t="s">
        <v>6281</v>
      </c>
      <c r="S929" s="11" t="s">
        <v>6282</v>
      </c>
      <c r="T929" s="12" t="s">
        <v>6283</v>
      </c>
      <c r="U929" s="8">
        <v>15</v>
      </c>
      <c r="V929" s="8">
        <v>12</v>
      </c>
      <c r="W929" s="8">
        <v>1</v>
      </c>
      <c r="X929" s="14" t="s">
        <v>37</v>
      </c>
      <c r="Y929" s="16"/>
    </row>
    <row r="930" spans="1:25" s="67" customFormat="1" ht="112.5" customHeight="1" x14ac:dyDescent="0.2">
      <c r="A930" s="19"/>
      <c r="B930" s="20"/>
      <c r="C930" s="8" t="str">
        <f t="shared" ca="1" si="90"/>
        <v>Expired</v>
      </c>
      <c r="D930" s="8" t="s">
        <v>6284</v>
      </c>
      <c r="E930" s="9">
        <v>43594</v>
      </c>
      <c r="F930" s="9">
        <v>43594</v>
      </c>
      <c r="G930" s="9">
        <f t="shared" si="89"/>
        <v>44324</v>
      </c>
      <c r="H930" s="8" t="s">
        <v>6285</v>
      </c>
      <c r="I930" s="8" t="s">
        <v>6286</v>
      </c>
      <c r="J930" s="8" t="s">
        <v>161</v>
      </c>
      <c r="K930" s="8" t="s">
        <v>28</v>
      </c>
      <c r="L930" s="8" t="s">
        <v>29</v>
      </c>
      <c r="M930" s="10" t="str">
        <f t="shared" si="91"/>
        <v>LP</v>
      </c>
      <c r="N930" s="12" t="s">
        <v>132</v>
      </c>
      <c r="O930" s="8" t="str">
        <f>IF(EXACT(N930,"Overseas Charities Operating in Jamaica"),"Medium",IF(EXACT(N930,"Muslim Groups/Foundations"),"Medium",IF(EXACT(N930,"Churches"),"Low",IF(EXACT(N930,"Benevolent Societies"),"Low",IF(EXACT(N930,"Alumni/Past Students'associations"),"Low",IF(EXACT(N930,"Schools(Government/Private)"),"Low",IF(EXACT(N930,"Govt.Based Trust/Charities"),"Low",IF(EXACT(N930,"Trust"),"Medium",IF(EXACT(N930,"Company Based Foundations"),"Medium",IF(EXACT(N930,"Other Foundations"),"Medium",IF(EXACT(N930,"Unincorporated Groups"),"Medium","")))))))))))</f>
        <v>Low</v>
      </c>
      <c r="P930" s="207" t="s">
        <v>905</v>
      </c>
      <c r="Q930" s="8"/>
      <c r="R930" s="8" t="s">
        <v>6287</v>
      </c>
      <c r="S930" s="11" t="s">
        <v>36</v>
      </c>
      <c r="T930" s="13"/>
      <c r="U930" s="8"/>
      <c r="V930" s="8"/>
      <c r="W930" s="8"/>
      <c r="X930" s="14" t="s">
        <v>37</v>
      </c>
      <c r="Y930" s="16"/>
    </row>
    <row r="931" spans="1:25" s="67" customFormat="1" ht="112.5" customHeight="1" x14ac:dyDescent="0.2">
      <c r="A931" s="17"/>
      <c r="B931" s="18">
        <v>45131</v>
      </c>
      <c r="C931" s="8" t="str">
        <f t="shared" ca="1" si="90"/>
        <v>Active</v>
      </c>
      <c r="D931" s="8" t="s">
        <v>6288</v>
      </c>
      <c r="E931" s="9">
        <v>45128</v>
      </c>
      <c r="F931" s="9">
        <f>E931</f>
        <v>45128</v>
      </c>
      <c r="G931" s="9">
        <f t="shared" si="89"/>
        <v>45858</v>
      </c>
      <c r="H931" s="8" t="s">
        <v>6289</v>
      </c>
      <c r="I931" s="8" t="s">
        <v>6290</v>
      </c>
      <c r="J931" s="8" t="s">
        <v>282</v>
      </c>
      <c r="K931" s="8" t="s">
        <v>28</v>
      </c>
      <c r="L931" s="8" t="s">
        <v>29</v>
      </c>
      <c r="M931" s="10" t="str">
        <f t="shared" si="91"/>
        <v>LP</v>
      </c>
      <c r="N931" s="8" t="s">
        <v>132</v>
      </c>
      <c r="O931" s="8" t="str">
        <f>IF(EXACT(N931,"Overseas Charities Operating in Jamaica"),"Medium",IF(EXACT(N931,"Muslim Groups/Foundations"),"Medium",IF(EXACT(N931,"Churches"),"Low",IF(EXACT(N931,"Benevolent Societies"),"Low",IF(EXACT(N931,"Alumni/Past Students Associations"),"Low",IF(EXACT(N931,"Schools(Government/Private)"),"Low",IF(EXACT(N931,"Govt.Based Trusts/Charities"),"Low",IF(EXACT(N931,"Trust"),"Medium",IF(EXACT(N931,"Company Based Foundations"),"Medium",IF(EXACT(N931,"Other Foundations"),"Medium",IF(EXACT(N931,"Unincorporated Groups"),"Medium","")))))))))))</f>
        <v>Low</v>
      </c>
      <c r="P931" s="207" t="s">
        <v>6291</v>
      </c>
      <c r="Q931" s="8" t="s">
        <v>6292</v>
      </c>
      <c r="R931" s="8" t="s">
        <v>6293</v>
      </c>
      <c r="S931" s="11" t="s">
        <v>6294</v>
      </c>
      <c r="T931" s="12" t="s">
        <v>6295</v>
      </c>
      <c r="U931" s="8">
        <v>5</v>
      </c>
      <c r="V931" s="8">
        <v>0</v>
      </c>
      <c r="W931" s="8">
        <v>0</v>
      </c>
      <c r="X931" s="14" t="s">
        <v>37</v>
      </c>
      <c r="Y931" s="16"/>
    </row>
    <row r="932" spans="1:25" s="67" customFormat="1" ht="112.5" customHeight="1" x14ac:dyDescent="0.2">
      <c r="A932" s="19"/>
      <c r="B932" s="18">
        <v>44907</v>
      </c>
      <c r="C932" s="8" t="str">
        <f t="shared" ca="1" si="90"/>
        <v>Active</v>
      </c>
      <c r="D932" s="8" t="s">
        <v>6296</v>
      </c>
      <c r="E932" s="9">
        <v>44907</v>
      </c>
      <c r="F932" s="9">
        <v>44907</v>
      </c>
      <c r="G932" s="9">
        <f t="shared" si="89"/>
        <v>45637</v>
      </c>
      <c r="H932" s="8" t="s">
        <v>6297</v>
      </c>
      <c r="I932" s="8" t="s">
        <v>6298</v>
      </c>
      <c r="J932" s="8" t="s">
        <v>161</v>
      </c>
      <c r="K932" s="8" t="s">
        <v>28</v>
      </c>
      <c r="L932" s="8" t="s">
        <v>29</v>
      </c>
      <c r="M932" s="10" t="str">
        <f t="shared" si="91"/>
        <v>LP</v>
      </c>
      <c r="N932" s="12" t="s">
        <v>132</v>
      </c>
      <c r="O932" s="8" t="str">
        <f t="shared" ref="O932:O955" si="92">IF(EXACT(N932,"Overseas Charities Operating in Jamaica"),"Medium",IF(EXACT(N932,"Muslim Groups/Foundations"),"Medium",IF(EXACT(N932,"Churches"),"Low",IF(EXACT(N932,"Benevolent Societies"),"Low",IF(EXACT(N932,"Alumni/Past Students'associations"),"Low",IF(EXACT(N932,"Schools(Government/Private)"),"Low",IF(EXACT(N932,"Govt.Based Trust/Charities"),"Low",IF(EXACT(N932,"Trust"),"Medium",IF(EXACT(N932,"Company Based Foundations"),"Medium",IF(EXACT(N932,"Other Foundations"),"Medium",IF(EXACT(N932,"Unincorporated Groups"),"Medium","")))))))))))</f>
        <v>Low</v>
      </c>
      <c r="P932" s="207" t="s">
        <v>6299</v>
      </c>
      <c r="Q932" s="8"/>
      <c r="R932" s="8" t="s">
        <v>6300</v>
      </c>
      <c r="S932" s="11" t="s">
        <v>6301</v>
      </c>
      <c r="T932" s="22" t="s">
        <v>2800</v>
      </c>
      <c r="U932" s="8">
        <v>3</v>
      </c>
      <c r="V932" s="8">
        <v>0</v>
      </c>
      <c r="W932" s="8">
        <v>0</v>
      </c>
      <c r="X932" s="14" t="s">
        <v>37</v>
      </c>
      <c r="Y932" s="16"/>
    </row>
    <row r="933" spans="1:25" s="67" customFormat="1" ht="112.5" customHeight="1" x14ac:dyDescent="0.2">
      <c r="A933" s="19"/>
      <c r="B933" s="20"/>
      <c r="C933" s="8" t="str">
        <f t="shared" ca="1" si="90"/>
        <v>Expired</v>
      </c>
      <c r="D933" s="8" t="s">
        <v>6302</v>
      </c>
      <c r="E933" s="9">
        <v>43832</v>
      </c>
      <c r="F933" s="9">
        <v>43832</v>
      </c>
      <c r="G933" s="9">
        <f t="shared" si="89"/>
        <v>44562</v>
      </c>
      <c r="H933" s="8" t="s">
        <v>6303</v>
      </c>
      <c r="I933" s="8" t="s">
        <v>6304</v>
      </c>
      <c r="J933" s="8" t="s">
        <v>161</v>
      </c>
      <c r="K933" s="8" t="s">
        <v>28</v>
      </c>
      <c r="L933" s="8" t="s">
        <v>29</v>
      </c>
      <c r="M933" s="10" t="str">
        <f t="shared" si="91"/>
        <v>LP</v>
      </c>
      <c r="N933" s="12" t="s">
        <v>30</v>
      </c>
      <c r="O933" s="8" t="str">
        <f t="shared" si="92"/>
        <v>Medium</v>
      </c>
      <c r="P933" s="207" t="s">
        <v>6305</v>
      </c>
      <c r="Q933" s="8"/>
      <c r="R933" s="8" t="s">
        <v>6306</v>
      </c>
      <c r="S933" s="11" t="s">
        <v>6307</v>
      </c>
      <c r="T933" s="22"/>
      <c r="U933" s="8"/>
      <c r="V933" s="8"/>
      <c r="W933" s="8"/>
      <c r="X933" s="14" t="s">
        <v>37</v>
      </c>
      <c r="Y933" s="16"/>
    </row>
    <row r="934" spans="1:25" s="67" customFormat="1" ht="112.5" customHeight="1" x14ac:dyDescent="0.2">
      <c r="A934" s="19"/>
      <c r="B934" s="20"/>
      <c r="C934" s="8" t="str">
        <f t="shared" ca="1" si="90"/>
        <v>Expired</v>
      </c>
      <c r="D934" s="8" t="s">
        <v>6308</v>
      </c>
      <c r="E934" s="9">
        <v>42864</v>
      </c>
      <c r="F934" s="9">
        <v>44417</v>
      </c>
      <c r="G934" s="9">
        <f t="shared" si="89"/>
        <v>45146</v>
      </c>
      <c r="H934" s="8" t="s">
        <v>6309</v>
      </c>
      <c r="I934" s="8" t="s">
        <v>560</v>
      </c>
      <c r="J934" s="8" t="s">
        <v>27</v>
      </c>
      <c r="K934" s="8" t="s">
        <v>28</v>
      </c>
      <c r="L934" s="8" t="s">
        <v>29</v>
      </c>
      <c r="M934" s="10" t="str">
        <f t="shared" si="91"/>
        <v>LP</v>
      </c>
      <c r="N934" s="12" t="s">
        <v>30</v>
      </c>
      <c r="O934" s="8" t="str">
        <f t="shared" si="92"/>
        <v>Medium</v>
      </c>
      <c r="P934" s="207" t="s">
        <v>5799</v>
      </c>
      <c r="Q934" s="8"/>
      <c r="R934" s="8" t="s">
        <v>6310</v>
      </c>
      <c r="S934" s="11" t="s">
        <v>6311</v>
      </c>
      <c r="T934" s="12" t="s">
        <v>6312</v>
      </c>
      <c r="U934" s="24"/>
      <c r="V934" s="24"/>
      <c r="W934" s="24"/>
      <c r="X934" s="14" t="s">
        <v>61</v>
      </c>
      <c r="Y934" s="16"/>
    </row>
    <row r="935" spans="1:25" s="67" customFormat="1" ht="112.5" customHeight="1" x14ac:dyDescent="0.2">
      <c r="A935" s="30"/>
      <c r="B935" s="31"/>
      <c r="C935" s="8" t="str">
        <f t="shared" ca="1" si="90"/>
        <v>Expired</v>
      </c>
      <c r="D935" s="8" t="s">
        <v>6313</v>
      </c>
      <c r="E935" s="9">
        <v>41880</v>
      </c>
      <c r="F935" s="9">
        <v>41880</v>
      </c>
      <c r="G935" s="9">
        <f t="shared" si="89"/>
        <v>42610</v>
      </c>
      <c r="H935" s="8" t="s">
        <v>6314</v>
      </c>
      <c r="I935" s="8" t="s">
        <v>4096</v>
      </c>
      <c r="J935" s="8" t="s">
        <v>27</v>
      </c>
      <c r="K935" s="8" t="s">
        <v>28</v>
      </c>
      <c r="L935" s="8" t="s">
        <v>29</v>
      </c>
      <c r="M935" s="10" t="str">
        <f t="shared" si="91"/>
        <v>LP</v>
      </c>
      <c r="N935" s="12" t="s">
        <v>30</v>
      </c>
      <c r="O935" s="8" t="str">
        <f t="shared" si="92"/>
        <v>Medium</v>
      </c>
      <c r="P935" s="207" t="s">
        <v>6315</v>
      </c>
      <c r="Q935" s="8"/>
      <c r="R935" s="8"/>
      <c r="S935" s="21"/>
      <c r="T935" s="13"/>
      <c r="U935" s="8"/>
      <c r="V935" s="8"/>
      <c r="W935" s="8"/>
      <c r="X935" s="14" t="str">
        <f>IF(ISNUMBER(#REF!), IF(#REF!&lt;5000001,"SMALL", IF(#REF!&lt;15000001,"MEDIUM","LARGE")),"")</f>
        <v/>
      </c>
      <c r="Y935" s="16"/>
    </row>
    <row r="936" spans="1:25" s="67" customFormat="1" ht="112.5" customHeight="1" x14ac:dyDescent="0.2">
      <c r="A936" s="32"/>
      <c r="B936" s="20"/>
      <c r="C936" s="8" t="str">
        <f t="shared" ca="1" si="90"/>
        <v>Expired</v>
      </c>
      <c r="D936" s="8" t="s">
        <v>6316</v>
      </c>
      <c r="E936" s="9">
        <v>42913</v>
      </c>
      <c r="F936" s="9">
        <v>44374</v>
      </c>
      <c r="G936" s="9">
        <f t="shared" si="89"/>
        <v>45103</v>
      </c>
      <c r="H936" s="8" t="s">
        <v>6317</v>
      </c>
      <c r="I936" s="8" t="s">
        <v>6318</v>
      </c>
      <c r="J936" s="8" t="s">
        <v>161</v>
      </c>
      <c r="K936" s="8" t="s">
        <v>28</v>
      </c>
      <c r="L936" s="8" t="s">
        <v>29</v>
      </c>
      <c r="M936" s="10" t="str">
        <f t="shared" si="91"/>
        <v>LP</v>
      </c>
      <c r="N936" s="12" t="s">
        <v>30</v>
      </c>
      <c r="O936" s="8" t="str">
        <f t="shared" si="92"/>
        <v>Medium</v>
      </c>
      <c r="P936" s="207" t="s">
        <v>6319</v>
      </c>
      <c r="Q936" s="8"/>
      <c r="R936" s="8" t="s">
        <v>36</v>
      </c>
      <c r="S936" s="21" t="s">
        <v>36</v>
      </c>
      <c r="T936" s="12" t="s">
        <v>6320</v>
      </c>
      <c r="U936" s="24"/>
      <c r="V936" s="24"/>
      <c r="W936" s="24"/>
      <c r="X936" s="14" t="s">
        <v>37</v>
      </c>
      <c r="Y936" s="16"/>
    </row>
    <row r="937" spans="1:25" s="67" customFormat="1" ht="112.5" customHeight="1" x14ac:dyDescent="0.2">
      <c r="A937" s="19"/>
      <c r="B937" s="20"/>
      <c r="C937" s="8" t="str">
        <f t="shared" ca="1" si="90"/>
        <v>Expired</v>
      </c>
      <c r="D937" s="8" t="s">
        <v>6321</v>
      </c>
      <c r="E937" s="9">
        <v>43690</v>
      </c>
      <c r="F937" s="9">
        <v>43690</v>
      </c>
      <c r="G937" s="9">
        <f t="shared" si="89"/>
        <v>44420</v>
      </c>
      <c r="H937" s="8" t="s">
        <v>6322</v>
      </c>
      <c r="I937" s="8" t="s">
        <v>6323</v>
      </c>
      <c r="J937" s="8" t="s">
        <v>254</v>
      </c>
      <c r="K937" s="8" t="s">
        <v>28</v>
      </c>
      <c r="L937" s="8" t="s">
        <v>29</v>
      </c>
      <c r="M937" s="10" t="str">
        <f t="shared" si="91"/>
        <v>LP</v>
      </c>
      <c r="N937" s="12" t="s">
        <v>30</v>
      </c>
      <c r="O937" s="8" t="str">
        <f t="shared" si="92"/>
        <v>Medium</v>
      </c>
      <c r="P937" s="207" t="s">
        <v>6324</v>
      </c>
      <c r="Q937" s="8"/>
      <c r="R937" s="8" t="s">
        <v>6325</v>
      </c>
      <c r="S937" s="11" t="s">
        <v>6326</v>
      </c>
      <c r="T937" s="22"/>
      <c r="U937" s="8"/>
      <c r="V937" s="8"/>
      <c r="W937" s="8"/>
      <c r="X937" s="14" t="s">
        <v>37</v>
      </c>
      <c r="Y937" s="16"/>
    </row>
    <row r="938" spans="1:25" s="67" customFormat="1" ht="112.5" customHeight="1" x14ac:dyDescent="0.2">
      <c r="A938" s="19"/>
      <c r="B938" s="18">
        <v>44901</v>
      </c>
      <c r="C938" s="8" t="str">
        <f t="shared" ca="1" si="90"/>
        <v>Expired</v>
      </c>
      <c r="D938" s="8" t="s">
        <v>6327</v>
      </c>
      <c r="E938" s="9">
        <v>44901</v>
      </c>
      <c r="F938" s="9">
        <v>44901</v>
      </c>
      <c r="G938" s="9">
        <f t="shared" si="89"/>
        <v>45631</v>
      </c>
      <c r="H938" s="8" t="s">
        <v>6328</v>
      </c>
      <c r="I938" s="8" t="s">
        <v>6329</v>
      </c>
      <c r="J938" s="8" t="s">
        <v>27</v>
      </c>
      <c r="K938" s="8" t="s">
        <v>28</v>
      </c>
      <c r="L938" s="8" t="s">
        <v>29</v>
      </c>
      <c r="M938" s="10" t="str">
        <f t="shared" si="91"/>
        <v>LP</v>
      </c>
      <c r="N938" s="12" t="s">
        <v>132</v>
      </c>
      <c r="O938" s="8" t="str">
        <f t="shared" si="92"/>
        <v>Low</v>
      </c>
      <c r="P938" s="207" t="s">
        <v>215</v>
      </c>
      <c r="Q938" s="8"/>
      <c r="R938" s="8" t="s">
        <v>6330</v>
      </c>
      <c r="S938" s="21" t="s">
        <v>6331</v>
      </c>
      <c r="T938" s="96" t="s">
        <v>6332</v>
      </c>
      <c r="U938" s="8">
        <v>6</v>
      </c>
      <c r="V938" s="8">
        <v>0</v>
      </c>
      <c r="W938" s="8">
        <v>5</v>
      </c>
      <c r="X938" s="14" t="s">
        <v>61</v>
      </c>
      <c r="Y938" s="16"/>
    </row>
    <row r="939" spans="1:25" s="67" customFormat="1" ht="112.5" customHeight="1" x14ac:dyDescent="0.2">
      <c r="A939" s="19"/>
      <c r="B939" s="20"/>
      <c r="C939" s="8" t="str">
        <f t="shared" ca="1" si="90"/>
        <v>Expired</v>
      </c>
      <c r="D939" s="8" t="s">
        <v>6333</v>
      </c>
      <c r="E939" s="9">
        <v>43507</v>
      </c>
      <c r="F939" s="9">
        <v>43507</v>
      </c>
      <c r="G939" s="9">
        <f t="shared" si="89"/>
        <v>44237</v>
      </c>
      <c r="H939" s="8" t="s">
        <v>6334</v>
      </c>
      <c r="I939" s="8" t="s">
        <v>6335</v>
      </c>
      <c r="J939" s="8" t="s">
        <v>27</v>
      </c>
      <c r="K939" s="8" t="s">
        <v>28</v>
      </c>
      <c r="L939" s="8" t="s">
        <v>29</v>
      </c>
      <c r="M939" s="10" t="str">
        <f t="shared" si="91"/>
        <v>LP</v>
      </c>
      <c r="N939" s="12" t="s">
        <v>132</v>
      </c>
      <c r="O939" s="8" t="str">
        <f t="shared" si="92"/>
        <v>Low</v>
      </c>
      <c r="P939" s="207" t="s">
        <v>6336</v>
      </c>
      <c r="Q939" s="8"/>
      <c r="R939" s="8" t="s">
        <v>36</v>
      </c>
      <c r="S939" s="11" t="s">
        <v>36</v>
      </c>
      <c r="T939" s="13"/>
      <c r="U939" s="8"/>
      <c r="V939" s="8"/>
      <c r="W939" s="8"/>
      <c r="X939" s="14" t="s">
        <v>37</v>
      </c>
      <c r="Y939" s="16"/>
    </row>
    <row r="940" spans="1:25" s="67" customFormat="1" ht="112.5" customHeight="1" x14ac:dyDescent="0.2">
      <c r="A940" s="19"/>
      <c r="B940" s="20"/>
      <c r="C940" s="8" t="str">
        <f t="shared" ca="1" si="90"/>
        <v>Expired</v>
      </c>
      <c r="D940" s="8" t="s">
        <v>6337</v>
      </c>
      <c r="E940" s="9">
        <v>42642</v>
      </c>
      <c r="F940" s="9">
        <v>44404</v>
      </c>
      <c r="G940" s="9">
        <f t="shared" si="89"/>
        <v>45133</v>
      </c>
      <c r="H940" s="8" t="s">
        <v>6338</v>
      </c>
      <c r="I940" s="8" t="s">
        <v>6339</v>
      </c>
      <c r="J940" s="8" t="s">
        <v>27</v>
      </c>
      <c r="K940" s="8" t="s">
        <v>28</v>
      </c>
      <c r="L940" s="8" t="s">
        <v>29</v>
      </c>
      <c r="M940" s="10" t="str">
        <f t="shared" si="91"/>
        <v>LP</v>
      </c>
      <c r="N940" s="12" t="s">
        <v>30</v>
      </c>
      <c r="O940" s="8" t="str">
        <f t="shared" si="92"/>
        <v>Medium</v>
      </c>
      <c r="P940" s="207" t="s">
        <v>6340</v>
      </c>
      <c r="Q940" s="8"/>
      <c r="R940" s="8" t="s">
        <v>6341</v>
      </c>
      <c r="S940" s="11" t="s">
        <v>6342</v>
      </c>
      <c r="T940" s="12" t="s">
        <v>6343</v>
      </c>
      <c r="U940" s="8"/>
      <c r="V940" s="8"/>
      <c r="W940" s="8"/>
      <c r="X940" s="14" t="s">
        <v>61</v>
      </c>
      <c r="Y940" s="16"/>
    </row>
    <row r="941" spans="1:25" s="67" customFormat="1" ht="112.5" customHeight="1" x14ac:dyDescent="0.2">
      <c r="A941" s="30"/>
      <c r="B941" s="31"/>
      <c r="C941" s="8" t="str">
        <f t="shared" ca="1" si="90"/>
        <v>Expired</v>
      </c>
      <c r="D941" s="8" t="s">
        <v>6344</v>
      </c>
      <c r="E941" s="9">
        <v>43195</v>
      </c>
      <c r="F941" s="9">
        <v>44656</v>
      </c>
      <c r="G941" s="9">
        <f t="shared" si="89"/>
        <v>45386</v>
      </c>
      <c r="H941" s="8" t="s">
        <v>6345</v>
      </c>
      <c r="I941" s="8" t="s">
        <v>6346</v>
      </c>
      <c r="J941" s="8" t="s">
        <v>27</v>
      </c>
      <c r="K941" s="8" t="s">
        <v>28</v>
      </c>
      <c r="L941" s="8" t="s">
        <v>29</v>
      </c>
      <c r="M941" s="10" t="str">
        <f t="shared" si="91"/>
        <v>LP</v>
      </c>
      <c r="N941" s="12" t="s">
        <v>30</v>
      </c>
      <c r="O941" s="8" t="str">
        <f t="shared" si="92"/>
        <v>Medium</v>
      </c>
      <c r="P941" s="207" t="s">
        <v>6347</v>
      </c>
      <c r="Q941" s="8"/>
      <c r="R941" s="8" t="s">
        <v>6348</v>
      </c>
      <c r="S941" s="21" t="s">
        <v>6349</v>
      </c>
      <c r="T941" s="23" t="s">
        <v>6350</v>
      </c>
      <c r="U941" s="8">
        <v>10</v>
      </c>
      <c r="V941" s="8" t="s">
        <v>6351</v>
      </c>
      <c r="W941" s="8">
        <v>1</v>
      </c>
      <c r="X941" s="14" t="s">
        <v>61</v>
      </c>
      <c r="Y941" s="16"/>
    </row>
    <row r="942" spans="1:25" s="67" customFormat="1" ht="112.5" customHeight="1" x14ac:dyDescent="0.2">
      <c r="A942" s="19"/>
      <c r="B942" s="20"/>
      <c r="C942" s="8" t="str">
        <f t="shared" ca="1" si="90"/>
        <v>Expired</v>
      </c>
      <c r="D942" s="8" t="s">
        <v>6352</v>
      </c>
      <c r="E942" s="9">
        <v>42498</v>
      </c>
      <c r="F942" s="9">
        <v>42498</v>
      </c>
      <c r="G942" s="9">
        <f t="shared" si="89"/>
        <v>43227</v>
      </c>
      <c r="H942" s="8" t="s">
        <v>6353</v>
      </c>
      <c r="I942" s="8" t="s">
        <v>6354</v>
      </c>
      <c r="J942" s="8" t="s">
        <v>161</v>
      </c>
      <c r="K942" s="8" t="s">
        <v>28</v>
      </c>
      <c r="L942" s="8" t="s">
        <v>29</v>
      </c>
      <c r="M942" s="10" t="str">
        <f t="shared" si="91"/>
        <v>LP</v>
      </c>
      <c r="N942" s="12" t="s">
        <v>132</v>
      </c>
      <c r="O942" s="8" t="str">
        <f t="shared" si="92"/>
        <v>Low</v>
      </c>
      <c r="P942" s="207" t="s">
        <v>6355</v>
      </c>
      <c r="Q942" s="8"/>
      <c r="R942" s="8" t="s">
        <v>36</v>
      </c>
      <c r="S942" s="21" t="s">
        <v>36</v>
      </c>
      <c r="T942" s="13"/>
      <c r="U942" s="8"/>
      <c r="V942" s="8"/>
      <c r="W942" s="8"/>
      <c r="X942" s="14" t="str">
        <f>IF(ISNUMBER(#REF!), IF(#REF!&lt;5000001,"SMALL", IF(#REF!&lt;15000001,"MEDIUM","LARGE")),"")</f>
        <v/>
      </c>
      <c r="Y942" s="16"/>
    </row>
    <row r="943" spans="1:25" s="67" customFormat="1" ht="112.5" customHeight="1" x14ac:dyDescent="0.2">
      <c r="A943" s="19"/>
      <c r="B943" s="20"/>
      <c r="C943" s="8" t="str">
        <f t="shared" ca="1" si="90"/>
        <v>Expired</v>
      </c>
      <c r="D943" s="8" t="s">
        <v>6356</v>
      </c>
      <c r="E943" s="9">
        <v>43013</v>
      </c>
      <c r="F943" s="9">
        <v>43013</v>
      </c>
      <c r="G943" s="9">
        <f t="shared" si="89"/>
        <v>43742</v>
      </c>
      <c r="H943" s="8" t="s">
        <v>6357</v>
      </c>
      <c r="I943" s="8" t="s">
        <v>6358</v>
      </c>
      <c r="J943" s="8" t="s">
        <v>65</v>
      </c>
      <c r="K943" s="8" t="s">
        <v>28</v>
      </c>
      <c r="L943" s="8" t="s">
        <v>29</v>
      </c>
      <c r="M943" s="10" t="str">
        <f t="shared" si="91"/>
        <v>LP</v>
      </c>
      <c r="N943" s="12" t="s">
        <v>132</v>
      </c>
      <c r="O943" s="8" t="str">
        <f t="shared" si="92"/>
        <v>Low</v>
      </c>
      <c r="P943" s="207" t="s">
        <v>6359</v>
      </c>
      <c r="Q943" s="8"/>
      <c r="R943" s="8" t="s">
        <v>36</v>
      </c>
      <c r="S943" s="21" t="s">
        <v>36</v>
      </c>
      <c r="T943" s="13"/>
      <c r="U943" s="8"/>
      <c r="V943" s="8"/>
      <c r="W943" s="8"/>
      <c r="X943" s="14" t="str">
        <f>IF(ISNUMBER(#REF!), IF(#REF!&lt;5000001,"SMALL", IF(#REF!&lt;15000001,"MEDIUM","LARGE")),"")</f>
        <v/>
      </c>
      <c r="Y943" s="16"/>
    </row>
    <row r="944" spans="1:25" s="67" customFormat="1" ht="112.5" customHeight="1" x14ac:dyDescent="0.2">
      <c r="A944" s="19"/>
      <c r="B944" s="20"/>
      <c r="C944" s="8" t="str">
        <f t="shared" ca="1" si="90"/>
        <v>Expired</v>
      </c>
      <c r="D944" s="8" t="s">
        <v>6360</v>
      </c>
      <c r="E944" s="9">
        <v>42146</v>
      </c>
      <c r="F944" s="9">
        <v>42146</v>
      </c>
      <c r="G944" s="9">
        <f t="shared" si="89"/>
        <v>42876</v>
      </c>
      <c r="H944" s="8" t="s">
        <v>6361</v>
      </c>
      <c r="I944" s="8" t="s">
        <v>6362</v>
      </c>
      <c r="J944" s="8" t="s">
        <v>161</v>
      </c>
      <c r="K944" s="8" t="s">
        <v>28</v>
      </c>
      <c r="L944" s="8" t="s">
        <v>29</v>
      </c>
      <c r="M944" s="10" t="str">
        <f t="shared" si="91"/>
        <v>LP</v>
      </c>
      <c r="N944" s="12" t="s">
        <v>30</v>
      </c>
      <c r="O944" s="8" t="str">
        <f t="shared" si="92"/>
        <v>Medium</v>
      </c>
      <c r="P944" s="207" t="s">
        <v>6363</v>
      </c>
      <c r="Q944" s="8"/>
      <c r="R944" s="8" t="s">
        <v>36</v>
      </c>
      <c r="S944" s="21" t="s">
        <v>36</v>
      </c>
      <c r="T944" s="13"/>
      <c r="U944" s="8"/>
      <c r="V944" s="8"/>
      <c r="W944" s="8"/>
      <c r="X944" s="14" t="str">
        <f>IF(ISNUMBER(#REF!), IF(#REF!&lt;5000001,"SMALL", IF(#REF!&lt;15000001,"MEDIUM","LARGE")),"")</f>
        <v/>
      </c>
      <c r="Y944" s="16"/>
    </row>
    <row r="945" spans="1:25" s="67" customFormat="1" ht="112.5" customHeight="1" x14ac:dyDescent="0.2">
      <c r="A945" s="19"/>
      <c r="B945" s="20"/>
      <c r="C945" s="8" t="str">
        <f t="shared" ca="1" si="90"/>
        <v>Expired</v>
      </c>
      <c r="D945" s="8" t="s">
        <v>6364</v>
      </c>
      <c r="E945" s="9">
        <v>42963</v>
      </c>
      <c r="F945" s="9">
        <v>42963</v>
      </c>
      <c r="G945" s="9">
        <f t="shared" si="89"/>
        <v>43692</v>
      </c>
      <c r="H945" s="8" t="s">
        <v>6365</v>
      </c>
      <c r="I945" s="8" t="s">
        <v>6366</v>
      </c>
      <c r="J945" s="8" t="s">
        <v>27</v>
      </c>
      <c r="K945" s="8" t="s">
        <v>28</v>
      </c>
      <c r="L945" s="8" t="s">
        <v>29</v>
      </c>
      <c r="M945" s="10" t="str">
        <f t="shared" si="91"/>
        <v>LP</v>
      </c>
      <c r="N945" s="12" t="s">
        <v>30</v>
      </c>
      <c r="O945" s="8" t="str">
        <f t="shared" si="92"/>
        <v>Medium</v>
      </c>
      <c r="P945" s="212" t="s">
        <v>6367</v>
      </c>
      <c r="Q945" s="80"/>
      <c r="R945" s="80" t="s">
        <v>6368</v>
      </c>
      <c r="S945" s="114" t="s">
        <v>36</v>
      </c>
      <c r="T945" s="13"/>
      <c r="U945" s="24"/>
      <c r="V945" s="24"/>
      <c r="W945" s="24"/>
      <c r="X945" s="14" t="str">
        <f>IF(ISNUMBER(#REF!), IF(#REF!&lt;5000001,"SMALL", IF(#REF!&lt;15000001,"MEDIUM","LARGE")),"")</f>
        <v/>
      </c>
      <c r="Y945" s="16"/>
    </row>
    <row r="946" spans="1:25" s="67" customFormat="1" ht="112.5" customHeight="1" x14ac:dyDescent="0.2">
      <c r="A946" s="19"/>
      <c r="B946" s="20"/>
      <c r="C946" s="8" t="str">
        <f t="shared" ca="1" si="90"/>
        <v>Expired</v>
      </c>
      <c r="D946" s="8" t="s">
        <v>6369</v>
      </c>
      <c r="E946" s="9">
        <v>42699</v>
      </c>
      <c r="F946" s="9">
        <v>42699</v>
      </c>
      <c r="G946" s="9">
        <f t="shared" si="89"/>
        <v>43428</v>
      </c>
      <c r="H946" s="8" t="s">
        <v>6370</v>
      </c>
      <c r="I946" s="8" t="s">
        <v>6371</v>
      </c>
      <c r="J946" s="8" t="s">
        <v>27</v>
      </c>
      <c r="K946" s="8" t="s">
        <v>28</v>
      </c>
      <c r="L946" s="8" t="s">
        <v>29</v>
      </c>
      <c r="M946" s="10" t="str">
        <f t="shared" si="91"/>
        <v>LP</v>
      </c>
      <c r="N946" s="12" t="s">
        <v>30</v>
      </c>
      <c r="O946" s="8" t="str">
        <f t="shared" si="92"/>
        <v>Medium</v>
      </c>
      <c r="P946" s="207" t="s">
        <v>6372</v>
      </c>
      <c r="Q946" s="8"/>
      <c r="R946" s="8" t="s">
        <v>36</v>
      </c>
      <c r="S946" s="21" t="s">
        <v>36</v>
      </c>
      <c r="T946" s="13"/>
      <c r="U946" s="8"/>
      <c r="V946" s="8"/>
      <c r="W946" s="8"/>
      <c r="X946" s="14" t="str">
        <f>IF(ISNUMBER(#REF!), IF(#REF!&lt;5000001,"SMALL", IF(#REF!&lt;15000001,"MEDIUM","LARGE")),"")</f>
        <v/>
      </c>
      <c r="Y946" s="16"/>
    </row>
    <row r="947" spans="1:25" s="67" customFormat="1" ht="112.5" customHeight="1" x14ac:dyDescent="0.2">
      <c r="A947" s="19"/>
      <c r="B947" s="20"/>
      <c r="C947" s="8" t="str">
        <f t="shared" ca="1" si="90"/>
        <v>Expired</v>
      </c>
      <c r="D947" s="8" t="s">
        <v>6373</v>
      </c>
      <c r="E947" s="9">
        <v>43495</v>
      </c>
      <c r="F947" s="9">
        <v>43495</v>
      </c>
      <c r="G947" s="9">
        <f t="shared" si="89"/>
        <v>44225</v>
      </c>
      <c r="H947" s="8" t="s">
        <v>6374</v>
      </c>
      <c r="I947" s="8" t="s">
        <v>6375</v>
      </c>
      <c r="J947" s="8" t="s">
        <v>329</v>
      </c>
      <c r="K947" s="8" t="s">
        <v>28</v>
      </c>
      <c r="L947" s="8" t="s">
        <v>29</v>
      </c>
      <c r="M947" s="10" t="str">
        <f t="shared" si="91"/>
        <v>LP</v>
      </c>
      <c r="N947" s="12" t="s">
        <v>30</v>
      </c>
      <c r="O947" s="8" t="str">
        <f t="shared" si="92"/>
        <v>Medium</v>
      </c>
      <c r="P947" s="207" t="s">
        <v>6376</v>
      </c>
      <c r="Q947" s="8"/>
      <c r="R947" s="8" t="s">
        <v>6377</v>
      </c>
      <c r="S947" s="11" t="s">
        <v>36</v>
      </c>
      <c r="T947" s="13"/>
      <c r="U947" s="8"/>
      <c r="V947" s="8"/>
      <c r="W947" s="8"/>
      <c r="X947" s="14" t="str">
        <f>IF(ISNUMBER(#REF!), IF(#REF!&lt;5000001,"SMALL", IF(#REF!&lt;15000001,"MEDIUM","LARGE")),"")</f>
        <v/>
      </c>
      <c r="Y947" s="16"/>
    </row>
    <row r="948" spans="1:25" s="67" customFormat="1" ht="112.5" customHeight="1" x14ac:dyDescent="0.2">
      <c r="A948" s="19"/>
      <c r="B948" s="20"/>
      <c r="C948" s="8" t="str">
        <f t="shared" ca="1" si="90"/>
        <v>Expired</v>
      </c>
      <c r="D948" s="8" t="s">
        <v>6378</v>
      </c>
      <c r="E948" s="9">
        <v>42059</v>
      </c>
      <c r="F948" s="9">
        <v>44251</v>
      </c>
      <c r="G948" s="9">
        <f t="shared" si="89"/>
        <v>44980</v>
      </c>
      <c r="H948" s="8" t="s">
        <v>6379</v>
      </c>
      <c r="I948" s="8" t="s">
        <v>1363</v>
      </c>
      <c r="J948" s="8" t="s">
        <v>27</v>
      </c>
      <c r="K948" s="8" t="s">
        <v>28</v>
      </c>
      <c r="L948" s="8" t="s">
        <v>29</v>
      </c>
      <c r="M948" s="10" t="str">
        <f t="shared" si="91"/>
        <v>LP</v>
      </c>
      <c r="N948" s="12" t="s">
        <v>30</v>
      </c>
      <c r="O948" s="8" t="str">
        <f t="shared" si="92"/>
        <v>Medium</v>
      </c>
      <c r="P948" s="207" t="s">
        <v>6380</v>
      </c>
      <c r="Q948" s="8"/>
      <c r="R948" s="8" t="s">
        <v>6381</v>
      </c>
      <c r="S948" s="11" t="s">
        <v>6382</v>
      </c>
      <c r="T948" s="13"/>
      <c r="U948" s="8"/>
      <c r="V948" s="8"/>
      <c r="W948" s="8"/>
      <c r="X948" s="14" t="str">
        <f>IF(ISNUMBER(#REF!), IF(#REF!&lt;5000001,"SMALL", IF(#REF!&lt;15000001,"MEDIUM","LARGE")),"")</f>
        <v/>
      </c>
      <c r="Y948" s="16"/>
    </row>
    <row r="949" spans="1:25" s="67" customFormat="1" ht="112.5" customHeight="1" x14ac:dyDescent="0.2">
      <c r="A949" s="19"/>
      <c r="B949" s="20"/>
      <c r="C949" s="8" t="str">
        <f t="shared" ca="1" si="90"/>
        <v>Expired</v>
      </c>
      <c r="D949" s="12" t="s">
        <v>6383</v>
      </c>
      <c r="E949" s="23">
        <v>44243</v>
      </c>
      <c r="F949" s="28">
        <v>44266</v>
      </c>
      <c r="G949" s="9">
        <f t="shared" si="89"/>
        <v>44995</v>
      </c>
      <c r="H949" s="8" t="s">
        <v>6384</v>
      </c>
      <c r="I949" s="12" t="s">
        <v>6385</v>
      </c>
      <c r="J949" s="12" t="s">
        <v>56</v>
      </c>
      <c r="K949" s="12" t="s">
        <v>124</v>
      </c>
      <c r="L949" s="8" t="s">
        <v>29</v>
      </c>
      <c r="M949" s="10" t="str">
        <f t="shared" si="91"/>
        <v>LP</v>
      </c>
      <c r="N949" s="12" t="s">
        <v>30</v>
      </c>
      <c r="O949" s="8" t="str">
        <f t="shared" si="92"/>
        <v>Medium</v>
      </c>
      <c r="P949" s="201" t="s">
        <v>6386</v>
      </c>
      <c r="Q949" s="12"/>
      <c r="R949" s="12" t="s">
        <v>6387</v>
      </c>
      <c r="S949" s="29" t="s">
        <v>6388</v>
      </c>
      <c r="T949" s="14"/>
      <c r="U949" s="12"/>
      <c r="V949" s="74"/>
      <c r="W949" s="74"/>
      <c r="X949" s="74"/>
      <c r="Y949" s="16"/>
    </row>
    <row r="950" spans="1:25" s="67" customFormat="1" ht="112.5" customHeight="1" x14ac:dyDescent="0.2">
      <c r="A950" s="19"/>
      <c r="B950" s="20"/>
      <c r="C950" s="8" t="str">
        <f t="shared" ca="1" si="90"/>
        <v>Expired</v>
      </c>
      <c r="D950" s="8" t="s">
        <v>6389</v>
      </c>
      <c r="E950" s="9">
        <v>42633</v>
      </c>
      <c r="F950" s="9">
        <v>44094</v>
      </c>
      <c r="G950" s="9">
        <f t="shared" si="89"/>
        <v>44823</v>
      </c>
      <c r="H950" s="8" t="s">
        <v>6390</v>
      </c>
      <c r="I950" s="8" t="s">
        <v>6391</v>
      </c>
      <c r="J950" s="8" t="s">
        <v>27</v>
      </c>
      <c r="K950" s="8" t="s">
        <v>28</v>
      </c>
      <c r="L950" s="8" t="s">
        <v>29</v>
      </c>
      <c r="M950" s="10" t="str">
        <f t="shared" si="91"/>
        <v>LP</v>
      </c>
      <c r="N950" s="12" t="s">
        <v>132</v>
      </c>
      <c r="O950" s="8" t="str">
        <f t="shared" si="92"/>
        <v>Low</v>
      </c>
      <c r="P950" s="207" t="s">
        <v>6392</v>
      </c>
      <c r="Q950" s="8"/>
      <c r="R950" s="8" t="s">
        <v>36</v>
      </c>
      <c r="S950" s="21" t="s">
        <v>36</v>
      </c>
      <c r="T950" s="13" t="s">
        <v>77</v>
      </c>
      <c r="U950" s="8"/>
      <c r="V950" s="8"/>
      <c r="W950" s="8"/>
      <c r="X950" s="14" t="s">
        <v>61</v>
      </c>
      <c r="Y950" s="16"/>
    </row>
    <row r="951" spans="1:25" s="67" customFormat="1" ht="112.5" customHeight="1" x14ac:dyDescent="0.2">
      <c r="A951" s="19"/>
      <c r="B951" s="20"/>
      <c r="C951" s="8" t="str">
        <f t="shared" ca="1" si="90"/>
        <v>Expired</v>
      </c>
      <c r="D951" s="8" t="s">
        <v>6393</v>
      </c>
      <c r="E951" s="9">
        <v>43237</v>
      </c>
      <c r="F951" s="9">
        <v>43237</v>
      </c>
      <c r="G951" s="9">
        <f t="shared" si="89"/>
        <v>43967</v>
      </c>
      <c r="H951" s="8" t="s">
        <v>6394</v>
      </c>
      <c r="I951" s="8" t="s">
        <v>6395</v>
      </c>
      <c r="J951" s="8" t="s">
        <v>27</v>
      </c>
      <c r="K951" s="8" t="s">
        <v>28</v>
      </c>
      <c r="L951" s="8" t="s">
        <v>29</v>
      </c>
      <c r="M951" s="10" t="str">
        <f t="shared" si="91"/>
        <v>LP</v>
      </c>
      <c r="N951" s="12" t="s">
        <v>132</v>
      </c>
      <c r="O951" s="8" t="str">
        <f t="shared" si="92"/>
        <v>Low</v>
      </c>
      <c r="P951" s="207" t="s">
        <v>6396</v>
      </c>
      <c r="Q951" s="8"/>
      <c r="R951" s="8" t="s">
        <v>6397</v>
      </c>
      <c r="S951" s="21" t="s">
        <v>36</v>
      </c>
      <c r="T951" s="13"/>
      <c r="U951" s="8"/>
      <c r="V951" s="8"/>
      <c r="W951" s="8"/>
      <c r="X951" s="14" t="str">
        <f>IF(ISNUMBER(#REF!), IF(#REF!&lt;5000001,"SMALL", IF(#REF!&lt;15000001,"MEDIUM","LARGE")),"")</f>
        <v/>
      </c>
      <c r="Y951" s="16"/>
    </row>
    <row r="952" spans="1:25" s="67" customFormat="1" ht="112.5" customHeight="1" x14ac:dyDescent="0.2">
      <c r="A952" s="19"/>
      <c r="B952" s="20"/>
      <c r="C952" s="8" t="str">
        <f t="shared" ca="1" si="90"/>
        <v>Expired</v>
      </c>
      <c r="D952" s="8" t="s">
        <v>6398</v>
      </c>
      <c r="E952" s="9">
        <v>42282</v>
      </c>
      <c r="F952" s="9">
        <v>42282</v>
      </c>
      <c r="G952" s="9">
        <f t="shared" si="89"/>
        <v>43012</v>
      </c>
      <c r="H952" s="8" t="s">
        <v>6399</v>
      </c>
      <c r="I952" s="8" t="s">
        <v>6400</v>
      </c>
      <c r="J952" s="8" t="s">
        <v>161</v>
      </c>
      <c r="K952" s="8" t="s">
        <v>28</v>
      </c>
      <c r="L952" s="8" t="s">
        <v>29</v>
      </c>
      <c r="M952" s="10" t="str">
        <f t="shared" si="91"/>
        <v>LP</v>
      </c>
      <c r="N952" s="12" t="s">
        <v>30</v>
      </c>
      <c r="O952" s="8" t="str">
        <f t="shared" si="92"/>
        <v>Medium</v>
      </c>
      <c r="P952" s="207"/>
      <c r="Q952" s="8"/>
      <c r="R952" s="8" t="s">
        <v>3886</v>
      </c>
      <c r="S952" s="21" t="s">
        <v>3886</v>
      </c>
      <c r="T952" s="13"/>
      <c r="U952" s="24"/>
      <c r="V952" s="24"/>
      <c r="W952" s="24"/>
      <c r="X952" s="14" t="str">
        <f>IF(ISNUMBER(#REF!), IF(#REF!&lt;5000001,"SMALL", IF(#REF!&lt;15000001,"MEDIUM","LARGE")),"")</f>
        <v/>
      </c>
      <c r="Y952" s="16"/>
    </row>
    <row r="953" spans="1:25" s="67" customFormat="1" ht="112.5" customHeight="1" x14ac:dyDescent="0.2">
      <c r="A953" s="19"/>
      <c r="B953" s="20"/>
      <c r="C953" s="8" t="str">
        <f t="shared" ca="1" si="90"/>
        <v>Expired</v>
      </c>
      <c r="D953" s="12" t="s">
        <v>6401</v>
      </c>
      <c r="E953" s="23">
        <v>43177</v>
      </c>
      <c r="F953" s="28">
        <v>43909</v>
      </c>
      <c r="G953" s="9">
        <f t="shared" si="89"/>
        <v>44638</v>
      </c>
      <c r="H953" s="8" t="s">
        <v>6402</v>
      </c>
      <c r="I953" s="12" t="s">
        <v>6403</v>
      </c>
      <c r="J953" s="12" t="s">
        <v>123</v>
      </c>
      <c r="K953" s="12" t="s">
        <v>124</v>
      </c>
      <c r="L953" s="8" t="s">
        <v>29</v>
      </c>
      <c r="M953" s="10" t="str">
        <f t="shared" si="91"/>
        <v>LP</v>
      </c>
      <c r="N953" s="12" t="s">
        <v>30</v>
      </c>
      <c r="O953" s="8" t="str">
        <f t="shared" si="92"/>
        <v>Medium</v>
      </c>
      <c r="P953" s="201" t="s">
        <v>6404</v>
      </c>
      <c r="Q953" s="12"/>
      <c r="R953" s="12" t="s">
        <v>6405</v>
      </c>
      <c r="S953" s="29" t="s">
        <v>6406</v>
      </c>
      <c r="T953" s="14" t="s">
        <v>6407</v>
      </c>
      <c r="U953" s="12">
        <v>8</v>
      </c>
      <c r="V953" s="12">
        <v>0</v>
      </c>
      <c r="W953" s="12">
        <v>0</v>
      </c>
      <c r="X953" s="12" t="s">
        <v>37</v>
      </c>
      <c r="Y953" s="16"/>
    </row>
    <row r="954" spans="1:25" s="67" customFormat="1" ht="112.5" customHeight="1" x14ac:dyDescent="0.2">
      <c r="A954" s="19"/>
      <c r="B954" s="20"/>
      <c r="C954" s="8" t="str">
        <f t="shared" ca="1" si="90"/>
        <v>Expired</v>
      </c>
      <c r="D954" s="8" t="s">
        <v>6408</v>
      </c>
      <c r="E954" s="9">
        <v>41744</v>
      </c>
      <c r="F954" s="9">
        <v>41744</v>
      </c>
      <c r="G954" s="9">
        <f t="shared" si="89"/>
        <v>42474</v>
      </c>
      <c r="H954" s="8" t="s">
        <v>6409</v>
      </c>
      <c r="I954" s="8" t="s">
        <v>6410</v>
      </c>
      <c r="J954" s="12" t="s">
        <v>123</v>
      </c>
      <c r="K954" s="8" t="s">
        <v>124</v>
      </c>
      <c r="L954" s="8" t="s">
        <v>29</v>
      </c>
      <c r="M954" s="10" t="str">
        <f t="shared" si="91"/>
        <v>LP</v>
      </c>
      <c r="N954" s="12" t="s">
        <v>30</v>
      </c>
      <c r="O954" s="8" t="str">
        <f t="shared" si="92"/>
        <v>Medium</v>
      </c>
      <c r="P954" s="207" t="s">
        <v>6411</v>
      </c>
      <c r="Q954" s="8"/>
      <c r="R954" s="8"/>
      <c r="S954" s="21"/>
      <c r="T954" s="13"/>
      <c r="U954" s="8"/>
      <c r="V954" s="8"/>
      <c r="W954" s="8"/>
      <c r="X954" s="14" t="s">
        <v>37</v>
      </c>
      <c r="Y954" s="16"/>
    </row>
    <row r="955" spans="1:25" s="67" customFormat="1" ht="112.5" customHeight="1" x14ac:dyDescent="0.2">
      <c r="A955" s="19"/>
      <c r="B955" s="20"/>
      <c r="C955" s="8" t="str">
        <f t="shared" ca="1" si="90"/>
        <v>Expired</v>
      </c>
      <c r="D955" s="8" t="s">
        <v>6412</v>
      </c>
      <c r="E955" s="9">
        <v>41841</v>
      </c>
      <c r="F955" s="9">
        <v>43921</v>
      </c>
      <c r="G955" s="9">
        <f t="shared" si="89"/>
        <v>44650</v>
      </c>
      <c r="H955" s="8" t="s">
        <v>6413</v>
      </c>
      <c r="I955" s="8" t="s">
        <v>6414</v>
      </c>
      <c r="J955" s="8" t="s">
        <v>27</v>
      </c>
      <c r="K955" s="8" t="s">
        <v>28</v>
      </c>
      <c r="L955" s="8" t="s">
        <v>29</v>
      </c>
      <c r="M955" s="10" t="str">
        <f t="shared" si="91"/>
        <v>LP</v>
      </c>
      <c r="N955" s="12" t="s">
        <v>132</v>
      </c>
      <c r="O955" s="8" t="str">
        <f t="shared" si="92"/>
        <v>Low</v>
      </c>
      <c r="P955" s="207" t="s">
        <v>6415</v>
      </c>
      <c r="Q955" s="8"/>
      <c r="R955" s="8" t="s">
        <v>6416</v>
      </c>
      <c r="S955" s="11" t="s">
        <v>6417</v>
      </c>
      <c r="T955" s="13"/>
      <c r="U955" s="24"/>
      <c r="V955" s="24"/>
      <c r="W955" s="24"/>
      <c r="X955" s="14" t="str">
        <f>IF(ISNUMBER(#REF!), IF(#REF!&lt;5000001,"SMALL", IF(#REF!&lt;15000001,"MEDIUM","LARGE")),"")</f>
        <v/>
      </c>
      <c r="Y955" s="16"/>
    </row>
    <row r="956" spans="1:25" s="67" customFormat="1" ht="112.5" customHeight="1" x14ac:dyDescent="0.2">
      <c r="A956" s="19"/>
      <c r="B956" s="18">
        <v>45000</v>
      </c>
      <c r="C956" s="8" t="str">
        <f t="shared" ca="1" si="90"/>
        <v>Active</v>
      </c>
      <c r="D956" s="8" t="s">
        <v>6418</v>
      </c>
      <c r="E956" s="9">
        <v>45000</v>
      </c>
      <c r="F956" s="9">
        <f>E956</f>
        <v>45000</v>
      </c>
      <c r="G956" s="9">
        <f t="shared" si="89"/>
        <v>45730</v>
      </c>
      <c r="H956" s="8" t="s">
        <v>6419</v>
      </c>
      <c r="I956" s="8" t="s">
        <v>6420</v>
      </c>
      <c r="J956" s="8" t="s">
        <v>123</v>
      </c>
      <c r="K956" s="8" t="s">
        <v>28</v>
      </c>
      <c r="L956" s="8" t="s">
        <v>29</v>
      </c>
      <c r="M956" s="10" t="str">
        <f t="shared" si="91"/>
        <v>LP</v>
      </c>
      <c r="N956" s="8" t="s">
        <v>132</v>
      </c>
      <c r="O956" s="8" t="str">
        <f>IF(EXACT(N956,"Overseas Charities Operating in Jamaica"),"Medium",IF(EXACT(N956,"Muslim Groups/Foundations"),"Medium",IF(EXACT(N956,"Churches"),"Low",IF(EXACT(N956,"Benevolent Societies"),"Low",IF(EXACT(N956,"Alumni/Past Students Associations"),"Low",IF(EXACT(N956,"Schools(Government/Private)"),"Low",IF(EXACT(N956,"Govt.Based Trusts/Charities"),"Low",IF(EXACT(N956,"Trust"),"Medium",IF(EXACT(N956,"Company Based Foundations"),"Medium",IF(EXACT(N956,"Other Foundations"),"Medium",IF(EXACT(N956,"Unincorporated Groups"),"Medium","")))))))))))</f>
        <v>Low</v>
      </c>
      <c r="P956" s="207" t="s">
        <v>5533</v>
      </c>
      <c r="Q956" s="8"/>
      <c r="R956" s="8" t="s">
        <v>6421</v>
      </c>
      <c r="S956" s="11" t="s">
        <v>6422</v>
      </c>
      <c r="T956" s="12" t="s">
        <v>6423</v>
      </c>
      <c r="U956" s="8">
        <v>3</v>
      </c>
      <c r="V956" s="8">
        <v>0</v>
      </c>
      <c r="W956" s="8">
        <v>0</v>
      </c>
      <c r="X956" s="14" t="s">
        <v>37</v>
      </c>
      <c r="Y956" s="16"/>
    </row>
    <row r="957" spans="1:25" s="67" customFormat="1" ht="112.5" customHeight="1" x14ac:dyDescent="0.2">
      <c r="A957" s="30"/>
      <c r="B957" s="31"/>
      <c r="C957" s="8" t="str">
        <f t="shared" ca="1" si="90"/>
        <v>Expired</v>
      </c>
      <c r="D957" s="8" t="s">
        <v>6424</v>
      </c>
      <c r="E957" s="9">
        <v>44607</v>
      </c>
      <c r="F957" s="9">
        <v>44607</v>
      </c>
      <c r="G957" s="9">
        <f t="shared" si="89"/>
        <v>45336</v>
      </c>
      <c r="H957" s="8" t="s">
        <v>6425</v>
      </c>
      <c r="I957" s="8" t="s">
        <v>6426</v>
      </c>
      <c r="J957" s="8" t="s">
        <v>161</v>
      </c>
      <c r="K957" s="8" t="s">
        <v>28</v>
      </c>
      <c r="L957" s="8" t="s">
        <v>29</v>
      </c>
      <c r="M957" s="10" t="str">
        <f t="shared" si="91"/>
        <v>LP</v>
      </c>
      <c r="N957" s="12" t="s">
        <v>132</v>
      </c>
      <c r="O957" s="8" t="str">
        <f>IF(EXACT(N957,"Overseas Charities Operating in Jamaica"),"Medium",IF(EXACT(N957,"Muslim Groups/Foundations"),"Medium",IF(EXACT(N957,"Churches"),"Low",IF(EXACT(N957,"Benevolent Societies"),"Low",IF(EXACT(N957,"Alumni/Past Students'associations"),"Low",IF(EXACT(N957,"Schools(Government/Private)"),"Low",IF(EXACT(N957,"Govt.Based Trust/Charities"),"Low",IF(EXACT(N957,"Trust"),"Medium",IF(EXACT(N957,"Company Based Foundations"),"Medium",IF(EXACT(N957,"Other Foundations"),"Medium",IF(EXACT(N957,"Unincorporated Groups"),"Medium","")))))))))))</f>
        <v>Low</v>
      </c>
      <c r="P957" s="207" t="s">
        <v>6427</v>
      </c>
      <c r="Q957" s="8"/>
      <c r="R957" s="8" t="s">
        <v>6428</v>
      </c>
      <c r="S957" s="21" t="s">
        <v>6429</v>
      </c>
      <c r="T957" s="12" t="s">
        <v>6430</v>
      </c>
      <c r="U957" s="8"/>
      <c r="V957" s="8"/>
      <c r="W957" s="8"/>
      <c r="X957" s="27" t="s">
        <v>37</v>
      </c>
      <c r="Y957" s="16"/>
    </row>
    <row r="958" spans="1:25" s="67" customFormat="1" ht="112.5" customHeight="1" x14ac:dyDescent="0.2">
      <c r="A958" s="17"/>
      <c r="B958" s="18">
        <v>45089</v>
      </c>
      <c r="C958" s="8" t="str">
        <f t="shared" ca="1" si="90"/>
        <v>Active</v>
      </c>
      <c r="D958" s="8" t="s">
        <v>6431</v>
      </c>
      <c r="E958" s="9">
        <v>45089</v>
      </c>
      <c r="F958" s="9">
        <f>E958</f>
        <v>45089</v>
      </c>
      <c r="G958" s="9">
        <f t="shared" si="89"/>
        <v>45819</v>
      </c>
      <c r="H958" s="8" t="s">
        <v>6432</v>
      </c>
      <c r="I958" s="8" t="s">
        <v>6433</v>
      </c>
      <c r="J958" s="8" t="s">
        <v>27</v>
      </c>
      <c r="K958" s="8" t="s">
        <v>28</v>
      </c>
      <c r="L958" s="8" t="s">
        <v>29</v>
      </c>
      <c r="M958" s="10" t="str">
        <f t="shared" si="91"/>
        <v>LP</v>
      </c>
      <c r="N958" s="8" t="s">
        <v>30</v>
      </c>
      <c r="O958" s="8" t="str">
        <f>IF(EXACT(N958,"Overseas Charities Operating in Jamaica"),"Medium",IF(EXACT(N958,"Muslim Groups/Foundations"),"Medium",IF(EXACT(N958,"Churches"),"Low",IF(EXACT(N958,"Benevolent Societies"),"Low",IF(EXACT(N958,"Alumni/Past Students Associations"),"Low",IF(EXACT(N958,"Schools(Government/Private)"),"Low",IF(EXACT(N958,"Govt.Based Trusts/Charities"),"Low",IF(EXACT(N958,"Trust"),"Medium",IF(EXACT(N958,"Company Based Foundations"),"Medium",IF(EXACT(N958,"Other Foundations"),"Medium",IF(EXACT(N958,"Unincorporated Groups"),"Medium","")))))))))))</f>
        <v>Medium</v>
      </c>
      <c r="P958" s="207" t="s">
        <v>6434</v>
      </c>
      <c r="Q958" s="8"/>
      <c r="R958" s="8" t="s">
        <v>6435</v>
      </c>
      <c r="S958" s="11" t="s">
        <v>6436</v>
      </c>
      <c r="T958" s="12" t="s">
        <v>6437</v>
      </c>
      <c r="U958" s="8">
        <v>15</v>
      </c>
      <c r="V958" s="8">
        <v>0</v>
      </c>
      <c r="W958" s="8">
        <v>0</v>
      </c>
      <c r="X958" s="14" t="s">
        <v>61</v>
      </c>
      <c r="Y958" s="16"/>
    </row>
    <row r="959" spans="1:25" s="67" customFormat="1" ht="112.5" customHeight="1" x14ac:dyDescent="0.2">
      <c r="A959" s="19"/>
      <c r="B959" s="20"/>
      <c r="C959" s="8" t="str">
        <f t="shared" ca="1" si="90"/>
        <v>Expired</v>
      </c>
      <c r="D959" s="8" t="s">
        <v>6438</v>
      </c>
      <c r="E959" s="9">
        <v>42073</v>
      </c>
      <c r="F959" s="9">
        <v>42073</v>
      </c>
      <c r="G959" s="9">
        <f t="shared" si="89"/>
        <v>42803</v>
      </c>
      <c r="H959" s="8" t="s">
        <v>6439</v>
      </c>
      <c r="I959" s="8" t="s">
        <v>6440</v>
      </c>
      <c r="J959" s="8" t="s">
        <v>27</v>
      </c>
      <c r="K959" s="8" t="s">
        <v>28</v>
      </c>
      <c r="L959" s="8" t="s">
        <v>29</v>
      </c>
      <c r="M959" s="10" t="str">
        <f t="shared" si="91"/>
        <v>LP</v>
      </c>
      <c r="N959" s="12" t="s">
        <v>30</v>
      </c>
      <c r="O959" s="8" t="str">
        <f t="shared" ref="O959:O964" si="93">IF(EXACT(N959,"Overseas Charities Operating in Jamaica"),"Medium",IF(EXACT(N959,"Muslim Groups/Foundations"),"Medium",IF(EXACT(N959,"Churches"),"Low",IF(EXACT(N959,"Benevolent Societies"),"Low",IF(EXACT(N959,"Alumni/Past Students'associations"),"Low",IF(EXACT(N959,"Schools(Government/Private)"),"Low",IF(EXACT(N959,"Govt.Based Trust/Charities"),"Low",IF(EXACT(N959,"Trust"),"Medium",IF(EXACT(N959,"Company Based Foundations"),"Medium",IF(EXACT(N959,"Other Foundations"),"Medium",IF(EXACT(N959,"Unincorporated Groups"),"Medium","")))))))))))</f>
        <v>Medium</v>
      </c>
      <c r="P959" s="207" t="s">
        <v>6441</v>
      </c>
      <c r="Q959" s="8"/>
      <c r="R959" s="8" t="s">
        <v>6442</v>
      </c>
      <c r="S959" s="11" t="s">
        <v>6443</v>
      </c>
      <c r="T959" s="13"/>
      <c r="U959" s="8"/>
      <c r="V959" s="8"/>
      <c r="W959" s="8"/>
      <c r="X959" s="14" t="str">
        <f>IF(ISNUMBER(#REF!), IF(#REF!&lt;5000001,"SMALL", IF(#REF!&lt;15000001,"MEDIUM","LARGE")),"")</f>
        <v/>
      </c>
      <c r="Y959" s="16"/>
    </row>
    <row r="960" spans="1:25" s="67" customFormat="1" ht="112.5" customHeight="1" x14ac:dyDescent="0.2">
      <c r="A960" s="30"/>
      <c r="B960" s="31"/>
      <c r="C960" s="8" t="str">
        <f t="shared" ca="1" si="90"/>
        <v>Expired</v>
      </c>
      <c r="D960" s="8" t="s">
        <v>6444</v>
      </c>
      <c r="E960" s="9">
        <v>42963</v>
      </c>
      <c r="F960" s="9">
        <v>42963</v>
      </c>
      <c r="G960" s="9">
        <f t="shared" si="89"/>
        <v>43692</v>
      </c>
      <c r="H960" s="8" t="s">
        <v>6445</v>
      </c>
      <c r="I960" s="8" t="s">
        <v>6446</v>
      </c>
      <c r="J960" s="8" t="s">
        <v>27</v>
      </c>
      <c r="K960" s="8" t="s">
        <v>28</v>
      </c>
      <c r="L960" s="8" t="s">
        <v>29</v>
      </c>
      <c r="M960" s="10" t="str">
        <f t="shared" si="91"/>
        <v>LP</v>
      </c>
      <c r="N960" s="12" t="s">
        <v>193</v>
      </c>
      <c r="O960" s="8" t="str">
        <f t="shared" si="93"/>
        <v>Low</v>
      </c>
      <c r="P960" s="207" t="s">
        <v>6447</v>
      </c>
      <c r="Q960" s="8"/>
      <c r="R960" s="80" t="s">
        <v>36</v>
      </c>
      <c r="S960" s="114" t="s">
        <v>36</v>
      </c>
      <c r="T960" s="13"/>
      <c r="U960" s="24"/>
      <c r="V960" s="24"/>
      <c r="W960" s="24"/>
      <c r="X960" s="14" t="str">
        <f>IF(ISNUMBER(#REF!), IF(#REF!&lt;5000001,"SMALL", IF(#REF!&lt;15000001,"MEDIUM","LARGE")),"")</f>
        <v/>
      </c>
      <c r="Y960" s="16"/>
    </row>
    <row r="961" spans="1:25" s="67" customFormat="1" ht="112.5" customHeight="1" x14ac:dyDescent="0.2">
      <c r="A961" s="19"/>
      <c r="B961" s="20"/>
      <c r="C961" s="8" t="str">
        <f t="shared" ca="1" si="90"/>
        <v>Active</v>
      </c>
      <c r="D961" s="8" t="s">
        <v>6448</v>
      </c>
      <c r="E961" s="9">
        <v>43628</v>
      </c>
      <c r="F961" s="9">
        <v>45089</v>
      </c>
      <c r="G961" s="9">
        <f t="shared" si="89"/>
        <v>45819</v>
      </c>
      <c r="H961" s="8" t="s">
        <v>6449</v>
      </c>
      <c r="I961" s="8" t="s">
        <v>6450</v>
      </c>
      <c r="J961" s="8" t="s">
        <v>27</v>
      </c>
      <c r="K961" s="8" t="s">
        <v>28</v>
      </c>
      <c r="L961" s="8" t="s">
        <v>29</v>
      </c>
      <c r="M961" s="10" t="str">
        <f t="shared" si="91"/>
        <v>LP</v>
      </c>
      <c r="N961" s="12" t="s">
        <v>30</v>
      </c>
      <c r="O961" s="8" t="str">
        <f t="shared" si="93"/>
        <v>Medium</v>
      </c>
      <c r="P961" s="207" t="s">
        <v>6451</v>
      </c>
      <c r="Q961" s="8" t="s">
        <v>6452</v>
      </c>
      <c r="R961" s="8" t="s">
        <v>6453</v>
      </c>
      <c r="S961" s="11" t="s">
        <v>6454</v>
      </c>
      <c r="T961" s="23" t="s">
        <v>6455</v>
      </c>
      <c r="U961" s="8">
        <v>2</v>
      </c>
      <c r="V961" s="8">
        <v>6</v>
      </c>
      <c r="W961" s="8">
        <v>0</v>
      </c>
      <c r="X961" s="14" t="s">
        <v>243</v>
      </c>
      <c r="Y961" s="16"/>
    </row>
    <row r="962" spans="1:25" s="67" customFormat="1" ht="112.5" customHeight="1" x14ac:dyDescent="0.2">
      <c r="A962" s="19"/>
      <c r="B962" s="20"/>
      <c r="C962" s="8" t="str">
        <f t="shared" ca="1" si="90"/>
        <v>Expired</v>
      </c>
      <c r="D962" s="8" t="s">
        <v>6456</v>
      </c>
      <c r="E962" s="9">
        <v>42845</v>
      </c>
      <c r="F962" s="9">
        <v>44306</v>
      </c>
      <c r="G962" s="9">
        <f t="shared" si="89"/>
        <v>45035</v>
      </c>
      <c r="H962" s="8" t="s">
        <v>6457</v>
      </c>
      <c r="I962" s="8" t="s">
        <v>6458</v>
      </c>
      <c r="J962" s="8" t="s">
        <v>27</v>
      </c>
      <c r="K962" s="8" t="s">
        <v>28</v>
      </c>
      <c r="L962" s="8" t="s">
        <v>29</v>
      </c>
      <c r="M962" s="10" t="str">
        <f t="shared" si="91"/>
        <v>LP</v>
      </c>
      <c r="N962" s="12" t="s">
        <v>30</v>
      </c>
      <c r="O962" s="8" t="str">
        <f t="shared" si="93"/>
        <v>Medium</v>
      </c>
      <c r="P962" s="207" t="s">
        <v>6459</v>
      </c>
      <c r="Q962" s="8"/>
      <c r="R962" s="8" t="s">
        <v>6460</v>
      </c>
      <c r="S962" s="11" t="s">
        <v>6461</v>
      </c>
      <c r="T962" s="12" t="s">
        <v>77</v>
      </c>
      <c r="U962" s="24"/>
      <c r="V962" s="24"/>
      <c r="W962" s="24"/>
      <c r="X962" s="14" t="str">
        <f>IF(ISNUMBER(#REF!), IF(#REF!&lt;5000001,"SMALL", IF(#REF!&lt;15000001,"MEDIUM","LARGE")),"")</f>
        <v/>
      </c>
      <c r="Y962" s="16"/>
    </row>
    <row r="963" spans="1:25" s="67" customFormat="1" ht="112.5" customHeight="1" x14ac:dyDescent="0.2">
      <c r="A963" s="19"/>
      <c r="B963" s="20"/>
      <c r="C963" s="8" t="str">
        <f t="shared" ca="1" si="90"/>
        <v>Expired</v>
      </c>
      <c r="D963" s="8" t="s">
        <v>6462</v>
      </c>
      <c r="E963" s="9">
        <v>41969</v>
      </c>
      <c r="F963" s="9">
        <v>42699</v>
      </c>
      <c r="G963" s="9">
        <f t="shared" si="89"/>
        <v>43428</v>
      </c>
      <c r="H963" s="8" t="s">
        <v>6463</v>
      </c>
      <c r="I963" s="8" t="s">
        <v>6464</v>
      </c>
      <c r="J963" s="8" t="s">
        <v>65</v>
      </c>
      <c r="K963" s="8" t="s">
        <v>28</v>
      </c>
      <c r="L963" s="8" t="s">
        <v>29</v>
      </c>
      <c r="M963" s="10" t="str">
        <f t="shared" si="91"/>
        <v>LP</v>
      </c>
      <c r="N963" s="12" t="s">
        <v>30</v>
      </c>
      <c r="O963" s="8" t="str">
        <f t="shared" si="93"/>
        <v>Medium</v>
      </c>
      <c r="P963" s="207" t="s">
        <v>6465</v>
      </c>
      <c r="Q963" s="8"/>
      <c r="R963" s="8" t="s">
        <v>6466</v>
      </c>
      <c r="S963" s="11" t="s">
        <v>6467</v>
      </c>
      <c r="T963" s="13"/>
      <c r="U963" s="8"/>
      <c r="V963" s="8"/>
      <c r="W963" s="8"/>
      <c r="X963" s="14" t="str">
        <f>IF(ISNUMBER(#REF!), IF(#REF!&lt;5000001,"SMALL", IF(#REF!&lt;15000001,"MEDIUM","LARGE")),"")</f>
        <v/>
      </c>
      <c r="Y963" s="16"/>
    </row>
    <row r="964" spans="1:25" s="67" customFormat="1" ht="112.5" customHeight="1" x14ac:dyDescent="0.2">
      <c r="A964" s="17"/>
      <c r="B964" s="18">
        <v>44861</v>
      </c>
      <c r="C964" s="8" t="str">
        <f t="shared" ca="1" si="90"/>
        <v>Expired</v>
      </c>
      <c r="D964" s="8" t="s">
        <v>6468</v>
      </c>
      <c r="E964" s="9">
        <v>44859</v>
      </c>
      <c r="F964" s="9">
        <v>44859</v>
      </c>
      <c r="G964" s="9">
        <f t="shared" si="89"/>
        <v>45589</v>
      </c>
      <c r="H964" s="8" t="s">
        <v>6469</v>
      </c>
      <c r="I964" s="8" t="s">
        <v>6470</v>
      </c>
      <c r="J964" s="8" t="s">
        <v>161</v>
      </c>
      <c r="K964" s="8" t="s">
        <v>28</v>
      </c>
      <c r="L964" s="8" t="s">
        <v>29</v>
      </c>
      <c r="M964" s="10" t="str">
        <f t="shared" si="91"/>
        <v>LP</v>
      </c>
      <c r="N964" s="12" t="s">
        <v>30</v>
      </c>
      <c r="O964" s="8" t="str">
        <f t="shared" si="93"/>
        <v>Medium</v>
      </c>
      <c r="P964" s="207" t="s">
        <v>6471</v>
      </c>
      <c r="Q964" s="8"/>
      <c r="R964" s="8" t="s">
        <v>6472</v>
      </c>
      <c r="S964" s="21" t="s">
        <v>6473</v>
      </c>
      <c r="T964" s="23" t="s">
        <v>6474</v>
      </c>
      <c r="U964" s="8">
        <v>4</v>
      </c>
      <c r="V964" s="8">
        <v>0</v>
      </c>
      <c r="W964" s="8">
        <v>0</v>
      </c>
      <c r="X964" s="14" t="s">
        <v>37</v>
      </c>
      <c r="Y964" s="16"/>
    </row>
    <row r="965" spans="1:25" s="67" customFormat="1" ht="112.5" customHeight="1" x14ac:dyDescent="0.2">
      <c r="A965" s="19"/>
      <c r="B965" s="18">
        <v>44931</v>
      </c>
      <c r="C965" s="8" t="str">
        <f t="shared" ca="1" si="90"/>
        <v>Active</v>
      </c>
      <c r="D965" s="8" t="s">
        <v>6475</v>
      </c>
      <c r="E965" s="9">
        <v>44931</v>
      </c>
      <c r="F965" s="9">
        <f>E965</f>
        <v>44931</v>
      </c>
      <c r="G965" s="9">
        <f t="shared" si="89"/>
        <v>45661</v>
      </c>
      <c r="H965" s="8" t="s">
        <v>6476</v>
      </c>
      <c r="I965" s="8" t="s">
        <v>6477</v>
      </c>
      <c r="J965" s="12" t="s">
        <v>27</v>
      </c>
      <c r="K965" s="8" t="s">
        <v>28</v>
      </c>
      <c r="L965" s="8" t="s">
        <v>29</v>
      </c>
      <c r="M965" s="10" t="str">
        <f t="shared" si="91"/>
        <v>LP</v>
      </c>
      <c r="N965" s="8" t="s">
        <v>132</v>
      </c>
      <c r="O965" s="8" t="str">
        <f>IF(EXACT(N965,"Overseas Charities Operating in Jamaica"),"Medium",IF(EXACT(N965,"Muslim Groups/Foundations"),"Medium",IF(EXACT(N965,"Churches"),"Low",IF(EXACT(N965,"Benevolent Societies"),"Low",IF(EXACT(N965,"Alumni/Past Students Associations"),"Low",IF(EXACT(N965,"Schools(Government/Private)"),"Low",IF(EXACT(N965,"Govt.Based Trusts/Charities"),"Low",IF(EXACT(N965,"Trust"),"Medium",IF(EXACT(N965,"Company Based Foundations"),"Medium",IF(EXACT(N965,"Other Foundations"),"Medium",IF(EXACT(N965,"Unincorporated Groups"),"Medium","")))))))))))</f>
        <v>Low</v>
      </c>
      <c r="P965" s="207" t="s">
        <v>6478</v>
      </c>
      <c r="Q965" s="8"/>
      <c r="R965" s="8" t="s">
        <v>6479</v>
      </c>
      <c r="S965" s="11" t="s">
        <v>6480</v>
      </c>
      <c r="T965" s="23" t="s">
        <v>6481</v>
      </c>
      <c r="U965" s="8">
        <v>2</v>
      </c>
      <c r="V965" s="8">
        <v>0</v>
      </c>
      <c r="W965" s="8">
        <v>0</v>
      </c>
      <c r="X965" s="14" t="s">
        <v>37</v>
      </c>
      <c r="Y965" s="16"/>
    </row>
    <row r="966" spans="1:25" s="67" customFormat="1" ht="112.5" customHeight="1" x14ac:dyDescent="0.2">
      <c r="A966" s="19"/>
      <c r="B966" s="20"/>
      <c r="C966" s="8" t="str">
        <f t="shared" ca="1" si="90"/>
        <v>Expired</v>
      </c>
      <c r="D966" s="8" t="s">
        <v>6482</v>
      </c>
      <c r="E966" s="9">
        <v>44166</v>
      </c>
      <c r="F966" s="9">
        <v>44166</v>
      </c>
      <c r="G966" s="9">
        <f t="shared" si="89"/>
        <v>44895</v>
      </c>
      <c r="H966" s="8" t="s">
        <v>6483</v>
      </c>
      <c r="I966" s="8" t="s">
        <v>6484</v>
      </c>
      <c r="J966" s="8" t="s">
        <v>65</v>
      </c>
      <c r="K966" s="8" t="s">
        <v>28</v>
      </c>
      <c r="L966" s="8" t="s">
        <v>29</v>
      </c>
      <c r="M966" s="10" t="str">
        <f t="shared" si="91"/>
        <v>LP</v>
      </c>
      <c r="N966" s="12" t="s">
        <v>30</v>
      </c>
      <c r="O966" s="8" t="str">
        <f t="shared" ref="O966:O1001" si="94">IF(EXACT(N966,"Overseas Charities Operating in Jamaica"),"Medium",IF(EXACT(N966,"Muslim Groups/Foundations"),"Medium",IF(EXACT(N966,"Churches"),"Low",IF(EXACT(N966,"Benevolent Societies"),"Low",IF(EXACT(N966,"Alumni/Past Students'associations"),"Low",IF(EXACT(N966,"Schools(Government/Private)"),"Low",IF(EXACT(N966,"Govt.Based Trust/Charities"),"Low",IF(EXACT(N966,"Trust"),"Medium",IF(EXACT(N966,"Company Based Foundations"),"Medium",IF(EXACT(N966,"Other Foundations"),"Medium",IF(EXACT(N966,"Unincorporated Groups"),"Medium","")))))))))))</f>
        <v>Medium</v>
      </c>
      <c r="P966" s="207" t="s">
        <v>6485</v>
      </c>
      <c r="Q966" s="8"/>
      <c r="R966" s="8" t="s">
        <v>36</v>
      </c>
      <c r="S966" s="11" t="s">
        <v>36</v>
      </c>
      <c r="T966" s="13"/>
      <c r="U966" s="8"/>
      <c r="V966" s="8"/>
      <c r="W966" s="8"/>
      <c r="X966" s="14" t="str">
        <f>IF(ISNUMBER(#REF!), IF(#REF!&lt;5000001,"SMALL", IF(#REF!&lt;15000001,"MEDIUM","LARGE")),"")</f>
        <v/>
      </c>
      <c r="Y966" s="16"/>
    </row>
    <row r="967" spans="1:25" s="67" customFormat="1" ht="112.5" customHeight="1" x14ac:dyDescent="0.2">
      <c r="A967" s="19"/>
      <c r="B967" s="20"/>
      <c r="C967" s="8" t="str">
        <f t="shared" ca="1" si="90"/>
        <v>Expired</v>
      </c>
      <c r="D967" s="8" t="s">
        <v>6486</v>
      </c>
      <c r="E967" s="9">
        <v>44067</v>
      </c>
      <c r="F967" s="9">
        <v>44797</v>
      </c>
      <c r="G967" s="9">
        <f t="shared" ref="G967:G971" si="95">DATE(YEAR(F967)+2,MONTH(F967),DAY(F967)-1)</f>
        <v>45527</v>
      </c>
      <c r="H967" s="8" t="s">
        <v>6487</v>
      </c>
      <c r="I967" s="8" t="s">
        <v>6488</v>
      </c>
      <c r="J967" s="8" t="s">
        <v>65</v>
      </c>
      <c r="K967" s="8" t="s">
        <v>28</v>
      </c>
      <c r="L967" s="8" t="s">
        <v>29</v>
      </c>
      <c r="M967" s="10" t="str">
        <f t="shared" si="91"/>
        <v>LP</v>
      </c>
      <c r="N967" s="12" t="s">
        <v>132</v>
      </c>
      <c r="O967" s="8" t="str">
        <f t="shared" si="94"/>
        <v>Low</v>
      </c>
      <c r="P967" s="207" t="s">
        <v>215</v>
      </c>
      <c r="Q967" s="8"/>
      <c r="R967" s="8" t="s">
        <v>6489</v>
      </c>
      <c r="S967" s="11" t="s">
        <v>6490</v>
      </c>
      <c r="T967" s="23" t="s">
        <v>6491</v>
      </c>
      <c r="U967" s="8">
        <v>27</v>
      </c>
      <c r="V967" s="8">
        <v>5</v>
      </c>
      <c r="W967" s="8">
        <v>1</v>
      </c>
      <c r="X967" s="14" t="s">
        <v>37</v>
      </c>
      <c r="Y967" s="16"/>
    </row>
    <row r="968" spans="1:25" s="67" customFormat="1" ht="112.5" customHeight="1" x14ac:dyDescent="0.2">
      <c r="A968" s="19"/>
      <c r="B968" s="20"/>
      <c r="C968" s="8" t="str">
        <f t="shared" ca="1" si="90"/>
        <v>Expired</v>
      </c>
      <c r="D968" s="12" t="s">
        <v>6492</v>
      </c>
      <c r="E968" s="23">
        <v>43109</v>
      </c>
      <c r="F968" s="28">
        <v>44167</v>
      </c>
      <c r="G968" s="9">
        <f t="shared" si="95"/>
        <v>44896</v>
      </c>
      <c r="H968" s="8" t="s">
        <v>6493</v>
      </c>
      <c r="I968" s="12" t="s">
        <v>6494</v>
      </c>
      <c r="J968" s="12" t="s">
        <v>114</v>
      </c>
      <c r="K968" s="12" t="s">
        <v>124</v>
      </c>
      <c r="L968" s="8" t="s">
        <v>5008</v>
      </c>
      <c r="M968" s="10" t="s">
        <v>2607</v>
      </c>
      <c r="N968" s="12" t="s">
        <v>30</v>
      </c>
      <c r="O968" s="8" t="str">
        <f t="shared" si="94"/>
        <v>Medium</v>
      </c>
      <c r="P968" s="201" t="s">
        <v>6495</v>
      </c>
      <c r="Q968" s="12"/>
      <c r="R968" s="12" t="s">
        <v>6496</v>
      </c>
      <c r="S968" s="29" t="s">
        <v>6497</v>
      </c>
      <c r="T968" s="14" t="s">
        <v>6498</v>
      </c>
      <c r="U968" s="12">
        <v>5</v>
      </c>
      <c r="V968" s="74">
        <v>0</v>
      </c>
      <c r="W968" s="74">
        <v>0</v>
      </c>
      <c r="X968" s="74" t="s">
        <v>37</v>
      </c>
      <c r="Y968" s="16"/>
    </row>
    <row r="969" spans="1:25" s="67" customFormat="1" ht="112.5" customHeight="1" x14ac:dyDescent="0.2">
      <c r="A969" s="19"/>
      <c r="B969" s="20"/>
      <c r="C969" s="8" t="str">
        <f t="shared" ca="1" si="90"/>
        <v>Expired</v>
      </c>
      <c r="D969" s="8" t="s">
        <v>6499</v>
      </c>
      <c r="E969" s="9">
        <v>44677</v>
      </c>
      <c r="F969" s="9">
        <v>44677</v>
      </c>
      <c r="G969" s="9">
        <f t="shared" si="95"/>
        <v>45407</v>
      </c>
      <c r="H969" s="8" t="s">
        <v>6500</v>
      </c>
      <c r="I969" s="8" t="s">
        <v>6501</v>
      </c>
      <c r="J969" s="8" t="s">
        <v>161</v>
      </c>
      <c r="K969" s="8" t="s">
        <v>28</v>
      </c>
      <c r="L969" s="8" t="s">
        <v>29</v>
      </c>
      <c r="M969" s="10" t="str">
        <f t="shared" ref="M969:M989" si="96">IF(EXACT(L969,"C - COMPANY ACT"),"LP",IF(EXACT(L969,"V- VEST ACT (WITHIN PARLIAMENT) "),"LP",IF(EXACT(L969,"FS - FRIENDLY SOCIETIES ACT"),"LP",IF(EXACT(L969,"UN - UNICORPORATED"),"LA",""))))</f>
        <v>LP</v>
      </c>
      <c r="N969" s="12" t="s">
        <v>132</v>
      </c>
      <c r="O969" s="8" t="str">
        <f t="shared" si="94"/>
        <v>Low</v>
      </c>
      <c r="P969" s="207" t="s">
        <v>1481</v>
      </c>
      <c r="Q969" s="8"/>
      <c r="R969" s="8" t="s">
        <v>6502</v>
      </c>
      <c r="S969" s="21" t="s">
        <v>6503</v>
      </c>
      <c r="T969" s="12" t="s">
        <v>1707</v>
      </c>
      <c r="U969" s="8"/>
      <c r="V969" s="8"/>
      <c r="W969" s="8"/>
      <c r="X969" s="27" t="s">
        <v>37</v>
      </c>
      <c r="Y969" s="16"/>
    </row>
    <row r="970" spans="1:25" s="67" customFormat="1" ht="112.5" customHeight="1" x14ac:dyDescent="0.2">
      <c r="A970" s="19"/>
      <c r="B970" s="20"/>
      <c r="C970" s="8" t="str">
        <f t="shared" ref="C970:C1033" ca="1" si="97">IF(G970&lt;TODAY(),"Expired","Active")</f>
        <v>Expired</v>
      </c>
      <c r="D970" s="8" t="s">
        <v>6504</v>
      </c>
      <c r="E970" s="9">
        <v>43563</v>
      </c>
      <c r="F970" s="9">
        <v>43563</v>
      </c>
      <c r="G970" s="9">
        <f t="shared" si="95"/>
        <v>44293</v>
      </c>
      <c r="H970" s="8" t="s">
        <v>6505</v>
      </c>
      <c r="I970" s="8" t="s">
        <v>6506</v>
      </c>
      <c r="J970" s="8" t="s">
        <v>27</v>
      </c>
      <c r="K970" s="8" t="s">
        <v>28</v>
      </c>
      <c r="L970" s="8" t="s">
        <v>29</v>
      </c>
      <c r="M970" s="10" t="str">
        <f t="shared" si="96"/>
        <v>LP</v>
      </c>
      <c r="N970" s="12" t="s">
        <v>132</v>
      </c>
      <c r="O970" s="8" t="str">
        <f t="shared" si="94"/>
        <v>Low</v>
      </c>
      <c r="P970" s="207" t="s">
        <v>215</v>
      </c>
      <c r="Q970" s="8"/>
      <c r="R970" s="8" t="s">
        <v>6507</v>
      </c>
      <c r="S970" s="11" t="s">
        <v>36</v>
      </c>
      <c r="T970" s="13"/>
      <c r="U970" s="8"/>
      <c r="V970" s="8"/>
      <c r="W970" s="8"/>
      <c r="X970" s="14" t="str">
        <f>IF(ISNUMBER(#REF!), IF(#REF!&lt;5000001,"SMALL", IF(#REF!&lt;15000001,"MEDIUM","LARGE")),"")</f>
        <v/>
      </c>
      <c r="Y970" s="16"/>
    </row>
    <row r="971" spans="1:25" s="67" customFormat="1" ht="112.5" customHeight="1" x14ac:dyDescent="0.2">
      <c r="A971" s="19"/>
      <c r="B971" s="20"/>
      <c r="C971" s="8" t="str">
        <f t="shared" ca="1" si="97"/>
        <v>Expired</v>
      </c>
      <c r="D971" s="8" t="s">
        <v>6508</v>
      </c>
      <c r="E971" s="9">
        <v>42143</v>
      </c>
      <c r="F971" s="9">
        <v>44335</v>
      </c>
      <c r="G971" s="9">
        <f t="shared" si="95"/>
        <v>45064</v>
      </c>
      <c r="H971" s="8" t="s">
        <v>6509</v>
      </c>
      <c r="I971" s="8" t="s">
        <v>6510</v>
      </c>
      <c r="J971" s="8" t="s">
        <v>27</v>
      </c>
      <c r="K971" s="8" t="s">
        <v>28</v>
      </c>
      <c r="L971" s="8" t="s">
        <v>29</v>
      </c>
      <c r="M971" s="10" t="str">
        <f t="shared" si="96"/>
        <v>LP</v>
      </c>
      <c r="N971" s="12" t="s">
        <v>132</v>
      </c>
      <c r="O971" s="8" t="str">
        <f t="shared" si="94"/>
        <v>Low</v>
      </c>
      <c r="P971" s="207" t="s">
        <v>6511</v>
      </c>
      <c r="Q971" s="8"/>
      <c r="R971" s="8" t="s">
        <v>6512</v>
      </c>
      <c r="S971" s="11" t="s">
        <v>6513</v>
      </c>
      <c r="T971" s="12" t="s">
        <v>6514</v>
      </c>
      <c r="U971" s="8"/>
      <c r="V971" s="8"/>
      <c r="W971" s="8"/>
      <c r="X971" s="14" t="str">
        <f>IF(ISNUMBER(#REF!), IF(#REF!&lt;5000001,"SMALL", IF(#REF!&lt;15000001,"MEDIUM","LARGE")),"")</f>
        <v/>
      </c>
      <c r="Y971" s="16"/>
    </row>
    <row r="972" spans="1:25" s="67" customFormat="1" ht="112.5" customHeight="1" x14ac:dyDescent="0.2">
      <c r="A972" s="19"/>
      <c r="B972" s="20"/>
      <c r="C972" s="8" t="str">
        <f t="shared" ca="1" si="97"/>
        <v>Expired</v>
      </c>
      <c r="D972" s="8" t="s">
        <v>6515</v>
      </c>
      <c r="E972" s="9">
        <v>42950</v>
      </c>
      <c r="F972" s="9">
        <v>45141</v>
      </c>
      <c r="G972" s="9">
        <f>DATE(YEAR(F972)+1,MONTH(F972),DAY(F972)-1)</f>
        <v>45506</v>
      </c>
      <c r="H972" s="8" t="s">
        <v>6516</v>
      </c>
      <c r="I972" s="8" t="s">
        <v>6517</v>
      </c>
      <c r="J972" s="8" t="s">
        <v>27</v>
      </c>
      <c r="K972" s="8" t="s">
        <v>28</v>
      </c>
      <c r="L972" s="8" t="s">
        <v>29</v>
      </c>
      <c r="M972" s="10" t="str">
        <f t="shared" si="96"/>
        <v>LP</v>
      </c>
      <c r="N972" s="12" t="s">
        <v>132</v>
      </c>
      <c r="O972" s="8" t="str">
        <f t="shared" si="94"/>
        <v>Low</v>
      </c>
      <c r="P972" s="207" t="s">
        <v>6518</v>
      </c>
      <c r="Q972" s="8" t="s">
        <v>6519</v>
      </c>
      <c r="R972" s="8" t="s">
        <v>6520</v>
      </c>
      <c r="S972" s="21" t="s">
        <v>6521</v>
      </c>
      <c r="T972" s="12" t="s">
        <v>6522</v>
      </c>
      <c r="U972" s="8">
        <v>1100</v>
      </c>
      <c r="V972" s="8" t="s">
        <v>6523</v>
      </c>
      <c r="W972" s="8">
        <v>2</v>
      </c>
      <c r="X972" s="14" t="s">
        <v>243</v>
      </c>
      <c r="Y972" s="16"/>
    </row>
    <row r="973" spans="1:25" s="67" customFormat="1" ht="112.5" customHeight="1" x14ac:dyDescent="0.2">
      <c r="A973" s="19"/>
      <c r="B973" s="20"/>
      <c r="C973" s="8" t="str">
        <f t="shared" ca="1" si="97"/>
        <v>Expired</v>
      </c>
      <c r="D973" s="8" t="s">
        <v>6524</v>
      </c>
      <c r="E973" s="9">
        <v>44476</v>
      </c>
      <c r="F973" s="9">
        <v>44476</v>
      </c>
      <c r="G973" s="9">
        <f t="shared" ref="G973:G1036" si="98">DATE(YEAR(F973)+2,MONTH(F973),DAY(F973)-1)</f>
        <v>45205</v>
      </c>
      <c r="H973" s="8" t="s">
        <v>6525</v>
      </c>
      <c r="I973" s="8" t="s">
        <v>6526</v>
      </c>
      <c r="J973" s="8" t="s">
        <v>27</v>
      </c>
      <c r="K973" s="8" t="s">
        <v>28</v>
      </c>
      <c r="L973" s="8" t="s">
        <v>29</v>
      </c>
      <c r="M973" s="10" t="str">
        <f t="shared" si="96"/>
        <v>LP</v>
      </c>
      <c r="N973" s="12" t="s">
        <v>132</v>
      </c>
      <c r="O973" s="8" t="str">
        <f t="shared" si="94"/>
        <v>Low</v>
      </c>
      <c r="P973" s="207" t="s">
        <v>6527</v>
      </c>
      <c r="Q973" s="8"/>
      <c r="R973" s="8" t="s">
        <v>6528</v>
      </c>
      <c r="S973" s="21" t="s">
        <v>6529</v>
      </c>
      <c r="T973" s="12" t="s">
        <v>60</v>
      </c>
      <c r="U973" s="8"/>
      <c r="V973" s="8"/>
      <c r="W973" s="8"/>
      <c r="X973" s="27" t="s">
        <v>37</v>
      </c>
      <c r="Y973" s="16"/>
    </row>
    <row r="974" spans="1:25" s="67" customFormat="1" ht="112.5" customHeight="1" x14ac:dyDescent="0.2">
      <c r="A974" s="19"/>
      <c r="B974" s="20"/>
      <c r="C974" s="8" t="str">
        <f t="shared" ca="1" si="97"/>
        <v>Expired</v>
      </c>
      <c r="D974" s="8" t="s">
        <v>6530</v>
      </c>
      <c r="E974" s="9">
        <v>43804</v>
      </c>
      <c r="F974" s="9">
        <v>44535</v>
      </c>
      <c r="G974" s="9">
        <f t="shared" si="98"/>
        <v>45264</v>
      </c>
      <c r="H974" s="8" t="s">
        <v>6531</v>
      </c>
      <c r="I974" s="8" t="s">
        <v>6532</v>
      </c>
      <c r="J974" s="8" t="s">
        <v>27</v>
      </c>
      <c r="K974" s="8" t="s">
        <v>28</v>
      </c>
      <c r="L974" s="8" t="s">
        <v>29</v>
      </c>
      <c r="M974" s="10" t="str">
        <f t="shared" si="96"/>
        <v>LP</v>
      </c>
      <c r="N974" s="12" t="s">
        <v>132</v>
      </c>
      <c r="O974" s="8" t="str">
        <f t="shared" si="94"/>
        <v>Low</v>
      </c>
      <c r="P974" s="207" t="s">
        <v>215</v>
      </c>
      <c r="Q974" s="8"/>
      <c r="R974" s="8" t="s">
        <v>6533</v>
      </c>
      <c r="S974" s="11" t="s">
        <v>6534</v>
      </c>
      <c r="T974" s="22" t="s">
        <v>3347</v>
      </c>
      <c r="U974" s="8">
        <v>2</v>
      </c>
      <c r="V974" s="8">
        <v>0</v>
      </c>
      <c r="W974" s="8">
        <v>0</v>
      </c>
      <c r="X974" s="14" t="s">
        <v>37</v>
      </c>
      <c r="Y974" s="16"/>
    </row>
    <row r="975" spans="1:25" s="67" customFormat="1" ht="112.5" customHeight="1" x14ac:dyDescent="0.2">
      <c r="A975" s="19"/>
      <c r="B975" s="20"/>
      <c r="C975" s="8" t="str">
        <f t="shared" ca="1" si="97"/>
        <v>Expired</v>
      </c>
      <c r="D975" s="8" t="s">
        <v>6535</v>
      </c>
      <c r="E975" s="9">
        <v>43453</v>
      </c>
      <c r="F975" s="9">
        <v>43453</v>
      </c>
      <c r="G975" s="9">
        <f t="shared" si="98"/>
        <v>44183</v>
      </c>
      <c r="H975" s="8" t="s">
        <v>6536</v>
      </c>
      <c r="I975" s="8" t="s">
        <v>6537</v>
      </c>
      <c r="J975" s="8" t="s">
        <v>27</v>
      </c>
      <c r="K975" s="8" t="s">
        <v>28</v>
      </c>
      <c r="L975" s="8" t="s">
        <v>29</v>
      </c>
      <c r="M975" s="10" t="str">
        <f t="shared" si="96"/>
        <v>LP</v>
      </c>
      <c r="N975" s="12" t="s">
        <v>132</v>
      </c>
      <c r="O975" s="8" t="str">
        <f t="shared" si="94"/>
        <v>Low</v>
      </c>
      <c r="P975" s="207" t="s">
        <v>6538</v>
      </c>
      <c r="Q975" s="8"/>
      <c r="R975" s="8" t="s">
        <v>6539</v>
      </c>
      <c r="S975" s="11" t="s">
        <v>6540</v>
      </c>
      <c r="T975" s="13"/>
      <c r="U975" s="8"/>
      <c r="V975" s="8"/>
      <c r="W975" s="8"/>
      <c r="X975" s="14" t="str">
        <f>IF(ISNUMBER(#REF!), IF(#REF!&lt;5000001,"SMALL", IF(#REF!&lt;15000001,"MEDIUM","LARGE")),"")</f>
        <v/>
      </c>
      <c r="Y975" s="16"/>
    </row>
    <row r="976" spans="1:25" s="67" customFormat="1" ht="112.5" customHeight="1" x14ac:dyDescent="0.2">
      <c r="A976" s="19"/>
      <c r="B976" s="20"/>
      <c r="C976" s="8" t="str">
        <f t="shared" ca="1" si="97"/>
        <v>Expired</v>
      </c>
      <c r="D976" s="8" t="s">
        <v>6541</v>
      </c>
      <c r="E976" s="9">
        <v>41864</v>
      </c>
      <c r="F976" s="9">
        <v>41864</v>
      </c>
      <c r="G976" s="9">
        <f t="shared" si="98"/>
        <v>42594</v>
      </c>
      <c r="H976" s="8" t="s">
        <v>6542</v>
      </c>
      <c r="I976" s="8" t="s">
        <v>6543</v>
      </c>
      <c r="J976" s="8" t="s">
        <v>27</v>
      </c>
      <c r="K976" s="8" t="s">
        <v>28</v>
      </c>
      <c r="L976" s="8" t="s">
        <v>29</v>
      </c>
      <c r="M976" s="10" t="str">
        <f t="shared" si="96"/>
        <v>LP</v>
      </c>
      <c r="N976" s="12" t="s">
        <v>41</v>
      </c>
      <c r="O976" s="8" t="str">
        <f t="shared" si="94"/>
        <v>Medium</v>
      </c>
      <c r="P976" s="207" t="s">
        <v>6544</v>
      </c>
      <c r="Q976" s="8"/>
      <c r="R976" s="8"/>
      <c r="S976" s="21"/>
      <c r="T976" s="13"/>
      <c r="U976" s="8"/>
      <c r="V976" s="8"/>
      <c r="W976" s="8"/>
      <c r="X976" s="14" t="str">
        <f>IF(ISNUMBER(#REF!), IF(#REF!&lt;5000001,"SMALL", IF(#REF!&lt;15000001,"MEDIUM","LARGE")),"")</f>
        <v/>
      </c>
      <c r="Y976" s="16"/>
    </row>
    <row r="977" spans="1:25" s="67" customFormat="1" ht="112.5" customHeight="1" x14ac:dyDescent="0.2">
      <c r="A977" s="19"/>
      <c r="B977" s="20"/>
      <c r="C977" s="8" t="str">
        <f t="shared" ca="1" si="97"/>
        <v>Expired</v>
      </c>
      <c r="D977" s="8" t="s">
        <v>6545</v>
      </c>
      <c r="E977" s="9">
        <v>43788</v>
      </c>
      <c r="F977" s="9">
        <v>44519</v>
      </c>
      <c r="G977" s="9">
        <f t="shared" si="98"/>
        <v>45248</v>
      </c>
      <c r="H977" s="8" t="s">
        <v>6546</v>
      </c>
      <c r="I977" s="8" t="s">
        <v>6547</v>
      </c>
      <c r="J977" s="8" t="s">
        <v>27</v>
      </c>
      <c r="K977" s="8" t="s">
        <v>28</v>
      </c>
      <c r="L977" s="8" t="s">
        <v>29</v>
      </c>
      <c r="M977" s="10" t="str">
        <f t="shared" si="96"/>
        <v>LP</v>
      </c>
      <c r="N977" s="12" t="s">
        <v>30</v>
      </c>
      <c r="O977" s="8" t="str">
        <f t="shared" si="94"/>
        <v>Medium</v>
      </c>
      <c r="P977" s="207" t="s">
        <v>6548</v>
      </c>
      <c r="Q977" s="8"/>
      <c r="R977" s="8" t="s">
        <v>36</v>
      </c>
      <c r="S977" s="11" t="s">
        <v>36</v>
      </c>
      <c r="T977" s="23" t="s">
        <v>6549</v>
      </c>
      <c r="U977" s="8">
        <v>0</v>
      </c>
      <c r="V977" s="8">
        <v>0</v>
      </c>
      <c r="W977" s="8">
        <v>0</v>
      </c>
      <c r="X977" s="14" t="s">
        <v>37</v>
      </c>
      <c r="Y977" s="16"/>
    </row>
    <row r="978" spans="1:25" s="67" customFormat="1" ht="112.5" customHeight="1" x14ac:dyDescent="0.2">
      <c r="A978" s="17"/>
      <c r="B978" s="18">
        <v>44816</v>
      </c>
      <c r="C978" s="8" t="str">
        <f t="shared" ca="1" si="97"/>
        <v>Expired</v>
      </c>
      <c r="D978" s="8" t="s">
        <v>6550</v>
      </c>
      <c r="E978" s="9">
        <v>44792</v>
      </c>
      <c r="F978" s="9">
        <v>44792</v>
      </c>
      <c r="G978" s="9">
        <f t="shared" si="98"/>
        <v>45522</v>
      </c>
      <c r="H978" s="8" t="s">
        <v>6551</v>
      </c>
      <c r="I978" s="8" t="s">
        <v>6552</v>
      </c>
      <c r="J978" s="8" t="s">
        <v>56</v>
      </c>
      <c r="K978" s="8" t="s">
        <v>124</v>
      </c>
      <c r="L978" s="8" t="s">
        <v>29</v>
      </c>
      <c r="M978" s="10" t="str">
        <f t="shared" si="96"/>
        <v>LP</v>
      </c>
      <c r="N978" s="12" t="s">
        <v>30</v>
      </c>
      <c r="O978" s="8" t="str">
        <f t="shared" si="94"/>
        <v>Medium</v>
      </c>
      <c r="P978" s="207" t="s">
        <v>36</v>
      </c>
      <c r="Q978" s="8"/>
      <c r="R978" s="8" t="s">
        <v>36</v>
      </c>
      <c r="S978" s="11" t="s">
        <v>36</v>
      </c>
      <c r="T978" s="23" t="s">
        <v>36</v>
      </c>
      <c r="U978" s="8" t="s">
        <v>36</v>
      </c>
      <c r="V978" s="8" t="s">
        <v>36</v>
      </c>
      <c r="W978" s="8" t="s">
        <v>36</v>
      </c>
      <c r="X978" s="14" t="s">
        <v>36</v>
      </c>
      <c r="Y978" s="16"/>
    </row>
    <row r="979" spans="1:25" s="67" customFormat="1" ht="112.5" customHeight="1" x14ac:dyDescent="0.2">
      <c r="A979" s="19"/>
      <c r="B979" s="20"/>
      <c r="C979" s="8" t="str">
        <f t="shared" ca="1" si="97"/>
        <v>Expired</v>
      </c>
      <c r="D979" s="12" t="s">
        <v>6553</v>
      </c>
      <c r="E979" s="23">
        <v>44285</v>
      </c>
      <c r="F979" s="28">
        <v>44285</v>
      </c>
      <c r="G979" s="9">
        <f t="shared" si="98"/>
        <v>45014</v>
      </c>
      <c r="H979" s="8" t="s">
        <v>6554</v>
      </c>
      <c r="I979" s="12" t="s">
        <v>6555</v>
      </c>
      <c r="J979" s="12" t="s">
        <v>114</v>
      </c>
      <c r="K979" s="12" t="s">
        <v>124</v>
      </c>
      <c r="L979" s="8" t="s">
        <v>29</v>
      </c>
      <c r="M979" s="10" t="str">
        <f t="shared" si="96"/>
        <v>LP</v>
      </c>
      <c r="N979" s="12" t="s">
        <v>30</v>
      </c>
      <c r="O979" s="8" t="str">
        <f t="shared" si="94"/>
        <v>Medium</v>
      </c>
      <c r="P979" s="201" t="s">
        <v>6556</v>
      </c>
      <c r="Q979" s="12"/>
      <c r="R979" s="12" t="s">
        <v>6557</v>
      </c>
      <c r="S979" s="29" t="s">
        <v>6558</v>
      </c>
      <c r="T979" s="14"/>
      <c r="U979" s="12"/>
      <c r="V979" s="12"/>
      <c r="W979" s="12"/>
      <c r="X979" s="12"/>
      <c r="Y979" s="16"/>
    </row>
    <row r="980" spans="1:25" s="67" customFormat="1" ht="112.5" customHeight="1" x14ac:dyDescent="0.2">
      <c r="A980" s="19"/>
      <c r="B980" s="20"/>
      <c r="C980" s="8" t="str">
        <f t="shared" ca="1" si="97"/>
        <v>Expired</v>
      </c>
      <c r="D980" s="8" t="s">
        <v>6559</v>
      </c>
      <c r="E980" s="9">
        <v>43690</v>
      </c>
      <c r="F980" s="9">
        <v>43690</v>
      </c>
      <c r="G980" s="9">
        <f t="shared" si="98"/>
        <v>44420</v>
      </c>
      <c r="H980" s="8" t="s">
        <v>6560</v>
      </c>
      <c r="I980" s="8" t="s">
        <v>6561</v>
      </c>
      <c r="J980" s="8" t="s">
        <v>27</v>
      </c>
      <c r="K980" s="8" t="s">
        <v>28</v>
      </c>
      <c r="L980" s="8" t="s">
        <v>29</v>
      </c>
      <c r="M980" s="10" t="str">
        <f t="shared" si="96"/>
        <v>LP</v>
      </c>
      <c r="N980" s="12" t="s">
        <v>132</v>
      </c>
      <c r="O980" s="8" t="str">
        <f t="shared" si="94"/>
        <v>Low</v>
      </c>
      <c r="P980" s="207" t="s">
        <v>6562</v>
      </c>
      <c r="Q980" s="8"/>
      <c r="R980" s="8" t="s">
        <v>6563</v>
      </c>
      <c r="S980" s="11" t="s">
        <v>36</v>
      </c>
      <c r="T980" s="22"/>
      <c r="U980" s="8"/>
      <c r="V980" s="8"/>
      <c r="W980" s="8"/>
      <c r="X980" s="14" t="str">
        <f>IF(ISNUMBER(#REF!), IF(#REF!&lt;5000001,"SMALL", IF(#REF!&lt;15000001,"MEDIUM","LARGE")),"")</f>
        <v/>
      </c>
      <c r="Y980" s="16"/>
    </row>
    <row r="981" spans="1:25" s="67" customFormat="1" ht="112.5" customHeight="1" x14ac:dyDescent="0.2">
      <c r="A981" s="19"/>
      <c r="B981" s="20"/>
      <c r="C981" s="8" t="str">
        <f t="shared" ca="1" si="97"/>
        <v>Expired</v>
      </c>
      <c r="D981" s="8" t="s">
        <v>6564</v>
      </c>
      <c r="E981" s="9">
        <v>44048</v>
      </c>
      <c r="F981" s="9">
        <v>44778</v>
      </c>
      <c r="G981" s="9">
        <f t="shared" si="98"/>
        <v>45508</v>
      </c>
      <c r="H981" s="8" t="s">
        <v>6565</v>
      </c>
      <c r="I981" s="8" t="s">
        <v>6566</v>
      </c>
      <c r="J981" s="8" t="s">
        <v>27</v>
      </c>
      <c r="K981" s="8" t="s">
        <v>28</v>
      </c>
      <c r="L981" s="8" t="s">
        <v>29</v>
      </c>
      <c r="M981" s="10" t="str">
        <f t="shared" si="96"/>
        <v>LP</v>
      </c>
      <c r="N981" s="12" t="s">
        <v>132</v>
      </c>
      <c r="O981" s="8" t="str">
        <f t="shared" si="94"/>
        <v>Low</v>
      </c>
      <c r="P981" s="207" t="s">
        <v>215</v>
      </c>
      <c r="Q981" s="8"/>
      <c r="R981" s="8" t="s">
        <v>6567</v>
      </c>
      <c r="S981" s="11" t="s">
        <v>6568</v>
      </c>
      <c r="T981" s="23" t="s">
        <v>6569</v>
      </c>
      <c r="U981" s="8">
        <v>40</v>
      </c>
      <c r="V981" s="8">
        <v>0</v>
      </c>
      <c r="W981" s="8">
        <v>2</v>
      </c>
      <c r="X981" s="14" t="s">
        <v>37</v>
      </c>
      <c r="Y981" s="16"/>
    </row>
    <row r="982" spans="1:25" s="67" customFormat="1" ht="112.5" customHeight="1" x14ac:dyDescent="0.2">
      <c r="A982" s="19"/>
      <c r="B982" s="20"/>
      <c r="C982" s="8" t="str">
        <f t="shared" ca="1" si="97"/>
        <v>Expired</v>
      </c>
      <c r="D982" s="8" t="s">
        <v>6570</v>
      </c>
      <c r="E982" s="9">
        <v>44284</v>
      </c>
      <c r="F982" s="9">
        <v>44284</v>
      </c>
      <c r="G982" s="9">
        <f t="shared" si="98"/>
        <v>45013</v>
      </c>
      <c r="H982" s="8" t="s">
        <v>6571</v>
      </c>
      <c r="I982" s="8" t="s">
        <v>6572</v>
      </c>
      <c r="J982" s="8" t="s">
        <v>27</v>
      </c>
      <c r="K982" s="8" t="s">
        <v>28</v>
      </c>
      <c r="L982" s="8" t="s">
        <v>29</v>
      </c>
      <c r="M982" s="10" t="str">
        <f t="shared" si="96"/>
        <v>LP</v>
      </c>
      <c r="N982" s="12" t="s">
        <v>30</v>
      </c>
      <c r="O982" s="8" t="str">
        <f t="shared" si="94"/>
        <v>Medium</v>
      </c>
      <c r="P982" s="207" t="s">
        <v>6573</v>
      </c>
      <c r="Q982" s="8"/>
      <c r="R982" s="8" t="s">
        <v>6574</v>
      </c>
      <c r="S982" s="11" t="s">
        <v>6575</v>
      </c>
      <c r="T982" s="13"/>
      <c r="U982" s="8"/>
      <c r="V982" s="8"/>
      <c r="W982" s="8"/>
      <c r="X982" s="14" t="str">
        <f>IF(ISNUMBER(#REF!), IF(#REF!&lt;5000001,"SMALL", IF(#REF!&lt;15000001,"MEDIUM","LARGE")),"")</f>
        <v/>
      </c>
      <c r="Y982" s="16"/>
    </row>
    <row r="983" spans="1:25" s="67" customFormat="1" ht="112.5" customHeight="1" x14ac:dyDescent="0.2">
      <c r="A983" s="19"/>
      <c r="B983" s="20"/>
      <c r="C983" s="8" t="str">
        <f t="shared" ca="1" si="97"/>
        <v>Expired</v>
      </c>
      <c r="D983" s="8" t="s">
        <v>6576</v>
      </c>
      <c r="E983" s="9">
        <v>43269</v>
      </c>
      <c r="F983" s="9">
        <v>44730</v>
      </c>
      <c r="G983" s="9">
        <f t="shared" si="98"/>
        <v>45460</v>
      </c>
      <c r="H983" s="8" t="s">
        <v>6577</v>
      </c>
      <c r="I983" s="8" t="s">
        <v>6578</v>
      </c>
      <c r="J983" s="8" t="s">
        <v>161</v>
      </c>
      <c r="K983" s="8" t="s">
        <v>28</v>
      </c>
      <c r="L983" s="8" t="s">
        <v>29</v>
      </c>
      <c r="M983" s="10" t="str">
        <f t="shared" si="96"/>
        <v>LP</v>
      </c>
      <c r="N983" s="12" t="s">
        <v>30</v>
      </c>
      <c r="O983" s="8" t="str">
        <f t="shared" si="94"/>
        <v>Medium</v>
      </c>
      <c r="P983" s="207" t="s">
        <v>6579</v>
      </c>
      <c r="Q983" s="8" t="s">
        <v>6580</v>
      </c>
      <c r="R983" s="8" t="s">
        <v>6581</v>
      </c>
      <c r="S983" s="11" t="s">
        <v>6582</v>
      </c>
      <c r="T983" s="61" t="s">
        <v>6583</v>
      </c>
      <c r="U983" s="8">
        <v>4</v>
      </c>
      <c r="V983" s="8">
        <v>10</v>
      </c>
      <c r="W983" s="8">
        <v>0</v>
      </c>
      <c r="X983" s="14" t="s">
        <v>37</v>
      </c>
      <c r="Y983" s="16"/>
    </row>
    <row r="984" spans="1:25" s="67" customFormat="1" ht="112.5" customHeight="1" x14ac:dyDescent="0.2">
      <c r="A984" s="19"/>
      <c r="B984" s="20"/>
      <c r="C984" s="8" t="str">
        <f t="shared" ca="1" si="97"/>
        <v>Expired</v>
      </c>
      <c r="D984" s="8" t="s">
        <v>6584</v>
      </c>
      <c r="E984" s="9">
        <v>41711</v>
      </c>
      <c r="F984" s="9">
        <v>41711</v>
      </c>
      <c r="G984" s="9">
        <f t="shared" si="98"/>
        <v>42441</v>
      </c>
      <c r="H984" s="8" t="s">
        <v>6585</v>
      </c>
      <c r="I984" s="8" t="s">
        <v>6586</v>
      </c>
      <c r="J984" s="8" t="s">
        <v>27</v>
      </c>
      <c r="K984" s="8" t="s">
        <v>28</v>
      </c>
      <c r="L984" s="8" t="s">
        <v>29</v>
      </c>
      <c r="M984" s="10" t="str">
        <f t="shared" si="96"/>
        <v>LP</v>
      </c>
      <c r="N984" s="12" t="s">
        <v>30</v>
      </c>
      <c r="O984" s="8" t="str">
        <f t="shared" si="94"/>
        <v>Medium</v>
      </c>
      <c r="P984" s="207" t="s">
        <v>6587</v>
      </c>
      <c r="Q984" s="8"/>
      <c r="R984" s="8" t="s">
        <v>6588</v>
      </c>
      <c r="S984" s="21" t="s">
        <v>3886</v>
      </c>
      <c r="T984" s="13"/>
      <c r="U984" s="8"/>
      <c r="V984" s="8"/>
      <c r="W984" s="8"/>
      <c r="X984" s="14" t="str">
        <f>IF(ISNUMBER(#REF!), IF(#REF!&lt;5000001,"SMALL", IF(#REF!&lt;15000001,"MEDIUM","LARGE")),"")</f>
        <v/>
      </c>
      <c r="Y984" s="16"/>
    </row>
    <row r="985" spans="1:25" s="67" customFormat="1" ht="112.5" customHeight="1" x14ac:dyDescent="0.2">
      <c r="A985" s="19"/>
      <c r="B985" s="20"/>
      <c r="C985" s="8" t="str">
        <f t="shared" ca="1" si="97"/>
        <v>Expired</v>
      </c>
      <c r="D985" s="8" t="s">
        <v>6589</v>
      </c>
      <c r="E985" s="9">
        <v>43626</v>
      </c>
      <c r="F985" s="9">
        <v>43626</v>
      </c>
      <c r="G985" s="9">
        <f t="shared" si="98"/>
        <v>44356</v>
      </c>
      <c r="H985" s="8" t="s">
        <v>6590</v>
      </c>
      <c r="I985" s="8" t="s">
        <v>6591</v>
      </c>
      <c r="J985" s="8" t="s">
        <v>282</v>
      </c>
      <c r="K985" s="8" t="s">
        <v>28</v>
      </c>
      <c r="L985" s="8" t="s">
        <v>29</v>
      </c>
      <c r="M985" s="10" t="str">
        <f t="shared" si="96"/>
        <v>LP</v>
      </c>
      <c r="N985" s="12" t="s">
        <v>30</v>
      </c>
      <c r="O985" s="8" t="str">
        <f t="shared" si="94"/>
        <v>Medium</v>
      </c>
      <c r="P985" s="207" t="s">
        <v>6592</v>
      </c>
      <c r="Q985" s="8"/>
      <c r="R985" s="8" t="s">
        <v>6593</v>
      </c>
      <c r="S985" s="11" t="s">
        <v>36</v>
      </c>
      <c r="T985" s="13"/>
      <c r="U985" s="8"/>
      <c r="V985" s="8"/>
      <c r="W985" s="8"/>
      <c r="X985" s="14" t="str">
        <f>IF(ISNUMBER(#REF!), IF(#REF!&lt;5000001,"SMALL", IF(#REF!&lt;15000001,"MEDIUM","LARGE")),"")</f>
        <v/>
      </c>
      <c r="Y985" s="16"/>
    </row>
    <row r="986" spans="1:25" s="67" customFormat="1" ht="112.5" customHeight="1" x14ac:dyDescent="0.2">
      <c r="A986" s="19"/>
      <c r="B986" s="20"/>
      <c r="C986" s="8" t="str">
        <f t="shared" ca="1" si="97"/>
        <v>Expired</v>
      </c>
      <c r="D986" s="8" t="s">
        <v>6594</v>
      </c>
      <c r="E986" s="9">
        <v>43423</v>
      </c>
      <c r="F986" s="9">
        <v>43423</v>
      </c>
      <c r="G986" s="9">
        <f t="shared" si="98"/>
        <v>44153</v>
      </c>
      <c r="H986" s="8" t="s">
        <v>6595</v>
      </c>
      <c r="I986" s="8" t="s">
        <v>6596</v>
      </c>
      <c r="J986" s="8" t="s">
        <v>191</v>
      </c>
      <c r="K986" s="8" t="s">
        <v>28</v>
      </c>
      <c r="L986" s="8" t="s">
        <v>29</v>
      </c>
      <c r="M986" s="10" t="str">
        <f t="shared" si="96"/>
        <v>LP</v>
      </c>
      <c r="N986" s="12" t="s">
        <v>30</v>
      </c>
      <c r="O986" s="8" t="str">
        <f t="shared" si="94"/>
        <v>Medium</v>
      </c>
      <c r="P986" s="207" t="s">
        <v>6597</v>
      </c>
      <c r="Q986" s="8"/>
      <c r="R986" s="8" t="s">
        <v>6598</v>
      </c>
      <c r="S986" s="11" t="s">
        <v>36</v>
      </c>
      <c r="T986" s="12" t="s">
        <v>6599</v>
      </c>
      <c r="U986" s="24"/>
      <c r="V986" s="24"/>
      <c r="W986" s="24"/>
      <c r="X986" s="14" t="str">
        <f>IF(ISNUMBER(#REF!), IF(#REF!&lt;5000001,"SMALL", IF(#REF!&lt;15000001,"MEDIUM","LARGE")),"")</f>
        <v/>
      </c>
      <c r="Y986" s="16"/>
    </row>
    <row r="987" spans="1:25" s="67" customFormat="1" ht="112.5" customHeight="1" x14ac:dyDescent="0.2">
      <c r="A987" s="19"/>
      <c r="B987" s="20"/>
      <c r="C987" s="8" t="str">
        <f t="shared" ca="1" si="97"/>
        <v>Expired</v>
      </c>
      <c r="D987" s="8" t="s">
        <v>6600</v>
      </c>
      <c r="E987" s="9">
        <v>43798</v>
      </c>
      <c r="F987" s="9">
        <v>43798</v>
      </c>
      <c r="G987" s="9">
        <f t="shared" si="98"/>
        <v>44528</v>
      </c>
      <c r="H987" s="8" t="s">
        <v>6601</v>
      </c>
      <c r="I987" s="8" t="s">
        <v>6602</v>
      </c>
      <c r="J987" s="8" t="s">
        <v>114</v>
      </c>
      <c r="K987" s="8" t="s">
        <v>28</v>
      </c>
      <c r="L987" s="8" t="s">
        <v>29</v>
      </c>
      <c r="M987" s="10" t="str">
        <f t="shared" si="96"/>
        <v>LP</v>
      </c>
      <c r="N987" s="12" t="s">
        <v>440</v>
      </c>
      <c r="O987" s="8" t="str">
        <f t="shared" si="94"/>
        <v>Low</v>
      </c>
      <c r="P987" s="207" t="s">
        <v>6603</v>
      </c>
      <c r="Q987" s="8"/>
      <c r="R987" s="8" t="s">
        <v>6604</v>
      </c>
      <c r="S987" s="11" t="s">
        <v>6605</v>
      </c>
      <c r="T987" s="22"/>
      <c r="U987" s="8"/>
      <c r="V987" s="8"/>
      <c r="W987" s="8"/>
      <c r="X987" s="14" t="str">
        <f>IF(ISNUMBER(#REF!), IF(#REF!&lt;5000001,"SMALL", IF(#REF!&lt;15000001,"MEDIUM","LARGE")),"")</f>
        <v/>
      </c>
      <c r="Y987" s="16"/>
    </row>
    <row r="988" spans="1:25" s="67" customFormat="1" ht="112.5" customHeight="1" x14ac:dyDescent="0.2">
      <c r="A988" s="19"/>
      <c r="B988" s="20"/>
      <c r="C988" s="8" t="str">
        <f t="shared" ca="1" si="97"/>
        <v>Active</v>
      </c>
      <c r="D988" s="8" t="s">
        <v>6606</v>
      </c>
      <c r="E988" s="9">
        <v>43454</v>
      </c>
      <c r="F988" s="9">
        <v>44914</v>
      </c>
      <c r="G988" s="9">
        <f t="shared" si="98"/>
        <v>45644</v>
      </c>
      <c r="H988" s="8" t="s">
        <v>6607</v>
      </c>
      <c r="I988" s="8" t="s">
        <v>6608</v>
      </c>
      <c r="J988" s="8" t="s">
        <v>282</v>
      </c>
      <c r="K988" s="8" t="s">
        <v>28</v>
      </c>
      <c r="L988" s="8" t="s">
        <v>29</v>
      </c>
      <c r="M988" s="10" t="str">
        <f t="shared" si="96"/>
        <v>LP</v>
      </c>
      <c r="N988" s="12" t="s">
        <v>30</v>
      </c>
      <c r="O988" s="8" t="str">
        <f t="shared" si="94"/>
        <v>Medium</v>
      </c>
      <c r="P988" s="207" t="s">
        <v>6609</v>
      </c>
      <c r="Q988" s="8"/>
      <c r="R988" s="8" t="s">
        <v>6610</v>
      </c>
      <c r="S988" s="11" t="s">
        <v>6611</v>
      </c>
      <c r="T988" s="23" t="s">
        <v>6612</v>
      </c>
      <c r="U988" s="8">
        <v>13</v>
      </c>
      <c r="V988" s="8">
        <v>7</v>
      </c>
      <c r="W988" s="8">
        <v>1</v>
      </c>
      <c r="X988" s="14" t="s">
        <v>61</v>
      </c>
      <c r="Y988" s="16"/>
    </row>
    <row r="989" spans="1:25" s="67" customFormat="1" ht="112.5" customHeight="1" x14ac:dyDescent="0.2">
      <c r="A989" s="19"/>
      <c r="B989" s="20"/>
      <c r="C989" s="8" t="str">
        <f t="shared" ca="1" si="97"/>
        <v>Expired</v>
      </c>
      <c r="D989" s="8" t="s">
        <v>6613</v>
      </c>
      <c r="E989" s="9">
        <v>43124</v>
      </c>
      <c r="F989" s="9">
        <v>44834</v>
      </c>
      <c r="G989" s="9">
        <f t="shared" si="98"/>
        <v>45564</v>
      </c>
      <c r="H989" s="8" t="s">
        <v>6614</v>
      </c>
      <c r="I989" s="8" t="s">
        <v>6615</v>
      </c>
      <c r="J989" s="8" t="s">
        <v>282</v>
      </c>
      <c r="K989" s="8" t="s">
        <v>28</v>
      </c>
      <c r="L989" s="8" t="s">
        <v>29</v>
      </c>
      <c r="M989" s="10" t="str">
        <f t="shared" si="96"/>
        <v>LP</v>
      </c>
      <c r="N989" s="12" t="s">
        <v>30</v>
      </c>
      <c r="O989" s="8" t="str">
        <f t="shared" si="94"/>
        <v>Medium</v>
      </c>
      <c r="P989" s="207" t="s">
        <v>6616</v>
      </c>
      <c r="Q989" s="8"/>
      <c r="R989" s="8" t="s">
        <v>6617</v>
      </c>
      <c r="S989" s="11" t="s">
        <v>6618</v>
      </c>
      <c r="T989" s="23" t="s">
        <v>4844</v>
      </c>
      <c r="U989" s="13">
        <v>0</v>
      </c>
      <c r="V989" s="13">
        <v>10</v>
      </c>
      <c r="W989" s="13">
        <v>1</v>
      </c>
      <c r="X989" s="14" t="s">
        <v>243</v>
      </c>
      <c r="Y989" s="16"/>
    </row>
    <row r="990" spans="1:25" s="67" customFormat="1" ht="112.5" customHeight="1" x14ac:dyDescent="0.2">
      <c r="A990" s="19"/>
      <c r="B990" s="20"/>
      <c r="C990" s="8" t="str">
        <f t="shared" ca="1" si="97"/>
        <v>Expired</v>
      </c>
      <c r="D990" s="8" t="s">
        <v>6619</v>
      </c>
      <c r="E990" s="9">
        <v>41995</v>
      </c>
      <c r="F990" s="9">
        <v>41995</v>
      </c>
      <c r="G990" s="9">
        <f t="shared" si="98"/>
        <v>42725</v>
      </c>
      <c r="H990" s="8" t="s">
        <v>6620</v>
      </c>
      <c r="I990" s="8" t="s">
        <v>6621</v>
      </c>
      <c r="J990" s="8" t="s">
        <v>282</v>
      </c>
      <c r="K990" s="8" t="s">
        <v>28</v>
      </c>
      <c r="L990" s="8" t="s">
        <v>6622</v>
      </c>
      <c r="M990" s="10" t="s">
        <v>2607</v>
      </c>
      <c r="N990" s="12" t="s">
        <v>1613</v>
      </c>
      <c r="O990" s="8" t="str">
        <f t="shared" si="94"/>
        <v>Low</v>
      </c>
      <c r="P990" s="207" t="s">
        <v>6623</v>
      </c>
      <c r="Q990" s="8"/>
      <c r="R990" s="8" t="s">
        <v>6624</v>
      </c>
      <c r="S990" s="21" t="s">
        <v>6625</v>
      </c>
      <c r="T990" s="12" t="s">
        <v>6626</v>
      </c>
      <c r="U990" s="8">
        <v>5</v>
      </c>
      <c r="V990" s="8">
        <v>0</v>
      </c>
      <c r="W990" s="8">
        <v>11</v>
      </c>
      <c r="X990" s="27" t="s">
        <v>243</v>
      </c>
      <c r="Y990" s="16"/>
    </row>
    <row r="991" spans="1:25" s="67" customFormat="1" ht="112.5" customHeight="1" x14ac:dyDescent="0.2">
      <c r="A991" s="19"/>
      <c r="B991" s="20"/>
      <c r="C991" s="8" t="str">
        <f t="shared" ca="1" si="97"/>
        <v>Expired</v>
      </c>
      <c r="D991" s="8" t="s">
        <v>6627</v>
      </c>
      <c r="E991" s="9">
        <v>43348</v>
      </c>
      <c r="F991" s="9">
        <v>43348</v>
      </c>
      <c r="G991" s="9">
        <f t="shared" si="98"/>
        <v>44078</v>
      </c>
      <c r="H991" s="8" t="s">
        <v>6628</v>
      </c>
      <c r="I991" s="8" t="s">
        <v>6629</v>
      </c>
      <c r="J991" s="8" t="s">
        <v>282</v>
      </c>
      <c r="K991" s="8" t="s">
        <v>28</v>
      </c>
      <c r="L991" s="8" t="s">
        <v>29</v>
      </c>
      <c r="M991" s="10" t="str">
        <f t="shared" ref="M991:M1054" si="99">IF(EXACT(L991,"C - COMPANY ACT"),"LP",IF(EXACT(L991,"V- VEST ACT (WITHIN PARLIAMENT) "),"LP",IF(EXACT(L991,"FS - FRIENDLY SOCIETIES ACT"),"LP",IF(EXACT(L991,"UN - UNICORPORATED"),"LA",""))))</f>
        <v>LP</v>
      </c>
      <c r="N991" s="12" t="s">
        <v>486</v>
      </c>
      <c r="O991" s="8" t="str">
        <f t="shared" si="94"/>
        <v>Medium</v>
      </c>
      <c r="P991" s="207" t="s">
        <v>6630</v>
      </c>
      <c r="Q991" s="8"/>
      <c r="R991" s="8" t="s">
        <v>6631</v>
      </c>
      <c r="S991" s="11" t="s">
        <v>36</v>
      </c>
      <c r="T991" s="13"/>
      <c r="U991" s="8"/>
      <c r="V991" s="8"/>
      <c r="W991" s="8"/>
      <c r="X991" s="14" t="str">
        <f>IF(ISNUMBER(#REF!), IF(#REF!&lt;5000001,"SMALL", IF(#REF!&lt;15000001,"MEDIUM","LARGE")),"")</f>
        <v/>
      </c>
      <c r="Y991" s="16"/>
    </row>
    <row r="992" spans="1:25" s="67" customFormat="1" ht="112.5" customHeight="1" x14ac:dyDescent="0.2">
      <c r="A992" s="19"/>
      <c r="B992" s="20"/>
      <c r="C992" s="8" t="str">
        <f t="shared" ca="1" si="97"/>
        <v>Expired</v>
      </c>
      <c r="D992" s="8" t="s">
        <v>6632</v>
      </c>
      <c r="E992" s="9">
        <v>43879</v>
      </c>
      <c r="F992" s="9">
        <v>44610</v>
      </c>
      <c r="G992" s="9">
        <f t="shared" si="98"/>
        <v>45339</v>
      </c>
      <c r="H992" s="8" t="s">
        <v>6633</v>
      </c>
      <c r="I992" s="8" t="s">
        <v>6634</v>
      </c>
      <c r="J992" s="8" t="s">
        <v>161</v>
      </c>
      <c r="K992" s="8" t="s">
        <v>28</v>
      </c>
      <c r="L992" s="8" t="s">
        <v>29</v>
      </c>
      <c r="M992" s="10" t="str">
        <f t="shared" si="99"/>
        <v>LP</v>
      </c>
      <c r="N992" s="12" t="s">
        <v>238</v>
      </c>
      <c r="O992" s="8" t="str">
        <f t="shared" si="94"/>
        <v/>
      </c>
      <c r="P992" s="207" t="s">
        <v>6635</v>
      </c>
      <c r="Q992" s="8"/>
      <c r="R992" s="8" t="s">
        <v>6636</v>
      </c>
      <c r="S992" s="11" t="s">
        <v>36</v>
      </c>
      <c r="T992" s="23" t="s">
        <v>60</v>
      </c>
      <c r="U992" s="8"/>
      <c r="V992" s="8"/>
      <c r="W992" s="8"/>
      <c r="X992" s="14" t="str">
        <f>IF(ISNUMBER(#REF!), IF(#REF!&lt;5000001,"SMALL", IF(#REF!&lt;15000001,"MEDIUM","LARGE")),"")</f>
        <v/>
      </c>
      <c r="Y992" s="16"/>
    </row>
    <row r="993" spans="1:25" s="67" customFormat="1" ht="112.5" customHeight="1" x14ac:dyDescent="0.2">
      <c r="A993" s="19"/>
      <c r="B993" s="20"/>
      <c r="C993" s="8" t="str">
        <f t="shared" ca="1" si="97"/>
        <v>Expired</v>
      </c>
      <c r="D993" s="8" t="s">
        <v>6637</v>
      </c>
      <c r="E993" s="9">
        <v>41688</v>
      </c>
      <c r="F993" s="9">
        <v>44610</v>
      </c>
      <c r="G993" s="9">
        <f t="shared" si="98"/>
        <v>45339</v>
      </c>
      <c r="H993" s="8" t="s">
        <v>6638</v>
      </c>
      <c r="I993" s="8" t="s">
        <v>6639</v>
      </c>
      <c r="J993" s="8" t="s">
        <v>161</v>
      </c>
      <c r="K993" s="8" t="s">
        <v>28</v>
      </c>
      <c r="L993" s="8" t="s">
        <v>29</v>
      </c>
      <c r="M993" s="10" t="str">
        <f t="shared" si="99"/>
        <v>LP</v>
      </c>
      <c r="N993" s="12" t="s">
        <v>132</v>
      </c>
      <c r="O993" s="8" t="str">
        <f t="shared" si="94"/>
        <v>Low</v>
      </c>
      <c r="P993" s="207" t="s">
        <v>156</v>
      </c>
      <c r="Q993" s="8"/>
      <c r="R993" s="8" t="s">
        <v>6640</v>
      </c>
      <c r="S993" s="11" t="s">
        <v>6641</v>
      </c>
      <c r="T993" s="23" t="s">
        <v>6642</v>
      </c>
      <c r="U993" s="8"/>
      <c r="V993" s="8"/>
      <c r="W993" s="8"/>
      <c r="X993" s="14" t="s">
        <v>61</v>
      </c>
      <c r="Y993" s="16"/>
    </row>
    <row r="994" spans="1:25" s="67" customFormat="1" ht="112.5" customHeight="1" x14ac:dyDescent="0.2">
      <c r="A994" s="19"/>
      <c r="B994" s="20"/>
      <c r="C994" s="8" t="str">
        <f t="shared" ca="1" si="97"/>
        <v>Expired</v>
      </c>
      <c r="D994" s="8" t="s">
        <v>6643</v>
      </c>
      <c r="E994" s="9">
        <v>43879</v>
      </c>
      <c r="F994" s="9">
        <v>43879</v>
      </c>
      <c r="G994" s="9">
        <f t="shared" si="98"/>
        <v>44609</v>
      </c>
      <c r="H994" s="8" t="s">
        <v>6644</v>
      </c>
      <c r="I994" s="8" t="s">
        <v>1401</v>
      </c>
      <c r="J994" s="8" t="s">
        <v>161</v>
      </c>
      <c r="K994" s="8" t="s">
        <v>28</v>
      </c>
      <c r="L994" s="8" t="s">
        <v>29</v>
      </c>
      <c r="M994" s="10" t="str">
        <f t="shared" si="99"/>
        <v>LP</v>
      </c>
      <c r="N994" s="12" t="s">
        <v>132</v>
      </c>
      <c r="O994" s="8" t="str">
        <f t="shared" si="94"/>
        <v>Low</v>
      </c>
      <c r="P994" s="207" t="s">
        <v>215</v>
      </c>
      <c r="Q994" s="8"/>
      <c r="R994" s="8" t="s">
        <v>6645</v>
      </c>
      <c r="S994" s="11" t="s">
        <v>36</v>
      </c>
      <c r="T994" s="22"/>
      <c r="U994" s="8"/>
      <c r="V994" s="8"/>
      <c r="W994" s="8"/>
      <c r="X994" s="14" t="str">
        <f>IF(ISNUMBER(#REF!), IF(#REF!&lt;5000001,"SMALL", IF(#REF!&lt;15000001,"MEDIUM","LARGE")),"")</f>
        <v/>
      </c>
      <c r="Y994" s="16"/>
    </row>
    <row r="995" spans="1:25" s="67" customFormat="1" ht="112.5" customHeight="1" x14ac:dyDescent="0.2">
      <c r="A995" s="19"/>
      <c r="B995" s="20"/>
      <c r="C995" s="8" t="str">
        <f t="shared" ca="1" si="97"/>
        <v>Active</v>
      </c>
      <c r="D995" s="8" t="s">
        <v>6646</v>
      </c>
      <c r="E995" s="9">
        <v>43690</v>
      </c>
      <c r="F995" s="9">
        <v>45151</v>
      </c>
      <c r="G995" s="9">
        <f t="shared" si="98"/>
        <v>45881</v>
      </c>
      <c r="H995" s="8" t="s">
        <v>6647</v>
      </c>
      <c r="I995" s="8" t="s">
        <v>5045</v>
      </c>
      <c r="J995" s="8" t="s">
        <v>269</v>
      </c>
      <c r="K995" s="8" t="s">
        <v>28</v>
      </c>
      <c r="L995" s="8" t="s">
        <v>29</v>
      </c>
      <c r="M995" s="10" t="str">
        <f t="shared" si="99"/>
        <v>LP</v>
      </c>
      <c r="N995" s="12" t="s">
        <v>30</v>
      </c>
      <c r="O995" s="8" t="str">
        <f t="shared" si="94"/>
        <v>Medium</v>
      </c>
      <c r="P995" s="207" t="s">
        <v>6648</v>
      </c>
      <c r="Q995" s="8" t="s">
        <v>6649</v>
      </c>
      <c r="R995" s="8" t="s">
        <v>6650</v>
      </c>
      <c r="S995" s="21" t="s">
        <v>6651</v>
      </c>
      <c r="T995" s="23" t="s">
        <v>6652</v>
      </c>
      <c r="U995" s="8">
        <v>2</v>
      </c>
      <c r="V995" s="8">
        <v>0</v>
      </c>
      <c r="W995" s="8">
        <v>1</v>
      </c>
      <c r="X995" s="14" t="s">
        <v>37</v>
      </c>
      <c r="Y995" s="16"/>
    </row>
    <row r="996" spans="1:25" s="67" customFormat="1" ht="112.5" customHeight="1" x14ac:dyDescent="0.2">
      <c r="A996" s="17"/>
      <c r="B996" s="18"/>
      <c r="C996" s="8" t="str">
        <f t="shared" ca="1" si="97"/>
        <v>Expired</v>
      </c>
      <c r="D996" s="8" t="s">
        <v>6653</v>
      </c>
      <c r="E996" s="9">
        <v>42873</v>
      </c>
      <c r="F996" s="9">
        <v>42873</v>
      </c>
      <c r="G996" s="9">
        <f t="shared" si="98"/>
        <v>43602</v>
      </c>
      <c r="H996" s="8" t="s">
        <v>6654</v>
      </c>
      <c r="I996" s="8" t="s">
        <v>6655</v>
      </c>
      <c r="J996" s="8" t="s">
        <v>269</v>
      </c>
      <c r="K996" s="8" t="s">
        <v>28</v>
      </c>
      <c r="L996" s="8" t="s">
        <v>29</v>
      </c>
      <c r="M996" s="10" t="str">
        <f t="shared" si="99"/>
        <v>LP</v>
      </c>
      <c r="N996" s="12" t="s">
        <v>132</v>
      </c>
      <c r="O996" s="8" t="str">
        <f t="shared" si="94"/>
        <v>Low</v>
      </c>
      <c r="P996" s="207" t="s">
        <v>6656</v>
      </c>
      <c r="Q996" s="8"/>
      <c r="R996" s="8" t="s">
        <v>6657</v>
      </c>
      <c r="S996" s="11" t="s">
        <v>6658</v>
      </c>
      <c r="T996" s="13"/>
      <c r="U996" s="8"/>
      <c r="V996" s="8"/>
      <c r="W996" s="8"/>
      <c r="X996" s="14" t="str">
        <f>IF(ISNUMBER(#REF!), IF(#REF!&lt;5000001,"SMALL", IF(#REF!&lt;15000001,"MEDIUM","LARGE")),"")</f>
        <v/>
      </c>
      <c r="Y996" s="16"/>
    </row>
    <row r="997" spans="1:25" s="67" customFormat="1" ht="112.5" customHeight="1" x14ac:dyDescent="0.2">
      <c r="A997" s="30"/>
      <c r="B997" s="31"/>
      <c r="C997" s="8" t="str">
        <f t="shared" ca="1" si="97"/>
        <v>Expired</v>
      </c>
      <c r="D997" s="8" t="s">
        <v>6659</v>
      </c>
      <c r="E997" s="9">
        <v>44641</v>
      </c>
      <c r="F997" s="9">
        <v>44641</v>
      </c>
      <c r="G997" s="9">
        <f t="shared" si="98"/>
        <v>45371</v>
      </c>
      <c r="H997" s="8" t="s">
        <v>6660</v>
      </c>
      <c r="I997" s="8" t="s">
        <v>6661</v>
      </c>
      <c r="J997" s="8" t="s">
        <v>161</v>
      </c>
      <c r="K997" s="8" t="s">
        <v>28</v>
      </c>
      <c r="L997" s="8" t="s">
        <v>29</v>
      </c>
      <c r="M997" s="10" t="str">
        <f t="shared" si="99"/>
        <v>LP</v>
      </c>
      <c r="N997" s="12" t="s">
        <v>30</v>
      </c>
      <c r="O997" s="8" t="str">
        <f t="shared" si="94"/>
        <v>Medium</v>
      </c>
      <c r="P997" s="207" t="s">
        <v>6662</v>
      </c>
      <c r="Q997" s="8"/>
      <c r="R997" s="8" t="s">
        <v>6663</v>
      </c>
      <c r="S997" s="21" t="s">
        <v>6664</v>
      </c>
      <c r="T997" s="12" t="s">
        <v>6665</v>
      </c>
      <c r="U997" s="8"/>
      <c r="V997" s="8"/>
      <c r="W997" s="8"/>
      <c r="X997" s="27" t="s">
        <v>37</v>
      </c>
      <c r="Y997" s="16"/>
    </row>
    <row r="998" spans="1:25" s="67" customFormat="1" ht="112.5" customHeight="1" x14ac:dyDescent="0.2">
      <c r="A998" s="32"/>
      <c r="B998" s="20"/>
      <c r="C998" s="8" t="str">
        <f t="shared" ca="1" si="97"/>
        <v>Expired</v>
      </c>
      <c r="D998" s="8" t="s">
        <v>6666</v>
      </c>
      <c r="E998" s="9">
        <v>41869</v>
      </c>
      <c r="F998" s="9">
        <v>41869</v>
      </c>
      <c r="G998" s="9">
        <f t="shared" si="98"/>
        <v>42599</v>
      </c>
      <c r="H998" s="8" t="s">
        <v>6667</v>
      </c>
      <c r="I998" s="8" t="s">
        <v>6668</v>
      </c>
      <c r="J998" s="8" t="s">
        <v>27</v>
      </c>
      <c r="K998" s="8" t="s">
        <v>28</v>
      </c>
      <c r="L998" s="8" t="s">
        <v>29</v>
      </c>
      <c r="M998" s="10" t="str">
        <f t="shared" si="99"/>
        <v>LP</v>
      </c>
      <c r="N998" s="12" t="s">
        <v>132</v>
      </c>
      <c r="O998" s="8" t="str">
        <f t="shared" si="94"/>
        <v>Low</v>
      </c>
      <c r="P998" s="207" t="s">
        <v>6669</v>
      </c>
      <c r="Q998" s="8"/>
      <c r="R998" s="8" t="s">
        <v>6670</v>
      </c>
      <c r="S998" s="11" t="s">
        <v>6671</v>
      </c>
      <c r="T998" s="13"/>
      <c r="U998" s="8"/>
      <c r="V998" s="8"/>
      <c r="W998" s="8"/>
      <c r="X998" s="14" t="str">
        <f>IF(ISNUMBER(#REF!), IF(#REF!&lt;5000001,"SMALL", IF(#REF!&lt;15000001,"MEDIUM","LARGE")),"")</f>
        <v/>
      </c>
      <c r="Y998" s="16"/>
    </row>
    <row r="999" spans="1:25" s="67" customFormat="1" ht="112.5" customHeight="1" x14ac:dyDescent="0.2">
      <c r="A999" s="30"/>
      <c r="B999" s="31"/>
      <c r="C999" s="8" t="str">
        <f t="shared" ca="1" si="97"/>
        <v>Expired</v>
      </c>
      <c r="D999" s="8" t="s">
        <v>6672</v>
      </c>
      <c r="E999" s="9">
        <v>44468</v>
      </c>
      <c r="F999" s="9">
        <v>44468</v>
      </c>
      <c r="G999" s="9">
        <f t="shared" si="98"/>
        <v>45197</v>
      </c>
      <c r="H999" s="8" t="s">
        <v>6673</v>
      </c>
      <c r="I999" s="8" t="s">
        <v>6674</v>
      </c>
      <c r="J999" s="8" t="s">
        <v>65</v>
      </c>
      <c r="K999" s="8" t="s">
        <v>28</v>
      </c>
      <c r="L999" s="8" t="s">
        <v>29</v>
      </c>
      <c r="M999" s="10" t="str">
        <f t="shared" si="99"/>
        <v>LP</v>
      </c>
      <c r="N999" s="12" t="s">
        <v>132</v>
      </c>
      <c r="O999" s="8" t="str">
        <f t="shared" si="94"/>
        <v>Low</v>
      </c>
      <c r="P999" s="207" t="s">
        <v>728</v>
      </c>
      <c r="Q999" s="8"/>
      <c r="R999" s="8" t="s">
        <v>6675</v>
      </c>
      <c r="S999" s="21" t="s">
        <v>6676</v>
      </c>
      <c r="T999" s="12" t="s">
        <v>6677</v>
      </c>
      <c r="U999" s="8"/>
      <c r="V999" s="8"/>
      <c r="W999" s="8"/>
      <c r="X999" s="27" t="s">
        <v>37</v>
      </c>
      <c r="Y999" s="16"/>
    </row>
    <row r="1000" spans="1:25" s="67" customFormat="1" ht="112.5" customHeight="1" x14ac:dyDescent="0.2">
      <c r="A1000" s="19"/>
      <c r="B1000" s="20"/>
      <c r="C1000" s="8" t="str">
        <f t="shared" ca="1" si="97"/>
        <v>Expired</v>
      </c>
      <c r="D1000" s="8" t="s">
        <v>6678</v>
      </c>
      <c r="E1000" s="9">
        <v>43410</v>
      </c>
      <c r="F1000" s="9">
        <v>43410</v>
      </c>
      <c r="G1000" s="9">
        <f t="shared" si="98"/>
        <v>44140</v>
      </c>
      <c r="H1000" s="8" t="s">
        <v>6679</v>
      </c>
      <c r="I1000" s="8" t="s">
        <v>6680</v>
      </c>
      <c r="J1000" s="8" t="s">
        <v>27</v>
      </c>
      <c r="K1000" s="8" t="s">
        <v>28</v>
      </c>
      <c r="L1000" s="8" t="s">
        <v>29</v>
      </c>
      <c r="M1000" s="10" t="str">
        <f t="shared" si="99"/>
        <v>LP</v>
      </c>
      <c r="N1000" s="12" t="s">
        <v>30</v>
      </c>
      <c r="O1000" s="8" t="str">
        <f t="shared" si="94"/>
        <v>Medium</v>
      </c>
      <c r="P1000" s="207" t="s">
        <v>6681</v>
      </c>
      <c r="Q1000" s="8"/>
      <c r="R1000" s="8" t="s">
        <v>36</v>
      </c>
      <c r="S1000" s="11" t="s">
        <v>36</v>
      </c>
      <c r="T1000" s="13"/>
      <c r="U1000" s="8"/>
      <c r="V1000" s="8"/>
      <c r="W1000" s="8"/>
      <c r="X1000" s="14" t="str">
        <f>IF(ISNUMBER(#REF!), IF(#REF!&lt;5000001,"SMALL", IF(#REF!&lt;15000001,"MEDIUM","LARGE")),"")</f>
        <v/>
      </c>
      <c r="Y1000" s="16"/>
    </row>
    <row r="1001" spans="1:25" s="67" customFormat="1" ht="112.5" customHeight="1" x14ac:dyDescent="0.2">
      <c r="A1001" s="19"/>
      <c r="B1001" s="20"/>
      <c r="C1001" s="8" t="str">
        <f t="shared" ca="1" si="97"/>
        <v>Expired</v>
      </c>
      <c r="D1001" s="8" t="s">
        <v>6682</v>
      </c>
      <c r="E1001" s="9">
        <v>43236</v>
      </c>
      <c r="F1001" s="9">
        <v>43236</v>
      </c>
      <c r="G1001" s="9">
        <f t="shared" si="98"/>
        <v>43966</v>
      </c>
      <c r="H1001" s="8" t="s">
        <v>6683</v>
      </c>
      <c r="I1001" s="8" t="s">
        <v>6684</v>
      </c>
      <c r="J1001" s="12" t="s">
        <v>123</v>
      </c>
      <c r="K1001" s="8" t="s">
        <v>28</v>
      </c>
      <c r="L1001" s="8" t="s">
        <v>29</v>
      </c>
      <c r="M1001" s="10" t="str">
        <f t="shared" si="99"/>
        <v>LP</v>
      </c>
      <c r="N1001" s="12" t="s">
        <v>132</v>
      </c>
      <c r="O1001" s="8" t="str">
        <f t="shared" si="94"/>
        <v>Low</v>
      </c>
      <c r="P1001" s="207" t="s">
        <v>6685</v>
      </c>
      <c r="Q1001" s="8"/>
      <c r="R1001" s="8" t="s">
        <v>6686</v>
      </c>
      <c r="S1001" s="11" t="s">
        <v>6687</v>
      </c>
      <c r="T1001" s="13"/>
      <c r="U1001" s="8"/>
      <c r="V1001" s="8"/>
      <c r="W1001" s="8"/>
      <c r="X1001" s="14" t="str">
        <f>IF(ISNUMBER(#REF!), IF(#REF!&lt;5000001,"SMALL", IF(#REF!&lt;15000001,"MEDIUM","LARGE")),"")</f>
        <v/>
      </c>
      <c r="Y1001" s="16"/>
    </row>
    <row r="1002" spans="1:25" s="67" customFormat="1" ht="112.5" customHeight="1" x14ac:dyDescent="0.2">
      <c r="A1002" s="17"/>
      <c r="B1002" s="18">
        <v>45040</v>
      </c>
      <c r="C1002" s="8" t="str">
        <f t="shared" ca="1" si="97"/>
        <v>Active</v>
      </c>
      <c r="D1002" s="8" t="s">
        <v>6688</v>
      </c>
      <c r="E1002" s="9">
        <v>45040</v>
      </c>
      <c r="F1002" s="9">
        <f>E1002</f>
        <v>45040</v>
      </c>
      <c r="G1002" s="9">
        <f t="shared" si="98"/>
        <v>45770</v>
      </c>
      <c r="H1002" s="8" t="s">
        <v>6689</v>
      </c>
      <c r="I1002" s="8" t="s">
        <v>6690</v>
      </c>
      <c r="J1002" s="8" t="s">
        <v>161</v>
      </c>
      <c r="K1002" s="8" t="s">
        <v>28</v>
      </c>
      <c r="L1002" s="8" t="s">
        <v>29</v>
      </c>
      <c r="M1002" s="10" t="str">
        <f t="shared" si="99"/>
        <v>LP</v>
      </c>
      <c r="N1002" s="8" t="s">
        <v>132</v>
      </c>
      <c r="O1002" s="8" t="str">
        <f>IF(EXACT(N1002,"Overseas Charities Operating in Jamaica"),"Medium",IF(EXACT(N1002,"Muslim Groups/Foundations"),"Medium",IF(EXACT(N1002,"Churches"),"Low",IF(EXACT(N1002,"Benevolent Societies"),"Low",IF(EXACT(N1002,"Alumni/Past Students Associations"),"Low",IF(EXACT(N1002,"Schools(Government/Private)"),"Low",IF(EXACT(N1002,"Govt.Based Trusts/Charities"),"Low",IF(EXACT(N1002,"Trust"),"Medium",IF(EXACT(N1002,"Company Based Foundations"),"Medium",IF(EXACT(N1002,"Other Foundations"),"Medium",IF(EXACT(N1002,"Unincorporated Groups"),"Medium","")))))))))))</f>
        <v>Low</v>
      </c>
      <c r="P1002" s="207" t="s">
        <v>6691</v>
      </c>
      <c r="Q1002" s="8"/>
      <c r="R1002" s="8" t="s">
        <v>6692</v>
      </c>
      <c r="S1002" s="11" t="s">
        <v>6693</v>
      </c>
      <c r="T1002" s="12" t="s">
        <v>6694</v>
      </c>
      <c r="U1002" s="8">
        <v>7</v>
      </c>
      <c r="V1002" s="8">
        <v>0</v>
      </c>
      <c r="W1002" s="8">
        <v>0</v>
      </c>
      <c r="X1002" s="14" t="s">
        <v>37</v>
      </c>
      <c r="Y1002" s="16"/>
    </row>
    <row r="1003" spans="1:25" s="67" customFormat="1" ht="112.5" customHeight="1" x14ac:dyDescent="0.2">
      <c r="A1003" s="19"/>
      <c r="B1003" s="20"/>
      <c r="C1003" s="8" t="str">
        <f t="shared" ca="1" si="97"/>
        <v>Expired</v>
      </c>
      <c r="D1003" s="8" t="s">
        <v>6695</v>
      </c>
      <c r="E1003" s="9">
        <v>44357</v>
      </c>
      <c r="F1003" s="9">
        <v>44357</v>
      </c>
      <c r="G1003" s="9">
        <f t="shared" si="98"/>
        <v>45086</v>
      </c>
      <c r="H1003" s="8" t="s">
        <v>6696</v>
      </c>
      <c r="I1003" s="8" t="s">
        <v>6697</v>
      </c>
      <c r="J1003" s="8" t="s">
        <v>191</v>
      </c>
      <c r="K1003" s="8" t="s">
        <v>28</v>
      </c>
      <c r="L1003" s="8" t="s">
        <v>29</v>
      </c>
      <c r="M1003" s="10" t="str">
        <f t="shared" si="99"/>
        <v>LP</v>
      </c>
      <c r="N1003" s="12" t="s">
        <v>30</v>
      </c>
      <c r="O1003" s="8" t="str">
        <f t="shared" ref="O1003:O1034" si="100">IF(EXACT(N1003,"Overseas Charities Operating in Jamaica"),"Medium",IF(EXACT(N1003,"Muslim Groups/Foundations"),"Medium",IF(EXACT(N1003,"Churches"),"Low",IF(EXACT(N1003,"Benevolent Societies"),"Low",IF(EXACT(N1003,"Alumni/Past Students'associations"),"Low",IF(EXACT(N1003,"Schools(Government/Private)"),"Low",IF(EXACT(N1003,"Govt.Based Trust/Charities"),"Low",IF(EXACT(N1003,"Trust"),"Medium",IF(EXACT(N1003,"Company Based Foundations"),"Medium",IF(EXACT(N1003,"Other Foundations"),"Medium",IF(EXACT(N1003,"Unincorporated Groups"),"Medium","")))))))))))</f>
        <v>Medium</v>
      </c>
      <c r="P1003" s="207" t="s">
        <v>6698</v>
      </c>
      <c r="Q1003" s="8"/>
      <c r="R1003" s="8" t="s">
        <v>6699</v>
      </c>
      <c r="S1003" s="11" t="s">
        <v>6700</v>
      </c>
      <c r="T1003" s="13"/>
      <c r="U1003" s="8"/>
      <c r="V1003" s="8"/>
      <c r="W1003" s="8"/>
      <c r="X1003" s="14" t="str">
        <f>IF(ISNUMBER(#REF!), IF(#REF!&lt;5000001,"SMALL", IF(#REF!&lt;15000001,"MEDIUM","LARGE")),"")</f>
        <v/>
      </c>
      <c r="Y1003" s="16"/>
    </row>
    <row r="1004" spans="1:25" s="67" customFormat="1" ht="112.5" customHeight="1" x14ac:dyDescent="0.2">
      <c r="A1004" s="19"/>
      <c r="B1004" s="20"/>
      <c r="C1004" s="8" t="str">
        <f t="shared" ca="1" si="97"/>
        <v>Expired</v>
      </c>
      <c r="D1004" s="8" t="s">
        <v>6701</v>
      </c>
      <c r="E1004" s="9">
        <v>44489</v>
      </c>
      <c r="F1004" s="9">
        <v>44489</v>
      </c>
      <c r="G1004" s="9">
        <f t="shared" si="98"/>
        <v>45218</v>
      </c>
      <c r="H1004" s="8" t="s">
        <v>6702</v>
      </c>
      <c r="I1004" s="8" t="s">
        <v>6703</v>
      </c>
      <c r="J1004" s="8" t="s">
        <v>27</v>
      </c>
      <c r="K1004" s="8" t="s">
        <v>28</v>
      </c>
      <c r="L1004" s="8" t="s">
        <v>29</v>
      </c>
      <c r="M1004" s="10" t="str">
        <f t="shared" si="99"/>
        <v>LP</v>
      </c>
      <c r="N1004" s="12" t="s">
        <v>30</v>
      </c>
      <c r="O1004" s="8" t="str">
        <f t="shared" si="100"/>
        <v>Medium</v>
      </c>
      <c r="P1004" s="207" t="s">
        <v>6704</v>
      </c>
      <c r="Q1004" s="8"/>
      <c r="R1004" s="8" t="s">
        <v>6705</v>
      </c>
      <c r="S1004" s="21" t="s">
        <v>6706</v>
      </c>
      <c r="T1004" s="12" t="s">
        <v>6707</v>
      </c>
      <c r="U1004" s="8"/>
      <c r="V1004" s="8"/>
      <c r="W1004" s="8"/>
      <c r="X1004" s="27" t="s">
        <v>37</v>
      </c>
      <c r="Y1004" s="16"/>
    </row>
    <row r="1005" spans="1:25" s="67" customFormat="1" ht="112.5" customHeight="1" x14ac:dyDescent="0.2">
      <c r="A1005" s="19"/>
      <c r="B1005" s="20"/>
      <c r="C1005" s="8" t="str">
        <f t="shared" ca="1" si="97"/>
        <v>Expired</v>
      </c>
      <c r="D1005" s="8" t="s">
        <v>6708</v>
      </c>
      <c r="E1005" s="9">
        <v>41884</v>
      </c>
      <c r="F1005" s="9">
        <v>44172</v>
      </c>
      <c r="G1005" s="9">
        <f t="shared" si="98"/>
        <v>44901</v>
      </c>
      <c r="H1005" s="8" t="s">
        <v>6709</v>
      </c>
      <c r="I1005" s="8" t="s">
        <v>6710</v>
      </c>
      <c r="J1005" s="8" t="s">
        <v>27</v>
      </c>
      <c r="K1005" s="8" t="s">
        <v>28</v>
      </c>
      <c r="L1005" s="8" t="s">
        <v>29</v>
      </c>
      <c r="M1005" s="10" t="str">
        <f t="shared" si="99"/>
        <v>LP</v>
      </c>
      <c r="N1005" s="12" t="s">
        <v>30</v>
      </c>
      <c r="O1005" s="8" t="str">
        <f t="shared" si="100"/>
        <v>Medium</v>
      </c>
      <c r="P1005" s="207" t="s">
        <v>6711</v>
      </c>
      <c r="Q1005" s="8"/>
      <c r="R1005" s="8" t="s">
        <v>36</v>
      </c>
      <c r="S1005" s="11" t="s">
        <v>6712</v>
      </c>
      <c r="T1005" s="13"/>
      <c r="U1005" s="8"/>
      <c r="V1005" s="8"/>
      <c r="W1005" s="8"/>
      <c r="X1005" s="14" t="str">
        <f>IF(ISNUMBER(#REF!), IF(#REF!&lt;5000001,"SMALL", IF(#REF!&lt;15000001,"MEDIUM","LARGE")),"")</f>
        <v/>
      </c>
      <c r="Y1005" s="16"/>
    </row>
    <row r="1006" spans="1:25" s="67" customFormat="1" ht="112.5" customHeight="1" x14ac:dyDescent="0.2">
      <c r="A1006" s="19"/>
      <c r="B1006" s="20"/>
      <c r="C1006" s="8" t="str">
        <f t="shared" ca="1" si="97"/>
        <v>Expired</v>
      </c>
      <c r="D1006" s="8" t="s">
        <v>6713</v>
      </c>
      <c r="E1006" s="9">
        <v>43546</v>
      </c>
      <c r="F1006" s="9">
        <v>44277</v>
      </c>
      <c r="G1006" s="9">
        <f t="shared" si="98"/>
        <v>45006</v>
      </c>
      <c r="H1006" s="8" t="s">
        <v>6714</v>
      </c>
      <c r="I1006" s="8" t="s">
        <v>6715</v>
      </c>
      <c r="J1006" s="8" t="s">
        <v>161</v>
      </c>
      <c r="K1006" s="8" t="s">
        <v>28</v>
      </c>
      <c r="L1006" s="8" t="s">
        <v>29</v>
      </c>
      <c r="M1006" s="10" t="str">
        <f t="shared" si="99"/>
        <v>LP</v>
      </c>
      <c r="N1006" s="12" t="s">
        <v>132</v>
      </c>
      <c r="O1006" s="8" t="str">
        <f t="shared" si="100"/>
        <v>Low</v>
      </c>
      <c r="P1006" s="207" t="s">
        <v>6716</v>
      </c>
      <c r="Q1006" s="8"/>
      <c r="R1006" s="8" t="s">
        <v>6717</v>
      </c>
      <c r="S1006" s="11" t="s">
        <v>6718</v>
      </c>
      <c r="T1006" s="12" t="s">
        <v>6719</v>
      </c>
      <c r="U1006" s="8"/>
      <c r="V1006" s="8"/>
      <c r="W1006" s="8"/>
      <c r="X1006" s="14" t="str">
        <f>IF(ISNUMBER(#REF!), IF(#REF!&lt;5000001,"SMALL", IF(#REF!&lt;15000001,"MEDIUM","LARGE")),"")</f>
        <v/>
      </c>
      <c r="Y1006" s="16"/>
    </row>
    <row r="1007" spans="1:25" s="67" customFormat="1" ht="112.5" customHeight="1" x14ac:dyDescent="0.2">
      <c r="A1007" s="19"/>
      <c r="B1007" s="20"/>
      <c r="C1007" s="8" t="str">
        <f t="shared" ca="1" si="97"/>
        <v>Expired</v>
      </c>
      <c r="D1007" s="8" t="s">
        <v>6720</v>
      </c>
      <c r="E1007" s="9">
        <v>42975</v>
      </c>
      <c r="F1007" s="9">
        <v>44436</v>
      </c>
      <c r="G1007" s="9">
        <f t="shared" si="98"/>
        <v>45165</v>
      </c>
      <c r="H1007" s="8" t="s">
        <v>6721</v>
      </c>
      <c r="I1007" s="8" t="s">
        <v>6722</v>
      </c>
      <c r="J1007" s="8" t="s">
        <v>27</v>
      </c>
      <c r="K1007" s="8" t="s">
        <v>28</v>
      </c>
      <c r="L1007" s="8" t="s">
        <v>29</v>
      </c>
      <c r="M1007" s="10" t="str">
        <f t="shared" si="99"/>
        <v>LP</v>
      </c>
      <c r="N1007" s="12" t="s">
        <v>30</v>
      </c>
      <c r="O1007" s="8" t="str">
        <f t="shared" si="100"/>
        <v>Medium</v>
      </c>
      <c r="P1007" s="207" t="s">
        <v>6723</v>
      </c>
      <c r="Q1007" s="8"/>
      <c r="R1007" s="8" t="s">
        <v>6724</v>
      </c>
      <c r="S1007" s="21" t="s">
        <v>6725</v>
      </c>
      <c r="T1007" s="12" t="s">
        <v>6726</v>
      </c>
      <c r="U1007" s="13">
        <v>14</v>
      </c>
      <c r="V1007" s="13">
        <v>7</v>
      </c>
      <c r="W1007" s="13">
        <v>2</v>
      </c>
      <c r="X1007" s="14" t="str">
        <f>IF(ISNUMBER(#REF!), IF(#REF!&lt;5000001,"SMALL", IF(#REF!&lt;15000001,"MEDIUM","LARGE")),"")</f>
        <v/>
      </c>
      <c r="Y1007" s="16"/>
    </row>
    <row r="1008" spans="1:25" s="67" customFormat="1" ht="112.5" customHeight="1" x14ac:dyDescent="0.2">
      <c r="A1008" s="19"/>
      <c r="B1008" s="20"/>
      <c r="C1008" s="8" t="str">
        <f t="shared" ca="1" si="97"/>
        <v>Expired</v>
      </c>
      <c r="D1008" s="8" t="s">
        <v>6727</v>
      </c>
      <c r="E1008" s="9">
        <v>43056</v>
      </c>
      <c r="F1008" s="9">
        <v>44517</v>
      </c>
      <c r="G1008" s="9">
        <f t="shared" si="98"/>
        <v>45246</v>
      </c>
      <c r="H1008" s="8" t="s">
        <v>6728</v>
      </c>
      <c r="I1008" s="8" t="s">
        <v>5052</v>
      </c>
      <c r="J1008" s="8" t="s">
        <v>27</v>
      </c>
      <c r="K1008" s="8" t="s">
        <v>28</v>
      </c>
      <c r="L1008" s="8" t="s">
        <v>29</v>
      </c>
      <c r="M1008" s="10" t="str">
        <f t="shared" si="99"/>
        <v>LP</v>
      </c>
      <c r="N1008" s="12" t="s">
        <v>41</v>
      </c>
      <c r="O1008" s="8" t="str">
        <f t="shared" si="100"/>
        <v>Medium</v>
      </c>
      <c r="P1008" s="207" t="s">
        <v>6729</v>
      </c>
      <c r="Q1008" s="8"/>
      <c r="R1008" s="8" t="s">
        <v>6730</v>
      </c>
      <c r="S1008" s="11" t="s">
        <v>6731</v>
      </c>
      <c r="T1008" s="22" t="s">
        <v>36</v>
      </c>
      <c r="U1008" s="8"/>
      <c r="V1008" s="8"/>
      <c r="W1008" s="8"/>
      <c r="X1008" s="14" t="str">
        <f>IF(ISNUMBER(#REF!), IF(#REF!&lt;5000001,"SMALL", IF(#REF!&lt;15000001,"MEDIUM","LARGE")),"")</f>
        <v/>
      </c>
      <c r="Y1008" s="16"/>
    </row>
    <row r="1009" spans="1:25" s="67" customFormat="1" ht="112.5" customHeight="1" x14ac:dyDescent="0.2">
      <c r="A1009" s="19"/>
      <c r="B1009" s="20"/>
      <c r="C1009" s="8" t="str">
        <f t="shared" ca="1" si="97"/>
        <v>Expired</v>
      </c>
      <c r="D1009" s="8" t="s">
        <v>6732</v>
      </c>
      <c r="E1009" s="9">
        <v>41851</v>
      </c>
      <c r="F1009" s="9">
        <v>44773</v>
      </c>
      <c r="G1009" s="9">
        <f t="shared" si="98"/>
        <v>45503</v>
      </c>
      <c r="H1009" s="8" t="s">
        <v>6733</v>
      </c>
      <c r="I1009" s="8" t="s">
        <v>6734</v>
      </c>
      <c r="J1009" s="8" t="s">
        <v>27</v>
      </c>
      <c r="K1009" s="8" t="s">
        <v>28</v>
      </c>
      <c r="L1009" s="8" t="s">
        <v>29</v>
      </c>
      <c r="M1009" s="10" t="str">
        <f t="shared" si="99"/>
        <v>LP</v>
      </c>
      <c r="N1009" s="12" t="s">
        <v>486</v>
      </c>
      <c r="O1009" s="8" t="str">
        <f t="shared" si="100"/>
        <v>Medium</v>
      </c>
      <c r="P1009" s="207" t="s">
        <v>6735</v>
      </c>
      <c r="Q1009" s="8"/>
      <c r="R1009" s="8" t="s">
        <v>6736</v>
      </c>
      <c r="S1009" s="11" t="s">
        <v>6737</v>
      </c>
      <c r="T1009" s="12" t="s">
        <v>6738</v>
      </c>
      <c r="U1009" s="25">
        <v>5</v>
      </c>
      <c r="V1009" s="25">
        <v>0</v>
      </c>
      <c r="W1009" s="25">
        <v>0</v>
      </c>
      <c r="X1009" s="14" t="s">
        <v>37</v>
      </c>
      <c r="Y1009" s="16"/>
    </row>
    <row r="1010" spans="1:25" s="67" customFormat="1" ht="112.5" customHeight="1" x14ac:dyDescent="0.2">
      <c r="A1010" s="19"/>
      <c r="B1010" s="20"/>
      <c r="C1010" s="8" t="str">
        <f t="shared" ca="1" si="97"/>
        <v>Expired</v>
      </c>
      <c r="D1010" s="8" t="s">
        <v>6739</v>
      </c>
      <c r="E1010" s="9">
        <v>43669</v>
      </c>
      <c r="F1010" s="9">
        <v>43669</v>
      </c>
      <c r="G1010" s="9">
        <f t="shared" si="98"/>
        <v>44399</v>
      </c>
      <c r="H1010" s="8" t="s">
        <v>6740</v>
      </c>
      <c r="I1010" s="8" t="s">
        <v>6741</v>
      </c>
      <c r="J1010" s="8" t="s">
        <v>27</v>
      </c>
      <c r="K1010" s="8" t="s">
        <v>28</v>
      </c>
      <c r="L1010" s="8" t="s">
        <v>29</v>
      </c>
      <c r="M1010" s="10" t="str">
        <f t="shared" si="99"/>
        <v>LP</v>
      </c>
      <c r="N1010" s="12" t="s">
        <v>30</v>
      </c>
      <c r="O1010" s="8" t="str">
        <f t="shared" si="100"/>
        <v>Medium</v>
      </c>
      <c r="P1010" s="207" t="s">
        <v>6742</v>
      </c>
      <c r="Q1010" s="8"/>
      <c r="R1010" s="8" t="s">
        <v>36</v>
      </c>
      <c r="S1010" s="11" t="s">
        <v>36</v>
      </c>
      <c r="T1010" s="22"/>
      <c r="U1010" s="24"/>
      <c r="V1010" s="24"/>
      <c r="W1010" s="24"/>
      <c r="X1010" s="14" t="str">
        <f>IF(ISNUMBER(#REF!), IF(#REF!&lt;5000001,"SMALL", IF(#REF!&lt;15000001,"MEDIUM","LARGE")),"")</f>
        <v/>
      </c>
      <c r="Y1010" s="16"/>
    </row>
    <row r="1011" spans="1:25" s="67" customFormat="1" ht="112.5" customHeight="1" x14ac:dyDescent="0.2">
      <c r="A1011" s="19"/>
      <c r="B1011" s="20"/>
      <c r="C1011" s="8" t="str">
        <f t="shared" ca="1" si="97"/>
        <v>Expired</v>
      </c>
      <c r="D1011" s="8" t="s">
        <v>6743</v>
      </c>
      <c r="E1011" s="9">
        <v>42710</v>
      </c>
      <c r="F1011" s="9">
        <v>43440</v>
      </c>
      <c r="G1011" s="9">
        <f t="shared" si="98"/>
        <v>44170</v>
      </c>
      <c r="H1011" s="8" t="s">
        <v>6744</v>
      </c>
      <c r="I1011" s="8" t="s">
        <v>6745</v>
      </c>
      <c r="J1011" s="8" t="s">
        <v>269</v>
      </c>
      <c r="K1011" s="8" t="s">
        <v>124</v>
      </c>
      <c r="L1011" s="8" t="s">
        <v>29</v>
      </c>
      <c r="M1011" s="10" t="str">
        <f t="shared" si="99"/>
        <v>LP</v>
      </c>
      <c r="N1011" s="12" t="s">
        <v>30</v>
      </c>
      <c r="O1011" s="8" t="str">
        <f t="shared" si="100"/>
        <v>Medium</v>
      </c>
      <c r="P1011" s="207" t="s">
        <v>6746</v>
      </c>
      <c r="Q1011" s="8"/>
      <c r="R1011" s="8" t="s">
        <v>6747</v>
      </c>
      <c r="S1011" s="11" t="s">
        <v>6748</v>
      </c>
      <c r="T1011" s="13"/>
      <c r="U1011" s="8"/>
      <c r="V1011" s="8"/>
      <c r="W1011" s="8"/>
      <c r="X1011" s="14" t="str">
        <f>IF(ISNUMBER(#REF!), IF(#REF!&lt;5000001,"SMALL", IF(#REF!&lt;15000001,"MEDIUM","LARGE")),"")</f>
        <v/>
      </c>
      <c r="Y1011" s="16"/>
    </row>
    <row r="1012" spans="1:25" s="67" customFormat="1" ht="112.5" customHeight="1" x14ac:dyDescent="0.2">
      <c r="A1012" s="19"/>
      <c r="B1012" s="20"/>
      <c r="C1012" s="8" t="str">
        <f t="shared" ca="1" si="97"/>
        <v>Expired</v>
      </c>
      <c r="D1012" s="8" t="s">
        <v>6749</v>
      </c>
      <c r="E1012" s="9">
        <v>41711</v>
      </c>
      <c r="F1012" s="9">
        <v>41711</v>
      </c>
      <c r="G1012" s="9">
        <f t="shared" si="98"/>
        <v>42441</v>
      </c>
      <c r="H1012" s="8" t="s">
        <v>6750</v>
      </c>
      <c r="I1012" s="8" t="s">
        <v>6751</v>
      </c>
      <c r="J1012" s="8" t="s">
        <v>65</v>
      </c>
      <c r="K1012" s="8" t="s">
        <v>28</v>
      </c>
      <c r="L1012" s="8" t="s">
        <v>29</v>
      </c>
      <c r="M1012" s="10" t="str">
        <f t="shared" si="99"/>
        <v>LP</v>
      </c>
      <c r="N1012" s="12" t="s">
        <v>30</v>
      </c>
      <c r="O1012" s="8" t="str">
        <f t="shared" si="100"/>
        <v>Medium</v>
      </c>
      <c r="P1012" s="207" t="s">
        <v>6752</v>
      </c>
      <c r="Q1012" s="8"/>
      <c r="R1012" s="8" t="s">
        <v>3886</v>
      </c>
      <c r="S1012" s="21" t="s">
        <v>3886</v>
      </c>
      <c r="T1012" s="13"/>
      <c r="U1012" s="8"/>
      <c r="V1012" s="8"/>
      <c r="W1012" s="8"/>
      <c r="X1012" s="14" t="str">
        <f>IF(ISNUMBER(#REF!), IF(#REF!&lt;5000001,"SMALL", IF(#REF!&lt;15000001,"MEDIUM","LARGE")),"")</f>
        <v/>
      </c>
      <c r="Y1012" s="16"/>
    </row>
    <row r="1013" spans="1:25" s="67" customFormat="1" ht="112.5" customHeight="1" x14ac:dyDescent="0.2">
      <c r="A1013" s="19"/>
      <c r="B1013" s="20"/>
      <c r="C1013" s="8" t="str">
        <f t="shared" ca="1" si="97"/>
        <v>Expired</v>
      </c>
      <c r="D1013" s="8" t="s">
        <v>6753</v>
      </c>
      <c r="E1013" s="9">
        <v>42955</v>
      </c>
      <c r="F1013" s="9">
        <v>42955</v>
      </c>
      <c r="G1013" s="9">
        <f t="shared" si="98"/>
        <v>43684</v>
      </c>
      <c r="H1013" s="8" t="s">
        <v>6754</v>
      </c>
      <c r="I1013" s="8" t="s">
        <v>6755</v>
      </c>
      <c r="J1013" s="8" t="s">
        <v>27</v>
      </c>
      <c r="K1013" s="8" t="s">
        <v>28</v>
      </c>
      <c r="L1013" s="8" t="s">
        <v>29</v>
      </c>
      <c r="M1013" s="10" t="str">
        <f t="shared" si="99"/>
        <v>LP</v>
      </c>
      <c r="N1013" s="12" t="s">
        <v>132</v>
      </c>
      <c r="O1013" s="8" t="str">
        <f t="shared" si="100"/>
        <v>Low</v>
      </c>
      <c r="P1013" s="207" t="s">
        <v>6756</v>
      </c>
      <c r="Q1013" s="8"/>
      <c r="R1013" s="8" t="s">
        <v>36</v>
      </c>
      <c r="S1013" s="21" t="s">
        <v>36</v>
      </c>
      <c r="T1013" s="13"/>
      <c r="U1013" s="8"/>
      <c r="V1013" s="8"/>
      <c r="W1013" s="8"/>
      <c r="X1013" s="14" t="str">
        <f>IF(ISNUMBER(#REF!), IF(#REF!&lt;5000001,"SMALL", IF(#REF!&lt;15000001,"MEDIUM","LARGE")),"")</f>
        <v/>
      </c>
      <c r="Y1013" s="16"/>
    </row>
    <row r="1014" spans="1:25" s="67" customFormat="1" ht="112.5" customHeight="1" x14ac:dyDescent="0.2">
      <c r="A1014" s="19"/>
      <c r="B1014" s="20"/>
      <c r="C1014" s="8" t="str">
        <f t="shared" ca="1" si="97"/>
        <v>Expired</v>
      </c>
      <c r="D1014" s="12" t="s">
        <v>6757</v>
      </c>
      <c r="E1014" s="23">
        <v>43164</v>
      </c>
      <c r="F1014" s="28">
        <v>44625</v>
      </c>
      <c r="G1014" s="9">
        <f t="shared" si="98"/>
        <v>45355</v>
      </c>
      <c r="H1014" s="8" t="s">
        <v>6758</v>
      </c>
      <c r="I1014" s="12" t="s">
        <v>6759</v>
      </c>
      <c r="J1014" s="12" t="s">
        <v>123</v>
      </c>
      <c r="K1014" s="12" t="s">
        <v>124</v>
      </c>
      <c r="L1014" s="8" t="s">
        <v>29</v>
      </c>
      <c r="M1014" s="10" t="str">
        <f t="shared" si="99"/>
        <v>LP</v>
      </c>
      <c r="N1014" s="12" t="s">
        <v>30</v>
      </c>
      <c r="O1014" s="8" t="str">
        <f t="shared" si="100"/>
        <v>Medium</v>
      </c>
      <c r="P1014" s="201" t="s">
        <v>6760</v>
      </c>
      <c r="Q1014" s="12"/>
      <c r="R1014" s="12" t="s">
        <v>6761</v>
      </c>
      <c r="S1014" s="29" t="s">
        <v>6762</v>
      </c>
      <c r="T1014" s="14" t="s">
        <v>60</v>
      </c>
      <c r="U1014" s="12">
        <v>2</v>
      </c>
      <c r="V1014" s="12">
        <v>0</v>
      </c>
      <c r="W1014" s="12">
        <v>0</v>
      </c>
      <c r="X1014" s="12" t="s">
        <v>243</v>
      </c>
      <c r="Y1014" s="16"/>
    </row>
    <row r="1015" spans="1:25" s="67" customFormat="1" ht="112.5" customHeight="1" x14ac:dyDescent="0.2">
      <c r="A1015" s="19"/>
      <c r="B1015" s="20"/>
      <c r="C1015" s="8" t="str">
        <f t="shared" ca="1" si="97"/>
        <v>Active</v>
      </c>
      <c r="D1015" s="8" t="s">
        <v>6763</v>
      </c>
      <c r="E1015" s="9">
        <v>44313</v>
      </c>
      <c r="F1015" s="9">
        <v>45043</v>
      </c>
      <c r="G1015" s="9">
        <f t="shared" si="98"/>
        <v>45773</v>
      </c>
      <c r="H1015" s="8" t="s">
        <v>6764</v>
      </c>
      <c r="I1015" s="8" t="s">
        <v>6765</v>
      </c>
      <c r="J1015" s="8" t="s">
        <v>27</v>
      </c>
      <c r="K1015" s="8" t="s">
        <v>28</v>
      </c>
      <c r="L1015" s="8" t="s">
        <v>29</v>
      </c>
      <c r="M1015" s="10" t="str">
        <f t="shared" si="99"/>
        <v>LP</v>
      </c>
      <c r="N1015" s="12" t="s">
        <v>30</v>
      </c>
      <c r="O1015" s="8" t="str">
        <f t="shared" si="100"/>
        <v>Medium</v>
      </c>
      <c r="P1015" s="207" t="s">
        <v>6766</v>
      </c>
      <c r="Q1015" s="8" t="s">
        <v>6767</v>
      </c>
      <c r="R1015" s="8" t="s">
        <v>6768</v>
      </c>
      <c r="S1015" s="11" t="s">
        <v>6769</v>
      </c>
      <c r="T1015" s="12" t="s">
        <v>6770</v>
      </c>
      <c r="U1015" s="8">
        <v>8</v>
      </c>
      <c r="V1015" s="8">
        <v>3</v>
      </c>
      <c r="W1015" s="8">
        <v>1</v>
      </c>
      <c r="X1015" s="14" t="s">
        <v>37</v>
      </c>
      <c r="Y1015" s="16"/>
    </row>
    <row r="1016" spans="1:25" s="67" customFormat="1" ht="112.5" customHeight="1" x14ac:dyDescent="0.2">
      <c r="A1016" s="19"/>
      <c r="B1016" s="99">
        <v>44637</v>
      </c>
      <c r="C1016" s="8" t="str">
        <f t="shared" ca="1" si="97"/>
        <v>Expired</v>
      </c>
      <c r="D1016" s="8" t="s">
        <v>6771</v>
      </c>
      <c r="E1016" s="9">
        <v>44645</v>
      </c>
      <c r="F1016" s="9">
        <v>44645</v>
      </c>
      <c r="G1016" s="9">
        <f t="shared" si="98"/>
        <v>45375</v>
      </c>
      <c r="H1016" s="8" t="s">
        <v>6772</v>
      </c>
      <c r="I1016" s="8" t="s">
        <v>6773</v>
      </c>
      <c r="J1016" s="12" t="s">
        <v>56</v>
      </c>
      <c r="K1016" s="8" t="s">
        <v>124</v>
      </c>
      <c r="L1016" s="8" t="s">
        <v>29</v>
      </c>
      <c r="M1016" s="10" t="str">
        <f t="shared" si="99"/>
        <v>LP</v>
      </c>
      <c r="N1016" s="12" t="s">
        <v>132</v>
      </c>
      <c r="O1016" s="8" t="str">
        <f t="shared" si="100"/>
        <v>Low</v>
      </c>
      <c r="P1016" s="207" t="s">
        <v>6774</v>
      </c>
      <c r="Q1016" s="8"/>
      <c r="R1016" s="8" t="s">
        <v>6775</v>
      </c>
      <c r="S1016" s="11" t="s">
        <v>6776</v>
      </c>
      <c r="T1016" s="13"/>
      <c r="U1016" s="8"/>
      <c r="V1016" s="8"/>
      <c r="W1016" s="8"/>
      <c r="X1016" s="14"/>
      <c r="Y1016" s="16"/>
    </row>
    <row r="1017" spans="1:25" s="67" customFormat="1" ht="112.5" customHeight="1" x14ac:dyDescent="0.2">
      <c r="A1017" s="32"/>
      <c r="B1017" s="20"/>
      <c r="C1017" s="8" t="str">
        <f t="shared" ca="1" si="97"/>
        <v>Active</v>
      </c>
      <c r="D1017" s="8" t="s">
        <v>6777</v>
      </c>
      <c r="E1017" s="9">
        <v>42710</v>
      </c>
      <c r="F1017" s="9">
        <v>45057</v>
      </c>
      <c r="G1017" s="9">
        <f t="shared" si="98"/>
        <v>45787</v>
      </c>
      <c r="H1017" s="8" t="s">
        <v>6778</v>
      </c>
      <c r="I1017" s="8" t="s">
        <v>3608</v>
      </c>
      <c r="J1017" s="8" t="s">
        <v>27</v>
      </c>
      <c r="K1017" s="8" t="s">
        <v>28</v>
      </c>
      <c r="L1017" s="8" t="s">
        <v>29</v>
      </c>
      <c r="M1017" s="10" t="str">
        <f t="shared" si="99"/>
        <v>LP</v>
      </c>
      <c r="N1017" s="12" t="s">
        <v>270</v>
      </c>
      <c r="O1017" s="8" t="str">
        <f t="shared" si="100"/>
        <v>Medium</v>
      </c>
      <c r="P1017" s="207" t="s">
        <v>6779</v>
      </c>
      <c r="Q1017" s="8"/>
      <c r="R1017" s="8" t="s">
        <v>6780</v>
      </c>
      <c r="S1017" s="11" t="s">
        <v>6781</v>
      </c>
      <c r="T1017" s="13" t="s">
        <v>3638</v>
      </c>
      <c r="U1017" s="8">
        <v>3</v>
      </c>
      <c r="V1017" s="8">
        <v>11</v>
      </c>
      <c r="W1017" s="8">
        <v>0</v>
      </c>
      <c r="X1017" s="14" t="s">
        <v>61</v>
      </c>
      <c r="Y1017" s="16"/>
    </row>
    <row r="1018" spans="1:25" s="67" customFormat="1" ht="112.5" customHeight="1" x14ac:dyDescent="0.2">
      <c r="A1018" s="17"/>
      <c r="B1018" s="20"/>
      <c r="C1018" s="8" t="str">
        <f t="shared" ca="1" si="97"/>
        <v>Expired</v>
      </c>
      <c r="D1018" s="8" t="s">
        <v>6782</v>
      </c>
      <c r="E1018" s="9">
        <v>43382</v>
      </c>
      <c r="F1018" s="9">
        <v>43382</v>
      </c>
      <c r="G1018" s="9">
        <f t="shared" si="98"/>
        <v>44112</v>
      </c>
      <c r="H1018" s="8" t="s">
        <v>6783</v>
      </c>
      <c r="I1018" s="8" t="s">
        <v>6784</v>
      </c>
      <c r="J1018" s="8" t="s">
        <v>161</v>
      </c>
      <c r="K1018" s="8" t="s">
        <v>28</v>
      </c>
      <c r="L1018" s="8" t="s">
        <v>29</v>
      </c>
      <c r="M1018" s="10" t="str">
        <f t="shared" si="99"/>
        <v>LP</v>
      </c>
      <c r="N1018" s="12" t="s">
        <v>132</v>
      </c>
      <c r="O1018" s="8" t="str">
        <f t="shared" si="100"/>
        <v>Low</v>
      </c>
      <c r="P1018" s="207" t="s">
        <v>6785</v>
      </c>
      <c r="Q1018" s="8"/>
      <c r="R1018" s="8" t="s">
        <v>6786</v>
      </c>
      <c r="S1018" s="11" t="s">
        <v>36</v>
      </c>
      <c r="T1018" s="13"/>
      <c r="U1018" s="8"/>
      <c r="V1018" s="8"/>
      <c r="W1018" s="8"/>
      <c r="X1018" s="14" t="str">
        <f>IF(ISNUMBER(#REF!), IF(#REF!&lt;5000001,"SMALL", IF(#REF!&lt;15000001,"MEDIUM","LARGE")),"")</f>
        <v/>
      </c>
      <c r="Y1018" s="16"/>
    </row>
    <row r="1019" spans="1:25" s="67" customFormat="1" ht="112.5" customHeight="1" x14ac:dyDescent="0.2">
      <c r="A1019" s="19"/>
      <c r="B1019" s="20"/>
      <c r="C1019" s="8" t="str">
        <f t="shared" ca="1" si="97"/>
        <v>Expired</v>
      </c>
      <c r="D1019" s="8" t="s">
        <v>6787</v>
      </c>
      <c r="E1019" s="9">
        <v>43235</v>
      </c>
      <c r="F1019" s="9">
        <v>43966</v>
      </c>
      <c r="G1019" s="9">
        <f t="shared" si="98"/>
        <v>44695</v>
      </c>
      <c r="H1019" s="8" t="s">
        <v>6788</v>
      </c>
      <c r="I1019" s="8" t="s">
        <v>6789</v>
      </c>
      <c r="J1019" s="8" t="s">
        <v>161</v>
      </c>
      <c r="K1019" s="8" t="s">
        <v>28</v>
      </c>
      <c r="L1019" s="8" t="s">
        <v>29</v>
      </c>
      <c r="M1019" s="10" t="str">
        <f t="shared" si="99"/>
        <v>LP</v>
      </c>
      <c r="N1019" s="12" t="s">
        <v>30</v>
      </c>
      <c r="O1019" s="8" t="str">
        <f t="shared" si="100"/>
        <v>Medium</v>
      </c>
      <c r="P1019" s="207" t="s">
        <v>6790</v>
      </c>
      <c r="Q1019" s="8"/>
      <c r="R1019" s="8" t="s">
        <v>6791</v>
      </c>
      <c r="S1019" s="11" t="s">
        <v>6792</v>
      </c>
      <c r="T1019" s="23" t="s">
        <v>6793</v>
      </c>
      <c r="U1019" s="8"/>
      <c r="V1019" s="8"/>
      <c r="W1019" s="8"/>
      <c r="X1019" s="14" t="str">
        <f>IF(ISNUMBER(#REF!), IF(#REF!&lt;5000001,"SMALL", IF(#REF!&lt;15000001,"MEDIUM","LARGE")),"")</f>
        <v/>
      </c>
      <c r="Y1019" s="16"/>
    </row>
    <row r="1020" spans="1:25" s="67" customFormat="1" ht="112.5" customHeight="1" x14ac:dyDescent="0.2">
      <c r="A1020" s="19"/>
      <c r="B1020" s="20"/>
      <c r="C1020" s="8" t="str">
        <f t="shared" ca="1" si="97"/>
        <v>Expired</v>
      </c>
      <c r="D1020" s="8" t="s">
        <v>6794</v>
      </c>
      <c r="E1020" s="9">
        <v>43486</v>
      </c>
      <c r="F1020" s="9">
        <v>43486</v>
      </c>
      <c r="G1020" s="9">
        <f t="shared" si="98"/>
        <v>44216</v>
      </c>
      <c r="H1020" s="8" t="s">
        <v>6795</v>
      </c>
      <c r="I1020" s="8" t="s">
        <v>6796</v>
      </c>
      <c r="J1020" s="8" t="s">
        <v>27</v>
      </c>
      <c r="K1020" s="8" t="s">
        <v>28</v>
      </c>
      <c r="L1020" s="8" t="s">
        <v>29</v>
      </c>
      <c r="M1020" s="10" t="str">
        <f t="shared" si="99"/>
        <v>LP</v>
      </c>
      <c r="N1020" s="12" t="s">
        <v>30</v>
      </c>
      <c r="O1020" s="8" t="str">
        <f t="shared" si="100"/>
        <v>Medium</v>
      </c>
      <c r="P1020" s="207" t="s">
        <v>6797</v>
      </c>
      <c r="Q1020" s="8"/>
      <c r="R1020" s="8" t="s">
        <v>6798</v>
      </c>
      <c r="S1020" s="11" t="s">
        <v>36</v>
      </c>
      <c r="T1020" s="13"/>
      <c r="U1020" s="8"/>
      <c r="V1020" s="8"/>
      <c r="W1020" s="8"/>
      <c r="X1020" s="14" t="str">
        <f>IF(ISNUMBER(#REF!), IF(#REF!&lt;5000001,"SMALL", IF(#REF!&lt;15000001,"MEDIUM","LARGE")),"")</f>
        <v/>
      </c>
      <c r="Y1020" s="16"/>
    </row>
    <row r="1021" spans="1:25" s="67" customFormat="1" ht="112.5" customHeight="1" x14ac:dyDescent="0.2">
      <c r="A1021" s="30"/>
      <c r="B1021" s="31"/>
      <c r="C1021" s="8" t="str">
        <f t="shared" ca="1" si="97"/>
        <v>Expired</v>
      </c>
      <c r="D1021" s="8" t="s">
        <v>6799</v>
      </c>
      <c r="E1021" s="9">
        <v>44180</v>
      </c>
      <c r="F1021" s="9">
        <v>44180</v>
      </c>
      <c r="G1021" s="9">
        <f t="shared" si="98"/>
        <v>44909</v>
      </c>
      <c r="H1021" s="8" t="s">
        <v>6800</v>
      </c>
      <c r="I1021" s="8" t="s">
        <v>6801</v>
      </c>
      <c r="J1021" s="8" t="s">
        <v>27</v>
      </c>
      <c r="K1021" s="8" t="s">
        <v>28</v>
      </c>
      <c r="L1021" s="8" t="s">
        <v>29</v>
      </c>
      <c r="M1021" s="10" t="str">
        <f t="shared" si="99"/>
        <v>LP</v>
      </c>
      <c r="N1021" s="12" t="s">
        <v>30</v>
      </c>
      <c r="O1021" s="8" t="str">
        <f t="shared" si="100"/>
        <v>Medium</v>
      </c>
      <c r="P1021" s="207" t="s">
        <v>6802</v>
      </c>
      <c r="Q1021" s="8"/>
      <c r="R1021" s="8" t="s">
        <v>6803</v>
      </c>
      <c r="S1021" s="11" t="s">
        <v>6804</v>
      </c>
      <c r="T1021" s="23" t="s">
        <v>4556</v>
      </c>
      <c r="U1021" s="8">
        <v>4</v>
      </c>
      <c r="V1021" s="8">
        <v>4</v>
      </c>
      <c r="W1021" s="8">
        <v>1</v>
      </c>
      <c r="X1021" s="14" t="s">
        <v>37</v>
      </c>
      <c r="Y1021" s="16"/>
    </row>
    <row r="1022" spans="1:25" s="67" customFormat="1" ht="112.5" customHeight="1" x14ac:dyDescent="0.2">
      <c r="A1022" s="19"/>
      <c r="B1022" s="20"/>
      <c r="C1022" s="8" t="str">
        <f t="shared" ca="1" si="97"/>
        <v>Expired</v>
      </c>
      <c r="D1022" s="8" t="s">
        <v>6805</v>
      </c>
      <c r="E1022" s="9">
        <v>41816</v>
      </c>
      <c r="F1022" s="9">
        <v>44738</v>
      </c>
      <c r="G1022" s="9">
        <f t="shared" si="98"/>
        <v>45468</v>
      </c>
      <c r="H1022" s="8" t="s">
        <v>6806</v>
      </c>
      <c r="I1022" s="8" t="s">
        <v>6807</v>
      </c>
      <c r="J1022" s="8" t="s">
        <v>254</v>
      </c>
      <c r="K1022" s="8" t="s">
        <v>28</v>
      </c>
      <c r="L1022" s="8" t="s">
        <v>29</v>
      </c>
      <c r="M1022" s="10" t="str">
        <f t="shared" si="99"/>
        <v>LP</v>
      </c>
      <c r="N1022" s="12" t="s">
        <v>30</v>
      </c>
      <c r="O1022" s="8" t="str">
        <f t="shared" si="100"/>
        <v>Medium</v>
      </c>
      <c r="P1022" s="207" t="s">
        <v>6808</v>
      </c>
      <c r="Q1022" s="8"/>
      <c r="R1022" s="8" t="s">
        <v>6809</v>
      </c>
      <c r="S1022" s="11" t="s">
        <v>6810</v>
      </c>
      <c r="T1022" s="23" t="s">
        <v>6811</v>
      </c>
      <c r="U1022" s="8">
        <v>42</v>
      </c>
      <c r="V1022" s="8">
        <v>0</v>
      </c>
      <c r="W1022" s="8">
        <v>0</v>
      </c>
      <c r="X1022" s="14" t="s">
        <v>37</v>
      </c>
      <c r="Y1022" s="16"/>
    </row>
    <row r="1023" spans="1:25" s="67" customFormat="1" ht="112.5" customHeight="1" x14ac:dyDescent="0.2">
      <c r="A1023" s="19"/>
      <c r="B1023" s="20"/>
      <c r="C1023" s="8" t="str">
        <f t="shared" ca="1" si="97"/>
        <v>Expired</v>
      </c>
      <c r="D1023" s="8" t="s">
        <v>6812</v>
      </c>
      <c r="E1023" s="9">
        <v>44284</v>
      </c>
      <c r="F1023" s="9">
        <v>44284</v>
      </c>
      <c r="G1023" s="9">
        <f t="shared" si="98"/>
        <v>45013</v>
      </c>
      <c r="H1023" s="8" t="s">
        <v>6813</v>
      </c>
      <c r="I1023" s="8" t="s">
        <v>6814</v>
      </c>
      <c r="J1023" s="8" t="s">
        <v>161</v>
      </c>
      <c r="K1023" s="8" t="s">
        <v>28</v>
      </c>
      <c r="L1023" s="8" t="s">
        <v>29</v>
      </c>
      <c r="M1023" s="10" t="str">
        <f t="shared" si="99"/>
        <v>LP</v>
      </c>
      <c r="N1023" s="12" t="s">
        <v>30</v>
      </c>
      <c r="O1023" s="8" t="str">
        <f t="shared" si="100"/>
        <v>Medium</v>
      </c>
      <c r="P1023" s="207" t="s">
        <v>6815</v>
      </c>
      <c r="Q1023" s="8"/>
      <c r="R1023" s="8" t="s">
        <v>6816</v>
      </c>
      <c r="S1023" s="11" t="s">
        <v>6817</v>
      </c>
      <c r="T1023" s="13"/>
      <c r="U1023" s="8"/>
      <c r="V1023" s="8"/>
      <c r="W1023" s="8"/>
      <c r="X1023" s="14" t="str">
        <f>IF(ISNUMBER(#REF!), IF(#REF!&lt;5000001,"SMALL", IF(#REF!&lt;15000001,"MEDIUM","LARGE")),"")</f>
        <v/>
      </c>
      <c r="Y1023" s="16"/>
    </row>
    <row r="1024" spans="1:25" s="67" customFormat="1" ht="112.5" customHeight="1" x14ac:dyDescent="0.2">
      <c r="A1024" s="19"/>
      <c r="B1024" s="18">
        <v>44882</v>
      </c>
      <c r="C1024" s="8" t="str">
        <f t="shared" ca="1" si="97"/>
        <v>Expired</v>
      </c>
      <c r="D1024" s="8" t="s">
        <v>6818</v>
      </c>
      <c r="E1024" s="9">
        <v>44880</v>
      </c>
      <c r="F1024" s="9">
        <v>44880</v>
      </c>
      <c r="G1024" s="9">
        <f t="shared" si="98"/>
        <v>45610</v>
      </c>
      <c r="H1024" s="8" t="s">
        <v>6819</v>
      </c>
      <c r="I1024" s="8" t="s">
        <v>6820</v>
      </c>
      <c r="J1024" s="8" t="s">
        <v>65</v>
      </c>
      <c r="K1024" s="8" t="s">
        <v>28</v>
      </c>
      <c r="L1024" s="8" t="s">
        <v>29</v>
      </c>
      <c r="M1024" s="10" t="str">
        <f t="shared" si="99"/>
        <v>LP</v>
      </c>
      <c r="N1024" s="12" t="s">
        <v>132</v>
      </c>
      <c r="O1024" s="8" t="str">
        <f t="shared" si="100"/>
        <v>Low</v>
      </c>
      <c r="P1024" s="207" t="s">
        <v>215</v>
      </c>
      <c r="Q1024" s="8"/>
      <c r="R1024" s="8" t="s">
        <v>6821</v>
      </c>
      <c r="S1024" s="11" t="s">
        <v>6822</v>
      </c>
      <c r="T1024" s="96" t="s">
        <v>6823</v>
      </c>
      <c r="U1024" s="8">
        <v>3</v>
      </c>
      <c r="V1024" s="8">
        <v>0</v>
      </c>
      <c r="W1024" s="8">
        <v>0</v>
      </c>
      <c r="X1024" s="8" t="s">
        <v>37</v>
      </c>
      <c r="Y1024" s="16"/>
    </row>
    <row r="1025" spans="1:25" s="67" customFormat="1" ht="112.5" customHeight="1" x14ac:dyDescent="0.2">
      <c r="A1025" s="30"/>
      <c r="B1025" s="31"/>
      <c r="C1025" s="8" t="str">
        <f t="shared" ca="1" si="97"/>
        <v>Expired</v>
      </c>
      <c r="D1025" s="12" t="s">
        <v>6824</v>
      </c>
      <c r="E1025" s="23">
        <v>44333</v>
      </c>
      <c r="F1025" s="28">
        <v>44333</v>
      </c>
      <c r="G1025" s="9">
        <f t="shared" si="98"/>
        <v>45062</v>
      </c>
      <c r="H1025" s="8" t="s">
        <v>6825</v>
      </c>
      <c r="I1025" s="12" t="s">
        <v>6826</v>
      </c>
      <c r="J1025" s="12" t="s">
        <v>202</v>
      </c>
      <c r="K1025" s="12" t="s">
        <v>124</v>
      </c>
      <c r="L1025" s="8" t="s">
        <v>29</v>
      </c>
      <c r="M1025" s="10" t="str">
        <f t="shared" si="99"/>
        <v>LP</v>
      </c>
      <c r="N1025" s="12" t="s">
        <v>30</v>
      </c>
      <c r="O1025" s="8" t="str">
        <f t="shared" si="100"/>
        <v>Medium</v>
      </c>
      <c r="P1025" s="201" t="s">
        <v>6827</v>
      </c>
      <c r="Q1025" s="12"/>
      <c r="R1025" s="12" t="s">
        <v>6828</v>
      </c>
      <c r="S1025" s="29" t="s">
        <v>6829</v>
      </c>
      <c r="T1025" s="14"/>
      <c r="U1025" s="12"/>
      <c r="V1025" s="12"/>
      <c r="W1025" s="12"/>
      <c r="X1025" s="12"/>
      <c r="Y1025" s="16"/>
    </row>
    <row r="1026" spans="1:25" s="67" customFormat="1" ht="112.5" customHeight="1" x14ac:dyDescent="0.2">
      <c r="A1026" s="19"/>
      <c r="B1026" s="20"/>
      <c r="C1026" s="8" t="str">
        <f t="shared" ca="1" si="97"/>
        <v>Expired</v>
      </c>
      <c r="D1026" s="8" t="s">
        <v>6830</v>
      </c>
      <c r="E1026" s="9">
        <v>43818</v>
      </c>
      <c r="F1026" s="9">
        <v>44549</v>
      </c>
      <c r="G1026" s="9">
        <f t="shared" si="98"/>
        <v>45278</v>
      </c>
      <c r="H1026" s="8" t="s">
        <v>6831</v>
      </c>
      <c r="I1026" s="8" t="s">
        <v>6832</v>
      </c>
      <c r="J1026" s="8" t="s">
        <v>27</v>
      </c>
      <c r="K1026" s="8" t="s">
        <v>28</v>
      </c>
      <c r="L1026" s="8" t="s">
        <v>29</v>
      </c>
      <c r="M1026" s="10" t="str">
        <f t="shared" si="99"/>
        <v>LP</v>
      </c>
      <c r="N1026" s="12" t="s">
        <v>132</v>
      </c>
      <c r="O1026" s="8" t="str">
        <f t="shared" si="100"/>
        <v>Low</v>
      </c>
      <c r="P1026" s="207" t="s">
        <v>215</v>
      </c>
      <c r="Q1026" s="8"/>
      <c r="R1026" s="8" t="s">
        <v>6833</v>
      </c>
      <c r="S1026" s="11" t="s">
        <v>6834</v>
      </c>
      <c r="T1026" s="22" t="s">
        <v>6835</v>
      </c>
      <c r="U1026" s="8">
        <v>2</v>
      </c>
      <c r="V1026" s="8">
        <v>0</v>
      </c>
      <c r="W1026" s="8">
        <v>0</v>
      </c>
      <c r="X1026" s="14" t="s">
        <v>37</v>
      </c>
      <c r="Y1026" s="16"/>
    </row>
    <row r="1027" spans="1:25" s="67" customFormat="1" ht="112.5" customHeight="1" x14ac:dyDescent="0.2">
      <c r="A1027" s="19"/>
      <c r="B1027" s="20"/>
      <c r="C1027" s="8" t="str">
        <f t="shared" ca="1" si="97"/>
        <v>Expired</v>
      </c>
      <c r="D1027" s="8" t="s">
        <v>6836</v>
      </c>
      <c r="E1027" s="9">
        <v>43195</v>
      </c>
      <c r="F1027" s="9">
        <v>43195</v>
      </c>
      <c r="G1027" s="9">
        <f t="shared" si="98"/>
        <v>43925</v>
      </c>
      <c r="H1027" s="8" t="s">
        <v>6837</v>
      </c>
      <c r="I1027" s="8" t="s">
        <v>6838</v>
      </c>
      <c r="J1027" s="8" t="s">
        <v>27</v>
      </c>
      <c r="K1027" s="8" t="s">
        <v>28</v>
      </c>
      <c r="L1027" s="8" t="s">
        <v>29</v>
      </c>
      <c r="M1027" s="10" t="str">
        <f t="shared" si="99"/>
        <v>LP</v>
      </c>
      <c r="N1027" s="12" t="s">
        <v>30</v>
      </c>
      <c r="O1027" s="8" t="str">
        <f t="shared" si="100"/>
        <v>Medium</v>
      </c>
      <c r="P1027" s="210" t="s">
        <v>6839</v>
      </c>
      <c r="Q1027" s="54"/>
      <c r="R1027" s="8" t="s">
        <v>36</v>
      </c>
      <c r="S1027" s="11" t="s">
        <v>36</v>
      </c>
      <c r="T1027" s="13"/>
      <c r="U1027" s="8"/>
      <c r="V1027" s="8"/>
      <c r="W1027" s="8"/>
      <c r="X1027" s="14" t="str">
        <f>IF(ISNUMBER(#REF!), IF(#REF!&lt;5000001,"SMALL", IF(#REF!&lt;15000001,"MEDIUM","LARGE")),"")</f>
        <v/>
      </c>
      <c r="Y1027" s="16"/>
    </row>
    <row r="1028" spans="1:25" s="67" customFormat="1" ht="112.5" customHeight="1" x14ac:dyDescent="0.2">
      <c r="A1028" s="19"/>
      <c r="B1028" s="20"/>
      <c r="C1028" s="8" t="str">
        <f t="shared" ca="1" si="97"/>
        <v>Expired</v>
      </c>
      <c r="D1028" s="12" t="s">
        <v>6840</v>
      </c>
      <c r="E1028" s="23">
        <v>44347</v>
      </c>
      <c r="F1028" s="28">
        <v>44347</v>
      </c>
      <c r="G1028" s="9">
        <f t="shared" si="98"/>
        <v>45076</v>
      </c>
      <c r="H1028" s="8" t="s">
        <v>6841</v>
      </c>
      <c r="I1028" s="12" t="s">
        <v>6842</v>
      </c>
      <c r="J1028" s="12" t="s">
        <v>114</v>
      </c>
      <c r="K1028" s="12" t="s">
        <v>124</v>
      </c>
      <c r="L1028" s="8" t="s">
        <v>29</v>
      </c>
      <c r="M1028" s="10" t="str">
        <f t="shared" si="99"/>
        <v>LP</v>
      </c>
      <c r="N1028" s="12" t="s">
        <v>30</v>
      </c>
      <c r="O1028" s="8" t="str">
        <f t="shared" si="100"/>
        <v>Medium</v>
      </c>
      <c r="P1028" s="201" t="s">
        <v>6843</v>
      </c>
      <c r="Q1028" s="12"/>
      <c r="R1028" s="12" t="s">
        <v>6844</v>
      </c>
      <c r="S1028" s="29" t="s">
        <v>6845</v>
      </c>
      <c r="T1028" s="14"/>
      <c r="U1028" s="12"/>
      <c r="V1028" s="12"/>
      <c r="W1028" s="12"/>
      <c r="X1028" s="12"/>
      <c r="Y1028" s="16"/>
    </row>
    <row r="1029" spans="1:25" s="67" customFormat="1" ht="112.5" customHeight="1" x14ac:dyDescent="0.2">
      <c r="A1029" s="19"/>
      <c r="B1029" s="20"/>
      <c r="C1029" s="8" t="str">
        <f t="shared" ca="1" si="97"/>
        <v>Active</v>
      </c>
      <c r="D1029" s="8" t="s">
        <v>6846</v>
      </c>
      <c r="E1029" s="9">
        <v>42810</v>
      </c>
      <c r="F1029" s="9">
        <v>45001</v>
      </c>
      <c r="G1029" s="9">
        <f t="shared" si="98"/>
        <v>45731</v>
      </c>
      <c r="H1029" s="8" t="s">
        <v>6847</v>
      </c>
      <c r="I1029" s="8" t="s">
        <v>6848</v>
      </c>
      <c r="J1029" s="8" t="s">
        <v>27</v>
      </c>
      <c r="K1029" s="8" t="s">
        <v>28</v>
      </c>
      <c r="L1029" s="8" t="s">
        <v>29</v>
      </c>
      <c r="M1029" s="10" t="str">
        <f t="shared" si="99"/>
        <v>LP</v>
      </c>
      <c r="N1029" s="12" t="s">
        <v>486</v>
      </c>
      <c r="O1029" s="8" t="str">
        <f t="shared" si="100"/>
        <v>Medium</v>
      </c>
      <c r="P1029" s="207" t="s">
        <v>6849</v>
      </c>
      <c r="Q1029" s="8"/>
      <c r="R1029" s="8" t="s">
        <v>6850</v>
      </c>
      <c r="S1029" s="46" t="s">
        <v>6851</v>
      </c>
      <c r="T1029" s="12" t="s">
        <v>6852</v>
      </c>
      <c r="U1029" s="8">
        <v>34</v>
      </c>
      <c r="V1029" s="8">
        <v>0</v>
      </c>
      <c r="W1029" s="8">
        <v>6</v>
      </c>
      <c r="X1029" s="14" t="s">
        <v>243</v>
      </c>
      <c r="Y1029" s="16"/>
    </row>
    <row r="1030" spans="1:25" s="67" customFormat="1" ht="112.5" customHeight="1" x14ac:dyDescent="0.2">
      <c r="A1030" s="19"/>
      <c r="B1030" s="20"/>
      <c r="C1030" s="8" t="str">
        <f t="shared" ca="1" si="97"/>
        <v>Expired</v>
      </c>
      <c r="D1030" s="12" t="s">
        <v>6853</v>
      </c>
      <c r="E1030" s="23">
        <v>43052</v>
      </c>
      <c r="F1030" s="28">
        <v>43052</v>
      </c>
      <c r="G1030" s="9">
        <f t="shared" si="98"/>
        <v>43781</v>
      </c>
      <c r="H1030" s="8" t="s">
        <v>6854</v>
      </c>
      <c r="I1030" s="12" t="s">
        <v>6855</v>
      </c>
      <c r="J1030" s="12" t="s">
        <v>114</v>
      </c>
      <c r="K1030" s="12" t="s">
        <v>124</v>
      </c>
      <c r="L1030" s="8" t="s">
        <v>29</v>
      </c>
      <c r="M1030" s="10" t="str">
        <f t="shared" si="99"/>
        <v>LP</v>
      </c>
      <c r="N1030" s="12" t="s">
        <v>132</v>
      </c>
      <c r="O1030" s="8" t="str">
        <f t="shared" si="100"/>
        <v>Low</v>
      </c>
      <c r="P1030" s="201" t="s">
        <v>6856</v>
      </c>
      <c r="Q1030" s="12"/>
      <c r="R1030" s="12"/>
      <c r="S1030" s="46" t="s">
        <v>36</v>
      </c>
      <c r="T1030" s="14"/>
      <c r="U1030" s="12"/>
      <c r="V1030" s="12"/>
      <c r="W1030" s="12"/>
      <c r="X1030" s="12"/>
      <c r="Y1030" s="16"/>
    </row>
    <row r="1031" spans="1:25" s="67" customFormat="1" ht="112.5" customHeight="1" x14ac:dyDescent="0.2">
      <c r="A1031" s="19"/>
      <c r="B1031" s="20"/>
      <c r="C1031" s="8" t="str">
        <f t="shared" ca="1" si="97"/>
        <v>Expired</v>
      </c>
      <c r="D1031" s="8" t="s">
        <v>6857</v>
      </c>
      <c r="E1031" s="9">
        <v>43546</v>
      </c>
      <c r="F1031" s="9">
        <v>43546</v>
      </c>
      <c r="G1031" s="9">
        <f t="shared" si="98"/>
        <v>44276</v>
      </c>
      <c r="H1031" s="8" t="s">
        <v>6858</v>
      </c>
      <c r="I1031" s="8" t="s">
        <v>6859</v>
      </c>
      <c r="J1031" s="8" t="s">
        <v>131</v>
      </c>
      <c r="K1031" s="8" t="s">
        <v>28</v>
      </c>
      <c r="L1031" s="8" t="s">
        <v>29</v>
      </c>
      <c r="M1031" s="10" t="str">
        <f t="shared" si="99"/>
        <v>LP</v>
      </c>
      <c r="N1031" s="12" t="s">
        <v>193</v>
      </c>
      <c r="O1031" s="8" t="str">
        <f t="shared" si="100"/>
        <v>Low</v>
      </c>
      <c r="P1031" s="207" t="s">
        <v>6860</v>
      </c>
      <c r="Q1031" s="8"/>
      <c r="R1031" s="8" t="s">
        <v>36</v>
      </c>
      <c r="S1031" s="11" t="s">
        <v>6861</v>
      </c>
      <c r="T1031" s="13"/>
      <c r="U1031" s="8"/>
      <c r="V1031" s="8"/>
      <c r="W1031" s="8"/>
      <c r="X1031" s="14" t="str">
        <f>IF(ISNUMBER(#REF!), IF(#REF!&lt;5000001,"SMALL", IF(#REF!&lt;15000001,"MEDIUM","LARGE")),"")</f>
        <v/>
      </c>
      <c r="Y1031" s="16"/>
    </row>
    <row r="1032" spans="1:25" s="67" customFormat="1" ht="112.5" customHeight="1" x14ac:dyDescent="0.2">
      <c r="A1032" s="19"/>
      <c r="B1032" s="20"/>
      <c r="C1032" s="8" t="str">
        <f t="shared" ca="1" si="97"/>
        <v>Expired</v>
      </c>
      <c r="D1032" s="8" t="s">
        <v>6862</v>
      </c>
      <c r="E1032" s="9">
        <v>42381</v>
      </c>
      <c r="F1032" s="9">
        <v>42381</v>
      </c>
      <c r="G1032" s="9">
        <f t="shared" si="98"/>
        <v>43111</v>
      </c>
      <c r="H1032" s="8" t="s">
        <v>6863</v>
      </c>
      <c r="I1032" s="8" t="s">
        <v>6864</v>
      </c>
      <c r="J1032" s="12" t="s">
        <v>123</v>
      </c>
      <c r="K1032" s="8" t="s">
        <v>28</v>
      </c>
      <c r="L1032" s="8" t="s">
        <v>29</v>
      </c>
      <c r="M1032" s="10" t="str">
        <f t="shared" si="99"/>
        <v>LP</v>
      </c>
      <c r="N1032" s="12" t="s">
        <v>132</v>
      </c>
      <c r="O1032" s="8" t="str">
        <f t="shared" si="100"/>
        <v>Low</v>
      </c>
      <c r="P1032" s="207" t="s">
        <v>6865</v>
      </c>
      <c r="Q1032" s="8"/>
      <c r="R1032" s="8" t="s">
        <v>6866</v>
      </c>
      <c r="S1032" s="11" t="s">
        <v>6867</v>
      </c>
      <c r="T1032" s="13"/>
      <c r="U1032" s="8"/>
      <c r="V1032" s="8"/>
      <c r="W1032" s="8"/>
      <c r="X1032" s="14" t="str">
        <f>IF(ISNUMBER(#REF!), IF(#REF!&lt;5000001,"SMALL", IF(#REF!&lt;15000001,"MEDIUM","LARGE")),"")</f>
        <v/>
      </c>
      <c r="Y1032" s="16"/>
    </row>
    <row r="1033" spans="1:25" s="67" customFormat="1" ht="112.5" customHeight="1" x14ac:dyDescent="0.2">
      <c r="A1033" s="19"/>
      <c r="B1033" s="20"/>
      <c r="C1033" s="8" t="str">
        <f t="shared" ca="1" si="97"/>
        <v>Expired</v>
      </c>
      <c r="D1033" s="8" t="s">
        <v>6868</v>
      </c>
      <c r="E1033" s="9">
        <v>43704</v>
      </c>
      <c r="F1033" s="9">
        <v>43704</v>
      </c>
      <c r="G1033" s="9">
        <f t="shared" si="98"/>
        <v>44434</v>
      </c>
      <c r="H1033" s="8" t="s">
        <v>6869</v>
      </c>
      <c r="I1033" s="8" t="s">
        <v>6870</v>
      </c>
      <c r="J1033" s="8" t="s">
        <v>161</v>
      </c>
      <c r="K1033" s="8" t="s">
        <v>28</v>
      </c>
      <c r="L1033" s="8" t="s">
        <v>29</v>
      </c>
      <c r="M1033" s="10" t="str">
        <f t="shared" si="99"/>
        <v>LP</v>
      </c>
      <c r="N1033" s="12" t="s">
        <v>132</v>
      </c>
      <c r="O1033" s="8" t="str">
        <f t="shared" si="100"/>
        <v>Low</v>
      </c>
      <c r="P1033" s="207" t="s">
        <v>6562</v>
      </c>
      <c r="Q1033" s="8"/>
      <c r="R1033" s="8" t="s">
        <v>36</v>
      </c>
      <c r="S1033" s="11" t="s">
        <v>36</v>
      </c>
      <c r="T1033" s="22"/>
      <c r="U1033" s="8"/>
      <c r="V1033" s="8"/>
      <c r="W1033" s="8"/>
      <c r="X1033" s="14" t="str">
        <f>IF(ISNUMBER(#REF!), IF(#REF!&lt;5000001,"SMALL", IF(#REF!&lt;15000001,"MEDIUM","LARGE")),"")</f>
        <v/>
      </c>
      <c r="Y1033" s="16"/>
    </row>
    <row r="1034" spans="1:25" s="67" customFormat="1" ht="112.5" customHeight="1" x14ac:dyDescent="0.2">
      <c r="A1034" s="17" t="s">
        <v>1369</v>
      </c>
      <c r="B1034" s="20"/>
      <c r="C1034" s="8" t="str">
        <f t="shared" ref="C1034:C1097" ca="1" si="101">IF(G1034&lt;TODAY(),"Expired","Active")</f>
        <v>Active</v>
      </c>
      <c r="D1034" s="8" t="s">
        <v>6871</v>
      </c>
      <c r="E1034" s="9">
        <v>43690</v>
      </c>
      <c r="F1034" s="9">
        <v>45151</v>
      </c>
      <c r="G1034" s="9">
        <f t="shared" si="98"/>
        <v>45881</v>
      </c>
      <c r="H1034" s="8" t="s">
        <v>6872</v>
      </c>
      <c r="I1034" s="8" t="s">
        <v>6873</v>
      </c>
      <c r="J1034" s="8" t="s">
        <v>27</v>
      </c>
      <c r="K1034" s="8" t="s">
        <v>28</v>
      </c>
      <c r="L1034" s="8" t="s">
        <v>29</v>
      </c>
      <c r="M1034" s="10" t="str">
        <f t="shared" si="99"/>
        <v>LP</v>
      </c>
      <c r="N1034" s="12" t="s">
        <v>132</v>
      </c>
      <c r="O1034" s="8" t="str">
        <f t="shared" si="100"/>
        <v>Low</v>
      </c>
      <c r="P1034" s="207" t="s">
        <v>6874</v>
      </c>
      <c r="Q1034" s="8" t="s">
        <v>6875</v>
      </c>
      <c r="R1034" s="8" t="s">
        <v>6876</v>
      </c>
      <c r="S1034" s="11" t="s">
        <v>6877</v>
      </c>
      <c r="T1034" s="96" t="s">
        <v>6878</v>
      </c>
      <c r="U1034" s="25">
        <v>4</v>
      </c>
      <c r="V1034" s="25">
        <v>0</v>
      </c>
      <c r="W1034" s="25">
        <v>1</v>
      </c>
      <c r="X1034" s="58" t="s">
        <v>61</v>
      </c>
      <c r="Y1034" s="16"/>
    </row>
    <row r="1035" spans="1:25" s="67" customFormat="1" ht="112.5" customHeight="1" x14ac:dyDescent="0.2">
      <c r="A1035" s="19"/>
      <c r="B1035" s="18">
        <v>45035</v>
      </c>
      <c r="C1035" s="8" t="str">
        <f t="shared" ca="1" si="101"/>
        <v>Active</v>
      </c>
      <c r="D1035" s="8" t="s">
        <v>6879</v>
      </c>
      <c r="E1035" s="9">
        <v>45035</v>
      </c>
      <c r="F1035" s="9">
        <f>E1035</f>
        <v>45035</v>
      </c>
      <c r="G1035" s="9">
        <f t="shared" si="98"/>
        <v>45765</v>
      </c>
      <c r="H1035" s="8" t="s">
        <v>6880</v>
      </c>
      <c r="I1035" s="8" t="s">
        <v>6881</v>
      </c>
      <c r="J1035" s="8" t="s">
        <v>191</v>
      </c>
      <c r="K1035" s="8" t="s">
        <v>28</v>
      </c>
      <c r="L1035" s="8" t="s">
        <v>29</v>
      </c>
      <c r="M1035" s="10" t="str">
        <f t="shared" si="99"/>
        <v>LP</v>
      </c>
      <c r="N1035" s="8" t="s">
        <v>270</v>
      </c>
      <c r="O1035" s="8" t="str">
        <f>IF(EXACT(N1035,"Overseas Charities Operating in Jamaica"),"Medium",IF(EXACT(N1035,"Muslim Groups/Foundations"),"Medium",IF(EXACT(N1035,"Churches"),"Low",IF(EXACT(N1035,"Benevolent Societies"),"Low",IF(EXACT(N1035,"Alumni/Past Students Associations"),"Low",IF(EXACT(N1035,"Schools(Government/Private)"),"Low",IF(EXACT(N1035,"Govt.Based Trusts/Charities"),"Low",IF(EXACT(N1035,"Trust"),"Medium",IF(EXACT(N1035,"Company Based Foundations"),"Medium",IF(EXACT(N1035,"Other Foundations"),"Medium",IF(EXACT(N1035,"Unincorporated Groups"),"Medium","")))))))))))</f>
        <v>Medium</v>
      </c>
      <c r="P1035" s="207" t="s">
        <v>6882</v>
      </c>
      <c r="Q1035" s="8"/>
      <c r="R1035" s="8" t="s">
        <v>6883</v>
      </c>
      <c r="S1035" s="11" t="s">
        <v>6884</v>
      </c>
      <c r="T1035" s="12" t="s">
        <v>6885</v>
      </c>
      <c r="U1035" s="8">
        <v>6</v>
      </c>
      <c r="V1035" s="8">
        <v>0</v>
      </c>
      <c r="W1035" s="8">
        <v>0</v>
      </c>
      <c r="X1035" s="14" t="s">
        <v>37</v>
      </c>
      <c r="Y1035" s="16"/>
    </row>
    <row r="1036" spans="1:25" s="67" customFormat="1" ht="112.5" customHeight="1" x14ac:dyDescent="0.2">
      <c r="A1036" s="19"/>
      <c r="B1036" s="20"/>
      <c r="C1036" s="8" t="str">
        <f t="shared" ca="1" si="101"/>
        <v>Expired</v>
      </c>
      <c r="D1036" s="8" t="s">
        <v>6886</v>
      </c>
      <c r="E1036" s="9">
        <v>43690</v>
      </c>
      <c r="F1036" s="9">
        <f>E1036</f>
        <v>43690</v>
      </c>
      <c r="G1036" s="9">
        <f t="shared" si="98"/>
        <v>44420</v>
      </c>
      <c r="H1036" s="8" t="s">
        <v>6887</v>
      </c>
      <c r="I1036" s="8" t="s">
        <v>6888</v>
      </c>
      <c r="J1036" s="8" t="s">
        <v>161</v>
      </c>
      <c r="K1036" s="8" t="s">
        <v>28</v>
      </c>
      <c r="L1036" s="8" t="s">
        <v>29</v>
      </c>
      <c r="M1036" s="10" t="str">
        <f t="shared" si="99"/>
        <v>LP</v>
      </c>
      <c r="N1036" s="12" t="s">
        <v>132</v>
      </c>
      <c r="O1036" s="8" t="str">
        <f t="shared" ref="O1036:O1099" si="102">IF(EXACT(N1036,"Overseas Charities Operating in Jamaica"),"Medium",IF(EXACT(N1036,"Muslim Groups/Foundations"),"Medium",IF(EXACT(N1036,"Churches"),"Low",IF(EXACT(N1036,"Benevolent Societies"),"Low",IF(EXACT(N1036,"Alumni/Past Students'associations"),"Low",IF(EXACT(N1036,"Schools(Government/Private)"),"Low",IF(EXACT(N1036,"Govt.Based Trust/Charities"),"Low",IF(EXACT(N1036,"Trust"),"Medium",IF(EXACT(N1036,"Company Based Foundations"),"Medium",IF(EXACT(N1036,"Other Foundations"),"Medium",IF(EXACT(N1036,"Unincorporated Groups"),"Medium","")))))))))))</f>
        <v>Low</v>
      </c>
      <c r="P1036" s="207" t="s">
        <v>6889</v>
      </c>
      <c r="Q1036" s="8"/>
      <c r="R1036" s="8" t="s">
        <v>6890</v>
      </c>
      <c r="S1036" s="11" t="s">
        <v>6891</v>
      </c>
      <c r="T1036" s="22"/>
      <c r="U1036" s="8"/>
      <c r="V1036" s="8"/>
      <c r="W1036" s="8"/>
      <c r="X1036" s="14" t="str">
        <f>IF(ISNUMBER(#REF!), IF(#REF!&lt;5000001,"SMALL", IF(#REF!&lt;15000001,"MEDIUM","LARGE")),"")</f>
        <v/>
      </c>
      <c r="Y1036" s="16"/>
    </row>
    <row r="1037" spans="1:25" s="67" customFormat="1" ht="112.5" customHeight="1" x14ac:dyDescent="0.2">
      <c r="A1037" s="19"/>
      <c r="B1037" s="20"/>
      <c r="C1037" s="8" t="str">
        <f t="shared" ca="1" si="101"/>
        <v>Expired</v>
      </c>
      <c r="D1037" s="12" t="s">
        <v>6892</v>
      </c>
      <c r="E1037" s="23">
        <v>43480</v>
      </c>
      <c r="F1037" s="28">
        <v>43480</v>
      </c>
      <c r="G1037" s="9">
        <f t="shared" ref="G1037:G1048" si="103">DATE(YEAR(F1037)+2,MONTH(F1037),DAY(F1037)-1)</f>
        <v>44210</v>
      </c>
      <c r="H1037" s="8" t="s">
        <v>6893</v>
      </c>
      <c r="I1037" s="12" t="s">
        <v>6894</v>
      </c>
      <c r="J1037" s="12" t="s">
        <v>123</v>
      </c>
      <c r="K1037" s="12" t="s">
        <v>124</v>
      </c>
      <c r="L1037" s="8" t="s">
        <v>29</v>
      </c>
      <c r="M1037" s="10" t="str">
        <f t="shared" si="99"/>
        <v>LP</v>
      </c>
      <c r="N1037" s="12" t="s">
        <v>30</v>
      </c>
      <c r="O1037" s="8" t="str">
        <f t="shared" si="102"/>
        <v>Medium</v>
      </c>
      <c r="P1037" s="201" t="s">
        <v>6895</v>
      </c>
      <c r="Q1037" s="12"/>
      <c r="R1037" s="12" t="s">
        <v>6896</v>
      </c>
      <c r="S1037" s="29" t="s">
        <v>6897</v>
      </c>
      <c r="T1037" s="14"/>
      <c r="U1037" s="12"/>
      <c r="V1037" s="12"/>
      <c r="W1037" s="12"/>
      <c r="X1037" s="12"/>
      <c r="Y1037" s="16"/>
    </row>
    <row r="1038" spans="1:25" s="67" customFormat="1" ht="112.5" customHeight="1" x14ac:dyDescent="0.2">
      <c r="A1038" s="68"/>
      <c r="B1038" s="31"/>
      <c r="C1038" s="8" t="str">
        <f t="shared" ca="1" si="101"/>
        <v>Expired</v>
      </c>
      <c r="D1038" s="8" t="s">
        <v>6898</v>
      </c>
      <c r="E1038" s="9">
        <v>43235</v>
      </c>
      <c r="F1038" s="9">
        <v>44696</v>
      </c>
      <c r="G1038" s="9">
        <f t="shared" si="103"/>
        <v>45426</v>
      </c>
      <c r="H1038" s="8" t="s">
        <v>6899</v>
      </c>
      <c r="I1038" s="8" t="s">
        <v>6900</v>
      </c>
      <c r="J1038" s="8" t="s">
        <v>27</v>
      </c>
      <c r="K1038" s="8" t="s">
        <v>28</v>
      </c>
      <c r="L1038" s="8" t="s">
        <v>29</v>
      </c>
      <c r="M1038" s="10" t="str">
        <f t="shared" si="99"/>
        <v>LP</v>
      </c>
      <c r="N1038" s="12" t="s">
        <v>30</v>
      </c>
      <c r="O1038" s="8" t="str">
        <f t="shared" si="102"/>
        <v>Medium</v>
      </c>
      <c r="P1038" s="207" t="s">
        <v>6901</v>
      </c>
      <c r="Q1038" s="8"/>
      <c r="R1038" s="8" t="s">
        <v>6902</v>
      </c>
      <c r="S1038" s="11" t="s">
        <v>6903</v>
      </c>
      <c r="T1038" s="23" t="s">
        <v>6904</v>
      </c>
      <c r="U1038" s="8">
        <v>6</v>
      </c>
      <c r="V1038" s="8">
        <v>0</v>
      </c>
      <c r="W1038" s="8">
        <v>0</v>
      </c>
      <c r="X1038" s="14" t="str">
        <f>IF(ISNUMBER(#REF!), IF(#REF!&lt;5000001,"SMALL", IF(#REF!&lt;15000001,"MEDIUM","LARGE")),"")</f>
        <v/>
      </c>
      <c r="Y1038" s="16"/>
    </row>
    <row r="1039" spans="1:25" s="67" customFormat="1" ht="112.5" customHeight="1" x14ac:dyDescent="0.2">
      <c r="A1039" s="19"/>
      <c r="B1039" s="20"/>
      <c r="C1039" s="8" t="str">
        <f t="shared" ca="1" si="101"/>
        <v>Expired</v>
      </c>
      <c r="D1039" s="8" t="s">
        <v>6905</v>
      </c>
      <c r="E1039" s="9">
        <v>43909</v>
      </c>
      <c r="F1039" s="9">
        <v>44638</v>
      </c>
      <c r="G1039" s="9">
        <f t="shared" si="103"/>
        <v>45368</v>
      </c>
      <c r="H1039" s="8" t="s">
        <v>6906</v>
      </c>
      <c r="I1039" s="8" t="s">
        <v>6907</v>
      </c>
      <c r="J1039" s="8" t="s">
        <v>27</v>
      </c>
      <c r="K1039" s="8" t="s">
        <v>28</v>
      </c>
      <c r="L1039" s="8" t="s">
        <v>29</v>
      </c>
      <c r="M1039" s="10" t="str">
        <f t="shared" si="99"/>
        <v>LP</v>
      </c>
      <c r="N1039" s="12" t="s">
        <v>132</v>
      </c>
      <c r="O1039" s="8" t="str">
        <f t="shared" si="102"/>
        <v>Low</v>
      </c>
      <c r="P1039" s="207" t="s">
        <v>215</v>
      </c>
      <c r="Q1039" s="8"/>
      <c r="R1039" s="8" t="s">
        <v>6908</v>
      </c>
      <c r="S1039" s="11" t="s">
        <v>6909</v>
      </c>
      <c r="T1039" s="23" t="s">
        <v>6910</v>
      </c>
      <c r="U1039" s="8">
        <v>65</v>
      </c>
      <c r="V1039" s="8">
        <v>2</v>
      </c>
      <c r="W1039" s="8">
        <v>0</v>
      </c>
      <c r="X1039" s="14" t="s">
        <v>37</v>
      </c>
      <c r="Y1039" s="16"/>
    </row>
    <row r="1040" spans="1:25" s="67" customFormat="1" ht="112.5" customHeight="1" x14ac:dyDescent="0.2">
      <c r="A1040" s="19"/>
      <c r="B1040" s="20"/>
      <c r="C1040" s="8" t="str">
        <f t="shared" ca="1" si="101"/>
        <v>Expired</v>
      </c>
      <c r="D1040" s="8" t="s">
        <v>6911</v>
      </c>
      <c r="E1040" s="9">
        <v>42298</v>
      </c>
      <c r="F1040" s="9">
        <v>44490</v>
      </c>
      <c r="G1040" s="9">
        <f t="shared" si="103"/>
        <v>45219</v>
      </c>
      <c r="H1040" s="8" t="s">
        <v>6912</v>
      </c>
      <c r="I1040" s="8" t="s">
        <v>6913</v>
      </c>
      <c r="J1040" s="8" t="s">
        <v>27</v>
      </c>
      <c r="K1040" s="8" t="s">
        <v>28</v>
      </c>
      <c r="L1040" s="8" t="s">
        <v>29</v>
      </c>
      <c r="M1040" s="10" t="str">
        <f t="shared" si="99"/>
        <v>LP</v>
      </c>
      <c r="N1040" s="12" t="s">
        <v>30</v>
      </c>
      <c r="O1040" s="8" t="str">
        <f t="shared" si="102"/>
        <v>Medium</v>
      </c>
      <c r="P1040" s="207" t="s">
        <v>6914</v>
      </c>
      <c r="Q1040" s="8"/>
      <c r="R1040" s="8" t="s">
        <v>6915</v>
      </c>
      <c r="S1040" s="21" t="s">
        <v>36</v>
      </c>
      <c r="T1040" s="12" t="s">
        <v>6916</v>
      </c>
      <c r="U1040" s="8"/>
      <c r="V1040" s="8"/>
      <c r="W1040" s="8"/>
      <c r="X1040" s="14" t="str">
        <f>IF(ISNUMBER(#REF!), IF(#REF!&lt;5000001,"SMALL", IF(#REF!&lt;15000001,"MEDIUM","LARGE")),"")</f>
        <v/>
      </c>
      <c r="Y1040" s="16"/>
    </row>
    <row r="1041" spans="1:25" s="67" customFormat="1" ht="112.5" customHeight="1" x14ac:dyDescent="0.2">
      <c r="A1041" s="19"/>
      <c r="B1041" s="20"/>
      <c r="C1041" s="8" t="str">
        <f t="shared" ca="1" si="101"/>
        <v>Expired</v>
      </c>
      <c r="D1041" s="8" t="s">
        <v>6917</v>
      </c>
      <c r="E1041" s="9">
        <v>44296</v>
      </c>
      <c r="F1041" s="9">
        <v>44504</v>
      </c>
      <c r="G1041" s="9">
        <f t="shared" si="103"/>
        <v>45233</v>
      </c>
      <c r="H1041" s="8" t="s">
        <v>6918</v>
      </c>
      <c r="I1041" s="8" t="s">
        <v>6919</v>
      </c>
      <c r="J1041" s="12" t="s">
        <v>123</v>
      </c>
      <c r="K1041" s="8" t="s">
        <v>28</v>
      </c>
      <c r="L1041" s="8" t="s">
        <v>29</v>
      </c>
      <c r="M1041" s="10" t="str">
        <f t="shared" si="99"/>
        <v>LP</v>
      </c>
      <c r="N1041" s="12" t="s">
        <v>30</v>
      </c>
      <c r="O1041" s="8" t="str">
        <f t="shared" si="102"/>
        <v>Medium</v>
      </c>
      <c r="P1041" s="207" t="s">
        <v>6920</v>
      </c>
      <c r="Q1041" s="8"/>
      <c r="R1041" s="8" t="s">
        <v>6921</v>
      </c>
      <c r="S1041" s="21" t="s">
        <v>6922</v>
      </c>
      <c r="T1041" s="12" t="s">
        <v>6923</v>
      </c>
      <c r="U1041" s="8"/>
      <c r="V1041" s="8"/>
      <c r="W1041" s="8"/>
      <c r="X1041" s="27" t="s">
        <v>37</v>
      </c>
      <c r="Y1041" s="16"/>
    </row>
    <row r="1042" spans="1:25" s="67" customFormat="1" ht="112.5" customHeight="1" x14ac:dyDescent="0.2">
      <c r="A1042" s="19"/>
      <c r="B1042" s="20"/>
      <c r="C1042" s="8" t="str">
        <f t="shared" ca="1" si="101"/>
        <v>Expired</v>
      </c>
      <c r="D1042" s="8" t="s">
        <v>6924</v>
      </c>
      <c r="E1042" s="9">
        <v>42391</v>
      </c>
      <c r="F1042" s="9">
        <f>E1042</f>
        <v>42391</v>
      </c>
      <c r="G1042" s="9">
        <f t="shared" si="103"/>
        <v>43121</v>
      </c>
      <c r="H1042" s="8" t="s">
        <v>6925</v>
      </c>
      <c r="I1042" s="8" t="s">
        <v>6926</v>
      </c>
      <c r="J1042" s="8" t="s">
        <v>65</v>
      </c>
      <c r="K1042" s="8" t="s">
        <v>28</v>
      </c>
      <c r="L1042" s="8" t="s">
        <v>29</v>
      </c>
      <c r="M1042" s="10" t="str">
        <f t="shared" si="99"/>
        <v>LP</v>
      </c>
      <c r="N1042" s="12" t="s">
        <v>132</v>
      </c>
      <c r="O1042" s="8" t="str">
        <f t="shared" si="102"/>
        <v>Low</v>
      </c>
      <c r="P1042" s="207" t="s">
        <v>6927</v>
      </c>
      <c r="Q1042" s="8"/>
      <c r="R1042" s="54" t="s">
        <v>36</v>
      </c>
      <c r="S1042" s="11" t="s">
        <v>36</v>
      </c>
      <c r="T1042" s="13"/>
      <c r="U1042" s="24"/>
      <c r="V1042" s="24"/>
      <c r="W1042" s="24"/>
      <c r="X1042" s="14" t="str">
        <f>IF(ISNUMBER(#REF!), IF(#REF!&lt;5000001,"SMALL", IF(#REF!&lt;15000001,"MEDIUM","LARGE")),"")</f>
        <v/>
      </c>
      <c r="Y1042" s="16"/>
    </row>
    <row r="1043" spans="1:25" s="67" customFormat="1" ht="112.5" customHeight="1" x14ac:dyDescent="0.2">
      <c r="A1043" s="19"/>
      <c r="B1043" s="20"/>
      <c r="C1043" s="8" t="str">
        <f t="shared" ca="1" si="101"/>
        <v>Expired</v>
      </c>
      <c r="D1043" s="8" t="s">
        <v>6928</v>
      </c>
      <c r="E1043" s="9">
        <v>43745</v>
      </c>
      <c r="F1043" s="9">
        <f>E1043</f>
        <v>43745</v>
      </c>
      <c r="G1043" s="9">
        <f t="shared" si="103"/>
        <v>44475</v>
      </c>
      <c r="H1043" s="8" t="s">
        <v>6929</v>
      </c>
      <c r="I1043" s="8" t="s">
        <v>6930</v>
      </c>
      <c r="J1043" s="8" t="s">
        <v>161</v>
      </c>
      <c r="K1043" s="8" t="s">
        <v>28</v>
      </c>
      <c r="L1043" s="8" t="s">
        <v>29</v>
      </c>
      <c r="M1043" s="10" t="str">
        <f t="shared" si="99"/>
        <v>LP</v>
      </c>
      <c r="N1043" s="12" t="s">
        <v>132</v>
      </c>
      <c r="O1043" s="8" t="str">
        <f t="shared" si="102"/>
        <v>Low</v>
      </c>
      <c r="P1043" s="207" t="s">
        <v>6931</v>
      </c>
      <c r="Q1043" s="8"/>
      <c r="R1043" s="8" t="s">
        <v>6932</v>
      </c>
      <c r="S1043" s="11" t="s">
        <v>36</v>
      </c>
      <c r="T1043" s="23" t="s">
        <v>6933</v>
      </c>
      <c r="U1043" s="24"/>
      <c r="V1043" s="24"/>
      <c r="W1043" s="24"/>
      <c r="X1043" s="14" t="s">
        <v>37</v>
      </c>
      <c r="Y1043" s="16"/>
    </row>
    <row r="1044" spans="1:25" s="67" customFormat="1" ht="112.5" customHeight="1" x14ac:dyDescent="0.2">
      <c r="A1044" s="19"/>
      <c r="B1044" s="20"/>
      <c r="C1044" s="8" t="str">
        <f t="shared" ca="1" si="101"/>
        <v>Expired</v>
      </c>
      <c r="D1044" s="8" t="s">
        <v>6934</v>
      </c>
      <c r="E1044" s="9">
        <v>44285</v>
      </c>
      <c r="F1044" s="9">
        <f>E1044</f>
        <v>44285</v>
      </c>
      <c r="G1044" s="9">
        <f t="shared" si="103"/>
        <v>45014</v>
      </c>
      <c r="H1044" s="8" t="s">
        <v>6935</v>
      </c>
      <c r="I1044" s="8" t="s">
        <v>6936</v>
      </c>
      <c r="J1044" s="8" t="s">
        <v>161</v>
      </c>
      <c r="K1044" s="8" t="s">
        <v>28</v>
      </c>
      <c r="L1044" s="8" t="s">
        <v>29</v>
      </c>
      <c r="M1044" s="10" t="str">
        <f t="shared" si="99"/>
        <v>LP</v>
      </c>
      <c r="N1044" s="12" t="s">
        <v>132</v>
      </c>
      <c r="O1044" s="8" t="str">
        <f t="shared" si="102"/>
        <v>Low</v>
      </c>
      <c r="P1044" s="207" t="s">
        <v>215</v>
      </c>
      <c r="Q1044" s="8"/>
      <c r="R1044" s="8" t="s">
        <v>6937</v>
      </c>
      <c r="S1044" s="11" t="s">
        <v>36</v>
      </c>
      <c r="T1044" s="13"/>
      <c r="U1044" s="8"/>
      <c r="V1044" s="8"/>
      <c r="W1044" s="8"/>
      <c r="X1044" s="14" t="str">
        <f>IF(ISNUMBER(#REF!), IF(#REF!&lt;5000001,"SMALL", IF(#REF!&lt;15000001,"MEDIUM","LARGE")),"")</f>
        <v/>
      </c>
      <c r="Y1044" s="16"/>
    </row>
    <row r="1045" spans="1:25" s="67" customFormat="1" ht="112.5" customHeight="1" x14ac:dyDescent="0.2">
      <c r="A1045" s="19"/>
      <c r="B1045" s="20"/>
      <c r="C1045" s="8" t="str">
        <f t="shared" ca="1" si="101"/>
        <v>Expired</v>
      </c>
      <c r="D1045" s="12" t="s">
        <v>6938</v>
      </c>
      <c r="E1045" s="23">
        <v>42050</v>
      </c>
      <c r="F1045" s="28">
        <v>44281</v>
      </c>
      <c r="G1045" s="9">
        <f t="shared" si="103"/>
        <v>45010</v>
      </c>
      <c r="H1045" s="8" t="s">
        <v>6939</v>
      </c>
      <c r="I1045" s="12" t="s">
        <v>6940</v>
      </c>
      <c r="J1045" s="12" t="s">
        <v>123</v>
      </c>
      <c r="K1045" s="12" t="s">
        <v>124</v>
      </c>
      <c r="L1045" s="8" t="s">
        <v>29</v>
      </c>
      <c r="M1045" s="10" t="str">
        <f t="shared" si="99"/>
        <v>LP</v>
      </c>
      <c r="N1045" s="12" t="s">
        <v>132</v>
      </c>
      <c r="O1045" s="8" t="str">
        <f t="shared" si="102"/>
        <v>Low</v>
      </c>
      <c r="P1045" s="201" t="s">
        <v>6941</v>
      </c>
      <c r="Q1045" s="12"/>
      <c r="R1045" s="12" t="s">
        <v>6942</v>
      </c>
      <c r="S1045" s="11" t="s">
        <v>6943</v>
      </c>
      <c r="T1045" s="14" t="s">
        <v>414</v>
      </c>
      <c r="U1045" s="12">
        <v>40</v>
      </c>
      <c r="V1045" s="12">
        <v>8</v>
      </c>
      <c r="W1045" s="12">
        <v>1</v>
      </c>
      <c r="X1045" s="12" t="s">
        <v>37</v>
      </c>
      <c r="Y1045" s="16"/>
    </row>
    <row r="1046" spans="1:25" s="67" customFormat="1" ht="112.5" customHeight="1" x14ac:dyDescent="0.2">
      <c r="A1046" s="19"/>
      <c r="B1046" s="20"/>
      <c r="C1046" s="8" t="str">
        <f t="shared" ca="1" si="101"/>
        <v>Expired</v>
      </c>
      <c r="D1046" s="8" t="s">
        <v>6944</v>
      </c>
      <c r="E1046" s="9">
        <v>43266</v>
      </c>
      <c r="F1046" s="9">
        <f>E1046</f>
        <v>43266</v>
      </c>
      <c r="G1046" s="9">
        <f t="shared" si="103"/>
        <v>43996</v>
      </c>
      <c r="H1046" s="8" t="s">
        <v>6945</v>
      </c>
      <c r="I1046" s="8" t="s">
        <v>6946</v>
      </c>
      <c r="J1046" s="8" t="s">
        <v>254</v>
      </c>
      <c r="K1046" s="8" t="s">
        <v>28</v>
      </c>
      <c r="L1046" s="8" t="s">
        <v>29</v>
      </c>
      <c r="M1046" s="10" t="str">
        <f t="shared" si="99"/>
        <v>LP</v>
      </c>
      <c r="N1046" s="12" t="s">
        <v>132</v>
      </c>
      <c r="O1046" s="8" t="str">
        <f t="shared" si="102"/>
        <v>Low</v>
      </c>
      <c r="P1046" s="207" t="s">
        <v>3740</v>
      </c>
      <c r="Q1046" s="8"/>
      <c r="R1046" s="8" t="s">
        <v>6947</v>
      </c>
      <c r="S1046" s="11" t="s">
        <v>6948</v>
      </c>
      <c r="T1046" s="13"/>
      <c r="U1046" s="8"/>
      <c r="V1046" s="8"/>
      <c r="W1046" s="8"/>
      <c r="X1046" s="14" t="str">
        <f>IF(ISNUMBER(#REF!), IF(#REF!&lt;5000001,"SMALL", IF(#REF!&lt;15000001,"MEDIUM","LARGE")),"")</f>
        <v/>
      </c>
      <c r="Y1046" s="16"/>
    </row>
    <row r="1047" spans="1:25" s="67" customFormat="1" ht="112.5" customHeight="1" x14ac:dyDescent="0.2">
      <c r="A1047" s="19"/>
      <c r="B1047" s="20"/>
      <c r="C1047" s="8" t="str">
        <f t="shared" ca="1" si="101"/>
        <v>Expired</v>
      </c>
      <c r="D1047" s="8" t="s">
        <v>6949</v>
      </c>
      <c r="E1047" s="9">
        <v>42991</v>
      </c>
      <c r="F1047" s="9">
        <f>E1047</f>
        <v>42991</v>
      </c>
      <c r="G1047" s="9">
        <f t="shared" si="103"/>
        <v>43720</v>
      </c>
      <c r="H1047" s="8" t="s">
        <v>6950</v>
      </c>
      <c r="I1047" s="8" t="s">
        <v>6951</v>
      </c>
      <c r="J1047" s="8" t="s">
        <v>65</v>
      </c>
      <c r="K1047" s="8" t="s">
        <v>28</v>
      </c>
      <c r="L1047" s="8" t="s">
        <v>29</v>
      </c>
      <c r="M1047" s="10" t="str">
        <f t="shared" si="99"/>
        <v>LP</v>
      </c>
      <c r="N1047" s="12" t="s">
        <v>132</v>
      </c>
      <c r="O1047" s="8" t="str">
        <f t="shared" si="102"/>
        <v>Low</v>
      </c>
      <c r="P1047" s="207" t="s">
        <v>6952</v>
      </c>
      <c r="Q1047" s="8"/>
      <c r="R1047" s="54" t="s">
        <v>36</v>
      </c>
      <c r="S1047" s="11" t="s">
        <v>36</v>
      </c>
      <c r="T1047" s="13"/>
      <c r="U1047" s="8"/>
      <c r="V1047" s="8"/>
      <c r="W1047" s="8"/>
      <c r="X1047" s="14" t="str">
        <f>IF(ISNUMBER(#REF!), IF(#REF!&lt;5000001,"SMALL", IF(#REF!&lt;15000001,"MEDIUM","LARGE")),"")</f>
        <v/>
      </c>
      <c r="Y1047" s="16"/>
    </row>
    <row r="1048" spans="1:25" s="67" customFormat="1" ht="112.5" customHeight="1" x14ac:dyDescent="0.2">
      <c r="A1048" s="19"/>
      <c r="B1048" s="20"/>
      <c r="C1048" s="8" t="str">
        <f t="shared" ca="1" si="101"/>
        <v>Active</v>
      </c>
      <c r="D1048" s="8" t="s">
        <v>6953</v>
      </c>
      <c r="E1048" s="9">
        <v>43705</v>
      </c>
      <c r="F1048" s="28">
        <v>45164</v>
      </c>
      <c r="G1048" s="9">
        <f t="shared" si="103"/>
        <v>45894</v>
      </c>
      <c r="H1048" s="8" t="s">
        <v>6954</v>
      </c>
      <c r="I1048" s="8" t="s">
        <v>6955</v>
      </c>
      <c r="J1048" s="8" t="s">
        <v>269</v>
      </c>
      <c r="K1048" s="8" t="s">
        <v>28</v>
      </c>
      <c r="L1048" s="8" t="s">
        <v>29</v>
      </c>
      <c r="M1048" s="10" t="str">
        <f t="shared" si="99"/>
        <v>LP</v>
      </c>
      <c r="N1048" s="12" t="s">
        <v>132</v>
      </c>
      <c r="O1048" s="8" t="str">
        <f t="shared" si="102"/>
        <v>Low</v>
      </c>
      <c r="P1048" s="207" t="s">
        <v>6956</v>
      </c>
      <c r="Q1048" s="8" t="s">
        <v>6957</v>
      </c>
      <c r="R1048" s="8" t="s">
        <v>6958</v>
      </c>
      <c r="S1048" s="11" t="s">
        <v>6959</v>
      </c>
      <c r="T1048" s="12" t="s">
        <v>6960</v>
      </c>
      <c r="U1048" s="8">
        <v>3</v>
      </c>
      <c r="V1048" s="8">
        <v>6</v>
      </c>
      <c r="W1048" s="8">
        <v>0</v>
      </c>
      <c r="X1048" s="14" t="s">
        <v>37</v>
      </c>
      <c r="Y1048" s="16"/>
    </row>
    <row r="1049" spans="1:25" s="67" customFormat="1" ht="112.5" customHeight="1" x14ac:dyDescent="0.2">
      <c r="A1049" s="115"/>
      <c r="B1049" s="116"/>
      <c r="C1049" s="8" t="str">
        <f t="shared" ca="1" si="101"/>
        <v>Expired</v>
      </c>
      <c r="D1049" s="8" t="s">
        <v>6961</v>
      </c>
      <c r="E1049" s="9">
        <v>44259</v>
      </c>
      <c r="F1049" s="9">
        <v>44989</v>
      </c>
      <c r="G1049" s="9">
        <f>DATE(YEAR(F1049)+1,MONTH(F1049),DAY(F1049)-1)</f>
        <v>45354</v>
      </c>
      <c r="H1049" s="8" t="s">
        <v>6962</v>
      </c>
      <c r="I1049" s="8" t="s">
        <v>6963</v>
      </c>
      <c r="J1049" s="8" t="s">
        <v>161</v>
      </c>
      <c r="K1049" s="8" t="s">
        <v>28</v>
      </c>
      <c r="L1049" s="8" t="s">
        <v>29</v>
      </c>
      <c r="M1049" s="10" t="str">
        <f t="shared" si="99"/>
        <v>LP</v>
      </c>
      <c r="N1049" s="12" t="s">
        <v>132</v>
      </c>
      <c r="O1049" s="8" t="str">
        <f t="shared" si="102"/>
        <v>Low</v>
      </c>
      <c r="P1049" s="207" t="s">
        <v>2457</v>
      </c>
      <c r="Q1049" s="8" t="s">
        <v>6964</v>
      </c>
      <c r="R1049" s="8" t="s">
        <v>6965</v>
      </c>
      <c r="S1049" s="11" t="s">
        <v>6966</v>
      </c>
      <c r="T1049" s="12" t="s">
        <v>6967</v>
      </c>
      <c r="U1049" s="8">
        <v>1</v>
      </c>
      <c r="V1049" s="8">
        <v>4</v>
      </c>
      <c r="W1049" s="8">
        <v>0</v>
      </c>
      <c r="X1049" s="14" t="s">
        <v>37</v>
      </c>
      <c r="Y1049" s="16"/>
    </row>
    <row r="1050" spans="1:25" s="67" customFormat="1" ht="112.5" customHeight="1" x14ac:dyDescent="0.2">
      <c r="A1050" s="30"/>
      <c r="B1050" s="31"/>
      <c r="C1050" s="8" t="str">
        <f t="shared" ca="1" si="101"/>
        <v>Expired</v>
      </c>
      <c r="D1050" s="8" t="s">
        <v>6968</v>
      </c>
      <c r="E1050" s="9">
        <v>44421</v>
      </c>
      <c r="F1050" s="9">
        <v>44421</v>
      </c>
      <c r="G1050" s="9">
        <f t="shared" ref="G1050:G1081" si="104">DATE(YEAR(F1050)+2,MONTH(F1050),DAY(F1050)-1)</f>
        <v>45150</v>
      </c>
      <c r="H1050" s="8" t="s">
        <v>6969</v>
      </c>
      <c r="I1050" s="8" t="s">
        <v>6970</v>
      </c>
      <c r="J1050" s="8" t="s">
        <v>27</v>
      </c>
      <c r="K1050" s="8" t="s">
        <v>28</v>
      </c>
      <c r="L1050" s="8" t="s">
        <v>29</v>
      </c>
      <c r="M1050" s="10" t="str">
        <f t="shared" si="99"/>
        <v>LP</v>
      </c>
      <c r="N1050" s="12" t="s">
        <v>132</v>
      </c>
      <c r="O1050" s="8" t="str">
        <f t="shared" si="102"/>
        <v>Low</v>
      </c>
      <c r="P1050" s="207" t="s">
        <v>6340</v>
      </c>
      <c r="Q1050" s="8"/>
      <c r="R1050" s="8" t="s">
        <v>6971</v>
      </c>
      <c r="S1050" s="21" t="s">
        <v>6972</v>
      </c>
      <c r="T1050" s="12" t="s">
        <v>6973</v>
      </c>
      <c r="U1050" s="8"/>
      <c r="V1050" s="8"/>
      <c r="W1050" s="8"/>
      <c r="X1050" s="27" t="s">
        <v>37</v>
      </c>
      <c r="Y1050" s="16"/>
    </row>
    <row r="1051" spans="1:25" s="67" customFormat="1" ht="112.5" customHeight="1" x14ac:dyDescent="0.2">
      <c r="A1051" s="19"/>
      <c r="B1051" s="20"/>
      <c r="C1051" s="8" t="str">
        <f t="shared" ca="1" si="101"/>
        <v>Expired</v>
      </c>
      <c r="D1051" s="12" t="s">
        <v>6974</v>
      </c>
      <c r="E1051" s="9">
        <v>43349</v>
      </c>
      <c r="F1051" s="28">
        <v>43349</v>
      </c>
      <c r="G1051" s="9">
        <f t="shared" si="104"/>
        <v>44079</v>
      </c>
      <c r="H1051" s="8" t="s">
        <v>6975</v>
      </c>
      <c r="I1051" s="12" t="s">
        <v>6976</v>
      </c>
      <c r="J1051" s="12" t="s">
        <v>56</v>
      </c>
      <c r="K1051" s="12" t="s">
        <v>124</v>
      </c>
      <c r="L1051" s="54" t="s">
        <v>192</v>
      </c>
      <c r="M1051" s="10" t="str">
        <f t="shared" si="99"/>
        <v>LP</v>
      </c>
      <c r="N1051" s="12" t="s">
        <v>193</v>
      </c>
      <c r="O1051" s="8" t="str">
        <f t="shared" si="102"/>
        <v>Low</v>
      </c>
      <c r="P1051" s="201" t="s">
        <v>6977</v>
      </c>
      <c r="Q1051" s="12"/>
      <c r="R1051" s="12" t="s">
        <v>6978</v>
      </c>
      <c r="S1051" s="21" t="s">
        <v>6979</v>
      </c>
      <c r="T1051" s="14" t="s">
        <v>6980</v>
      </c>
      <c r="U1051" s="12">
        <v>7</v>
      </c>
      <c r="V1051" s="12">
        <v>0</v>
      </c>
      <c r="W1051" s="12">
        <v>0</v>
      </c>
      <c r="X1051" s="12" t="s">
        <v>37</v>
      </c>
      <c r="Y1051" s="16"/>
    </row>
    <row r="1052" spans="1:25" s="67" customFormat="1" ht="112.5" customHeight="1" x14ac:dyDescent="0.2">
      <c r="A1052" s="32"/>
      <c r="B1052" s="20"/>
      <c r="C1052" s="8" t="str">
        <f t="shared" ca="1" si="101"/>
        <v>Expired</v>
      </c>
      <c r="D1052" s="8" t="s">
        <v>6981</v>
      </c>
      <c r="E1052" s="9">
        <v>43563</v>
      </c>
      <c r="F1052" s="9">
        <f>E1052</f>
        <v>43563</v>
      </c>
      <c r="G1052" s="9">
        <f t="shared" si="104"/>
        <v>44293</v>
      </c>
      <c r="H1052" s="8" t="s">
        <v>6982</v>
      </c>
      <c r="I1052" s="8" t="s">
        <v>6983</v>
      </c>
      <c r="J1052" s="8" t="s">
        <v>191</v>
      </c>
      <c r="K1052" s="8" t="s">
        <v>28</v>
      </c>
      <c r="L1052" s="8" t="s">
        <v>29</v>
      </c>
      <c r="M1052" s="10" t="str">
        <f t="shared" si="99"/>
        <v>LP</v>
      </c>
      <c r="N1052" s="12" t="s">
        <v>30</v>
      </c>
      <c r="O1052" s="8" t="str">
        <f t="shared" si="102"/>
        <v>Medium</v>
      </c>
      <c r="P1052" s="207" t="s">
        <v>6984</v>
      </c>
      <c r="Q1052" s="8"/>
      <c r="R1052" s="8" t="s">
        <v>36</v>
      </c>
      <c r="S1052" s="11" t="s">
        <v>36</v>
      </c>
      <c r="T1052" s="13"/>
      <c r="U1052" s="8"/>
      <c r="V1052" s="8"/>
      <c r="W1052" s="8"/>
      <c r="X1052" s="14" t="str">
        <f>IF(ISNUMBER(#REF!), IF(#REF!&lt;5000001,"SMALL", IF(#REF!&lt;15000001,"MEDIUM","LARGE")),"")</f>
        <v/>
      </c>
      <c r="Y1052" s="16"/>
    </row>
    <row r="1053" spans="1:25" s="67" customFormat="1" ht="112.5" customHeight="1" x14ac:dyDescent="0.2">
      <c r="A1053" s="19"/>
      <c r="B1053" s="20"/>
      <c r="C1053" s="8" t="str">
        <f t="shared" ca="1" si="101"/>
        <v>Expired</v>
      </c>
      <c r="D1053" s="8" t="s">
        <v>6985</v>
      </c>
      <c r="E1053" s="9">
        <v>44686</v>
      </c>
      <c r="F1053" s="9">
        <v>44686</v>
      </c>
      <c r="G1053" s="9">
        <f t="shared" si="104"/>
        <v>45416</v>
      </c>
      <c r="H1053" s="8" t="s">
        <v>6986</v>
      </c>
      <c r="I1053" s="8" t="s">
        <v>6987</v>
      </c>
      <c r="J1053" s="8" t="s">
        <v>27</v>
      </c>
      <c r="K1053" s="8" t="s">
        <v>28</v>
      </c>
      <c r="L1053" s="8" t="s">
        <v>29</v>
      </c>
      <c r="M1053" s="10" t="str">
        <f t="shared" si="99"/>
        <v>LP</v>
      </c>
      <c r="N1053" s="12" t="s">
        <v>30</v>
      </c>
      <c r="O1053" s="8" t="str">
        <f t="shared" si="102"/>
        <v>Medium</v>
      </c>
      <c r="P1053" s="207" t="s">
        <v>6988</v>
      </c>
      <c r="Q1053" s="8"/>
      <c r="R1053" s="8" t="s">
        <v>6989</v>
      </c>
      <c r="S1053" s="21" t="s">
        <v>6990</v>
      </c>
      <c r="T1053" s="12" t="s">
        <v>6991</v>
      </c>
      <c r="U1053" s="8"/>
      <c r="V1053" s="8"/>
      <c r="W1053" s="8"/>
      <c r="X1053" s="27" t="s">
        <v>243</v>
      </c>
      <c r="Y1053" s="16"/>
    </row>
    <row r="1054" spans="1:25" s="67" customFormat="1" ht="112.5" customHeight="1" x14ac:dyDescent="0.2">
      <c r="A1054" s="19"/>
      <c r="B1054" s="20"/>
      <c r="C1054" s="8" t="str">
        <f t="shared" ca="1" si="101"/>
        <v>Expired</v>
      </c>
      <c r="D1054" s="12" t="s">
        <v>6992</v>
      </c>
      <c r="E1054" s="23">
        <v>43809</v>
      </c>
      <c r="F1054" s="28">
        <v>44527</v>
      </c>
      <c r="G1054" s="9">
        <f t="shared" si="104"/>
        <v>45256</v>
      </c>
      <c r="H1054" s="8" t="s">
        <v>6993</v>
      </c>
      <c r="I1054" s="12" t="s">
        <v>6994</v>
      </c>
      <c r="J1054" s="12" t="s">
        <v>56</v>
      </c>
      <c r="K1054" s="12" t="s">
        <v>124</v>
      </c>
      <c r="L1054" s="8" t="s">
        <v>29</v>
      </c>
      <c r="M1054" s="10" t="str">
        <f t="shared" si="99"/>
        <v>LP</v>
      </c>
      <c r="N1054" s="12" t="s">
        <v>132</v>
      </c>
      <c r="O1054" s="8" t="str">
        <f t="shared" si="102"/>
        <v>Low</v>
      </c>
      <c r="P1054" s="201" t="s">
        <v>6995</v>
      </c>
      <c r="Q1054" s="12"/>
      <c r="R1054" s="12"/>
      <c r="S1054" s="46"/>
      <c r="T1054" s="14"/>
      <c r="U1054" s="12"/>
      <c r="V1054" s="12"/>
      <c r="W1054" s="12"/>
      <c r="X1054" s="12"/>
    </row>
    <row r="1055" spans="1:25" s="67" customFormat="1" ht="112.5" customHeight="1" x14ac:dyDescent="0.2">
      <c r="A1055" s="19"/>
      <c r="B1055" s="20"/>
      <c r="C1055" s="8" t="str">
        <f t="shared" ca="1" si="101"/>
        <v>Expired</v>
      </c>
      <c r="D1055" s="8" t="s">
        <v>6996</v>
      </c>
      <c r="E1055" s="9">
        <v>41680</v>
      </c>
      <c r="F1055" s="9">
        <v>44602</v>
      </c>
      <c r="G1055" s="9">
        <f t="shared" si="104"/>
        <v>45331</v>
      </c>
      <c r="H1055" s="8" t="s">
        <v>6997</v>
      </c>
      <c r="I1055" s="8" t="s">
        <v>6998</v>
      </c>
      <c r="J1055" s="8" t="s">
        <v>27</v>
      </c>
      <c r="K1055" s="8" t="s">
        <v>28</v>
      </c>
      <c r="L1055" s="8" t="s">
        <v>29</v>
      </c>
      <c r="M1055" s="10" t="str">
        <f t="shared" ref="M1055:M1094" si="105">IF(EXACT(L1055,"C - COMPANY ACT"),"LP",IF(EXACT(L1055,"V- VEST ACT (WITHIN PARLIAMENT) "),"LP",IF(EXACT(L1055,"FS - FRIENDLY SOCIETIES ACT"),"LP",IF(EXACT(L1055,"UN - UNICORPORATED"),"LA",""))))</f>
        <v>LP</v>
      </c>
      <c r="N1055" s="12" t="s">
        <v>41</v>
      </c>
      <c r="O1055" s="8" t="str">
        <f t="shared" si="102"/>
        <v>Medium</v>
      </c>
      <c r="P1055" s="207" t="s">
        <v>6999</v>
      </c>
      <c r="Q1055" s="8"/>
      <c r="R1055" s="8" t="s">
        <v>7000</v>
      </c>
      <c r="S1055" s="11" t="s">
        <v>7001</v>
      </c>
      <c r="T1055" s="12" t="s">
        <v>7002</v>
      </c>
      <c r="U1055" s="8"/>
      <c r="V1055" s="8"/>
      <c r="W1055" s="8"/>
      <c r="X1055" s="14" t="str">
        <f>IF(ISNUMBER(#REF!), IF(#REF!&lt;5000001,"SMALL", IF(#REF!&lt;15000001,"MEDIUM","LARGE")),"")</f>
        <v/>
      </c>
      <c r="Y1055" s="16"/>
    </row>
    <row r="1056" spans="1:25" s="67" customFormat="1" ht="112.5" customHeight="1" x14ac:dyDescent="0.2">
      <c r="A1056" s="19"/>
      <c r="B1056" s="20"/>
      <c r="C1056" s="8" t="str">
        <f t="shared" ca="1" si="101"/>
        <v>Expired</v>
      </c>
      <c r="D1056" s="8" t="s">
        <v>7003</v>
      </c>
      <c r="E1056" s="9">
        <v>43438</v>
      </c>
      <c r="F1056" s="9">
        <f>E1056</f>
        <v>43438</v>
      </c>
      <c r="G1056" s="9">
        <f t="shared" si="104"/>
        <v>44168</v>
      </c>
      <c r="H1056" s="8" t="s">
        <v>7004</v>
      </c>
      <c r="I1056" s="8" t="s">
        <v>7005</v>
      </c>
      <c r="J1056" s="8" t="s">
        <v>27</v>
      </c>
      <c r="K1056" s="8" t="s">
        <v>28</v>
      </c>
      <c r="L1056" s="8" t="s">
        <v>29</v>
      </c>
      <c r="M1056" s="10" t="str">
        <f t="shared" si="105"/>
        <v>LP</v>
      </c>
      <c r="N1056" s="12" t="s">
        <v>132</v>
      </c>
      <c r="O1056" s="8" t="str">
        <f t="shared" si="102"/>
        <v>Low</v>
      </c>
      <c r="P1056" s="207" t="s">
        <v>215</v>
      </c>
      <c r="Q1056" s="8"/>
      <c r="R1056" s="8" t="s">
        <v>7006</v>
      </c>
      <c r="S1056" s="11" t="s">
        <v>7007</v>
      </c>
      <c r="T1056" s="13"/>
      <c r="U1056" s="8"/>
      <c r="V1056" s="8"/>
      <c r="W1056" s="8"/>
      <c r="X1056" s="14" t="str">
        <f>IF(ISNUMBER(#REF!), IF(#REF!&lt;5000001,"SMALL", IF(#REF!&lt;15000001,"MEDIUM","LARGE")),"")</f>
        <v/>
      </c>
      <c r="Y1056" s="16"/>
    </row>
    <row r="1057" spans="1:25" s="67" customFormat="1" ht="112.5" customHeight="1" x14ac:dyDescent="0.2">
      <c r="A1057" s="17" t="s">
        <v>5577</v>
      </c>
      <c r="B1057" s="84"/>
      <c r="C1057" s="8" t="str">
        <f t="shared" ca="1" si="101"/>
        <v>Expired</v>
      </c>
      <c r="D1057" s="8" t="s">
        <v>7008</v>
      </c>
      <c r="E1057" s="9">
        <v>41743</v>
      </c>
      <c r="F1057" s="9">
        <v>44665</v>
      </c>
      <c r="G1057" s="9">
        <f t="shared" si="104"/>
        <v>45395</v>
      </c>
      <c r="H1057" s="8" t="s">
        <v>7009</v>
      </c>
      <c r="I1057" s="8" t="s">
        <v>7010</v>
      </c>
      <c r="J1057" s="8" t="s">
        <v>27</v>
      </c>
      <c r="K1057" s="8" t="s">
        <v>28</v>
      </c>
      <c r="L1057" s="8" t="s">
        <v>29</v>
      </c>
      <c r="M1057" s="10" t="str">
        <f t="shared" si="105"/>
        <v>LP</v>
      </c>
      <c r="N1057" s="12" t="s">
        <v>30</v>
      </c>
      <c r="O1057" s="8" t="str">
        <f t="shared" si="102"/>
        <v>Medium</v>
      </c>
      <c r="P1057" s="207" t="s">
        <v>7011</v>
      </c>
      <c r="Q1057" s="8"/>
      <c r="R1057" s="8" t="s">
        <v>7012</v>
      </c>
      <c r="S1057" s="11" t="s">
        <v>7013</v>
      </c>
      <c r="T1057" s="23" t="s">
        <v>7014</v>
      </c>
      <c r="U1057" s="8">
        <v>6</v>
      </c>
      <c r="V1057" s="8">
        <v>4</v>
      </c>
      <c r="W1057" s="8">
        <v>0</v>
      </c>
      <c r="X1057" s="14" t="s">
        <v>243</v>
      </c>
      <c r="Y1057" s="16"/>
    </row>
    <row r="1058" spans="1:25" s="67" customFormat="1" ht="112.5" customHeight="1" x14ac:dyDescent="0.2">
      <c r="A1058" s="17"/>
      <c r="B1058" s="20"/>
      <c r="C1058" s="8" t="str">
        <f t="shared" ca="1" si="101"/>
        <v>Expired</v>
      </c>
      <c r="D1058" s="8" t="s">
        <v>7015</v>
      </c>
      <c r="E1058" s="9">
        <v>44614</v>
      </c>
      <c r="F1058" s="9">
        <v>44614</v>
      </c>
      <c r="G1058" s="9">
        <f t="shared" si="104"/>
        <v>45343</v>
      </c>
      <c r="H1058" s="8" t="s">
        <v>7016</v>
      </c>
      <c r="I1058" s="8" t="s">
        <v>7017</v>
      </c>
      <c r="J1058" s="8" t="s">
        <v>27</v>
      </c>
      <c r="K1058" s="8" t="s">
        <v>28</v>
      </c>
      <c r="L1058" s="8" t="s">
        <v>29</v>
      </c>
      <c r="M1058" s="10" t="str">
        <f t="shared" si="105"/>
        <v>LP</v>
      </c>
      <c r="N1058" s="12" t="s">
        <v>30</v>
      </c>
      <c r="O1058" s="8" t="str">
        <f t="shared" si="102"/>
        <v>Medium</v>
      </c>
      <c r="P1058" s="207" t="s">
        <v>7018</v>
      </c>
      <c r="Q1058" s="8"/>
      <c r="R1058" s="8" t="s">
        <v>7019</v>
      </c>
      <c r="S1058" s="21" t="s">
        <v>7020</v>
      </c>
      <c r="T1058" s="12" t="s">
        <v>7021</v>
      </c>
      <c r="U1058" s="8">
        <v>0</v>
      </c>
      <c r="V1058" s="8">
        <v>0</v>
      </c>
      <c r="W1058" s="8">
        <v>0</v>
      </c>
      <c r="X1058" s="14" t="s">
        <v>37</v>
      </c>
      <c r="Y1058" s="16"/>
    </row>
    <row r="1059" spans="1:25" s="67" customFormat="1" ht="112.5" customHeight="1" x14ac:dyDescent="0.2">
      <c r="A1059" s="19"/>
      <c r="B1059" s="20"/>
      <c r="C1059" s="8" t="str">
        <f t="shared" ca="1" si="101"/>
        <v>Expired</v>
      </c>
      <c r="D1059" s="8" t="s">
        <v>7022</v>
      </c>
      <c r="E1059" s="9">
        <v>44412</v>
      </c>
      <c r="F1059" s="9">
        <v>44412</v>
      </c>
      <c r="G1059" s="9">
        <f t="shared" si="104"/>
        <v>45141</v>
      </c>
      <c r="H1059" s="8" t="s">
        <v>7023</v>
      </c>
      <c r="I1059" s="8" t="s">
        <v>7024</v>
      </c>
      <c r="J1059" s="8" t="s">
        <v>27</v>
      </c>
      <c r="K1059" s="8" t="s">
        <v>28</v>
      </c>
      <c r="L1059" s="8" t="s">
        <v>29</v>
      </c>
      <c r="M1059" s="10" t="str">
        <f t="shared" si="105"/>
        <v>LP</v>
      </c>
      <c r="N1059" s="12" t="s">
        <v>132</v>
      </c>
      <c r="O1059" s="8" t="str">
        <f t="shared" si="102"/>
        <v>Low</v>
      </c>
      <c r="P1059" s="207" t="s">
        <v>2487</v>
      </c>
      <c r="Q1059" s="8"/>
      <c r="R1059" s="8"/>
      <c r="S1059" s="21"/>
      <c r="T1059" s="12" t="s">
        <v>60</v>
      </c>
      <c r="U1059" s="8"/>
      <c r="V1059" s="8"/>
      <c r="W1059" s="8"/>
      <c r="X1059" s="27" t="s">
        <v>37</v>
      </c>
      <c r="Y1059" s="16"/>
    </row>
    <row r="1060" spans="1:25" s="67" customFormat="1" ht="112.5" customHeight="1" x14ac:dyDescent="0.2">
      <c r="A1060" s="19"/>
      <c r="B1060" s="20"/>
      <c r="C1060" s="8" t="str">
        <f t="shared" ca="1" si="101"/>
        <v>Active</v>
      </c>
      <c r="D1060" s="8" t="s">
        <v>7025</v>
      </c>
      <c r="E1060" s="9">
        <v>42298</v>
      </c>
      <c r="F1060" s="9">
        <v>45002</v>
      </c>
      <c r="G1060" s="9">
        <f t="shared" si="104"/>
        <v>45732</v>
      </c>
      <c r="H1060" s="8" t="s">
        <v>7026</v>
      </c>
      <c r="I1060" s="8" t="s">
        <v>7027</v>
      </c>
      <c r="J1060" s="8" t="s">
        <v>27</v>
      </c>
      <c r="K1060" s="8" t="s">
        <v>28</v>
      </c>
      <c r="L1060" s="8" t="s">
        <v>29</v>
      </c>
      <c r="M1060" s="10" t="str">
        <f t="shared" si="105"/>
        <v>LP</v>
      </c>
      <c r="N1060" s="12" t="s">
        <v>486</v>
      </c>
      <c r="O1060" s="8" t="str">
        <f t="shared" si="102"/>
        <v>Medium</v>
      </c>
      <c r="P1060" s="207" t="s">
        <v>7028</v>
      </c>
      <c r="Q1060" s="8"/>
      <c r="R1060" s="8" t="s">
        <v>7029</v>
      </c>
      <c r="S1060" s="11" t="s">
        <v>7030</v>
      </c>
      <c r="T1060" s="12" t="s">
        <v>7031</v>
      </c>
      <c r="U1060" s="8">
        <v>5</v>
      </c>
      <c r="V1060" s="8">
        <v>0</v>
      </c>
      <c r="W1060" s="8">
        <v>0</v>
      </c>
      <c r="X1060" s="14" t="s">
        <v>37</v>
      </c>
      <c r="Y1060" s="16"/>
    </row>
    <row r="1061" spans="1:25" s="67" customFormat="1" ht="112.5" customHeight="1" x14ac:dyDescent="0.2">
      <c r="A1061" s="19"/>
      <c r="B1061" s="20"/>
      <c r="C1061" s="8" t="str">
        <f t="shared" ca="1" si="101"/>
        <v>Expired</v>
      </c>
      <c r="D1061" s="12" t="s">
        <v>7032</v>
      </c>
      <c r="E1061" s="23">
        <v>41862</v>
      </c>
      <c r="F1061" s="28">
        <v>44865</v>
      </c>
      <c r="G1061" s="9">
        <f t="shared" si="104"/>
        <v>45595</v>
      </c>
      <c r="H1061" s="8" t="s">
        <v>7033</v>
      </c>
      <c r="I1061" s="12" t="s">
        <v>7034</v>
      </c>
      <c r="J1061" s="12" t="s">
        <v>56</v>
      </c>
      <c r="K1061" s="12" t="s">
        <v>124</v>
      </c>
      <c r="L1061" s="8" t="s">
        <v>29</v>
      </c>
      <c r="M1061" s="10" t="str">
        <f t="shared" si="105"/>
        <v>LP</v>
      </c>
      <c r="N1061" s="12" t="s">
        <v>30</v>
      </c>
      <c r="O1061" s="8" t="str">
        <f t="shared" si="102"/>
        <v>Medium</v>
      </c>
      <c r="P1061" s="201" t="s">
        <v>7035</v>
      </c>
      <c r="Q1061" s="12"/>
      <c r="R1061" s="12" t="s">
        <v>7036</v>
      </c>
      <c r="S1061" s="11" t="s">
        <v>7037</v>
      </c>
      <c r="T1061" s="14"/>
      <c r="U1061" s="12"/>
      <c r="V1061" s="12"/>
      <c r="W1061" s="12"/>
      <c r="X1061" s="12"/>
      <c r="Y1061" s="16"/>
    </row>
    <row r="1062" spans="1:25" s="67" customFormat="1" ht="112.5" customHeight="1" x14ac:dyDescent="0.2">
      <c r="A1062" s="19"/>
      <c r="B1062" s="99">
        <v>44581</v>
      </c>
      <c r="C1062" s="8" t="str">
        <f t="shared" ca="1" si="101"/>
        <v>Expired</v>
      </c>
      <c r="D1062" s="8" t="s">
        <v>7038</v>
      </c>
      <c r="E1062" s="9">
        <v>44638</v>
      </c>
      <c r="F1062" s="9">
        <v>44638</v>
      </c>
      <c r="G1062" s="9">
        <f t="shared" si="104"/>
        <v>45368</v>
      </c>
      <c r="H1062" s="8" t="s">
        <v>7039</v>
      </c>
      <c r="I1062" s="8" t="s">
        <v>7040</v>
      </c>
      <c r="J1062" s="8" t="s">
        <v>329</v>
      </c>
      <c r="K1062" s="8" t="s">
        <v>124</v>
      </c>
      <c r="L1062" s="8" t="s">
        <v>29</v>
      </c>
      <c r="M1062" s="10" t="str">
        <f t="shared" si="105"/>
        <v>LP</v>
      </c>
      <c r="N1062" s="12" t="s">
        <v>30</v>
      </c>
      <c r="O1062" s="8" t="str">
        <f t="shared" si="102"/>
        <v>Medium</v>
      </c>
      <c r="P1062" s="207" t="s">
        <v>7041</v>
      </c>
      <c r="Q1062" s="8"/>
      <c r="R1062" s="8" t="s">
        <v>7042</v>
      </c>
      <c r="S1062" s="11" t="s">
        <v>7043</v>
      </c>
      <c r="T1062" s="13"/>
      <c r="U1062" s="8"/>
      <c r="V1062" s="8"/>
      <c r="W1062" s="8"/>
      <c r="X1062" s="14"/>
      <c r="Y1062" s="16"/>
    </row>
    <row r="1063" spans="1:25" s="67" customFormat="1" ht="112.5" customHeight="1" x14ac:dyDescent="0.2">
      <c r="A1063" s="19"/>
      <c r="B1063" s="20"/>
      <c r="C1063" s="8" t="str">
        <f t="shared" ca="1" si="101"/>
        <v>Expired</v>
      </c>
      <c r="D1063" s="8" t="s">
        <v>7044</v>
      </c>
      <c r="E1063" s="9">
        <v>43642</v>
      </c>
      <c r="F1063" s="9">
        <f>E1063</f>
        <v>43642</v>
      </c>
      <c r="G1063" s="9">
        <f t="shared" si="104"/>
        <v>44372</v>
      </c>
      <c r="H1063" s="8" t="s">
        <v>7045</v>
      </c>
      <c r="I1063" s="8" t="s">
        <v>7046</v>
      </c>
      <c r="J1063" s="8" t="s">
        <v>131</v>
      </c>
      <c r="K1063" s="8" t="s">
        <v>28</v>
      </c>
      <c r="L1063" s="8" t="s">
        <v>29</v>
      </c>
      <c r="M1063" s="10" t="str">
        <f t="shared" si="105"/>
        <v>LP</v>
      </c>
      <c r="N1063" s="12" t="s">
        <v>30</v>
      </c>
      <c r="O1063" s="8" t="str">
        <f t="shared" si="102"/>
        <v>Medium</v>
      </c>
      <c r="P1063" s="207" t="s">
        <v>7047</v>
      </c>
      <c r="Q1063" s="8"/>
      <c r="R1063" s="8" t="s">
        <v>7048</v>
      </c>
      <c r="S1063" s="11" t="s">
        <v>7049</v>
      </c>
      <c r="T1063" s="22"/>
      <c r="U1063" s="8"/>
      <c r="V1063" s="8"/>
      <c r="W1063" s="8"/>
      <c r="X1063" s="14" t="str">
        <f>IF(ISNUMBER(#REF!), IF(#REF!&lt;5000001,"SMALL", IF(#REF!&lt;15000001,"MEDIUM","LARGE")),"")</f>
        <v/>
      </c>
      <c r="Y1063" s="16"/>
    </row>
    <row r="1064" spans="1:25" s="67" customFormat="1" ht="112.5" customHeight="1" x14ac:dyDescent="0.2">
      <c r="A1064" s="62"/>
      <c r="B1064" s="117"/>
      <c r="C1064" s="35" t="str">
        <f t="shared" ca="1" si="101"/>
        <v>Expired</v>
      </c>
      <c r="D1064" s="44" t="s">
        <v>7050</v>
      </c>
      <c r="E1064" s="39">
        <v>41803</v>
      </c>
      <c r="F1064" s="64">
        <v>43995</v>
      </c>
      <c r="G1064" s="36">
        <f t="shared" si="104"/>
        <v>44724</v>
      </c>
      <c r="H1064" s="35" t="s">
        <v>7051</v>
      </c>
      <c r="I1064" s="44" t="s">
        <v>7052</v>
      </c>
      <c r="J1064" s="44" t="s">
        <v>114</v>
      </c>
      <c r="K1064" s="44" t="s">
        <v>124</v>
      </c>
      <c r="L1064" s="35" t="s">
        <v>29</v>
      </c>
      <c r="M1064" s="37" t="str">
        <f t="shared" si="105"/>
        <v>LP</v>
      </c>
      <c r="N1064" s="44" t="s">
        <v>30</v>
      </c>
      <c r="O1064" s="35" t="str">
        <f t="shared" si="102"/>
        <v>Medium</v>
      </c>
      <c r="P1064" s="209" t="s">
        <v>7053</v>
      </c>
      <c r="Q1064" s="44"/>
      <c r="R1064" s="44"/>
      <c r="S1064" s="69"/>
      <c r="T1064" s="41"/>
      <c r="U1064" s="44"/>
      <c r="V1064" s="118"/>
      <c r="W1064" s="118"/>
      <c r="X1064" s="118"/>
      <c r="Y1064" s="16"/>
    </row>
    <row r="1065" spans="1:25" s="67" customFormat="1" ht="112.5" customHeight="1" x14ac:dyDescent="0.2">
      <c r="A1065" s="30"/>
      <c r="B1065" s="31"/>
      <c r="C1065" s="8" t="str">
        <f t="shared" ca="1" si="101"/>
        <v>Expired</v>
      </c>
      <c r="D1065" s="8" t="s">
        <v>7054</v>
      </c>
      <c r="E1065" s="9">
        <v>41723</v>
      </c>
      <c r="F1065" s="9">
        <v>44645</v>
      </c>
      <c r="G1065" s="9">
        <f t="shared" si="104"/>
        <v>45375</v>
      </c>
      <c r="H1065" s="8" t="s">
        <v>7055</v>
      </c>
      <c r="I1065" s="8" t="s">
        <v>7056</v>
      </c>
      <c r="J1065" s="8" t="s">
        <v>27</v>
      </c>
      <c r="K1065" s="8" t="s">
        <v>28</v>
      </c>
      <c r="L1065" s="8" t="s">
        <v>29</v>
      </c>
      <c r="M1065" s="10" t="str">
        <f t="shared" si="105"/>
        <v>LP</v>
      </c>
      <c r="N1065" s="12" t="s">
        <v>132</v>
      </c>
      <c r="O1065" s="8" t="str">
        <f t="shared" si="102"/>
        <v>Low</v>
      </c>
      <c r="P1065" s="207" t="s">
        <v>6150</v>
      </c>
      <c r="Q1065" s="8"/>
      <c r="R1065" s="8" t="s">
        <v>7057</v>
      </c>
      <c r="S1065" s="11" t="s">
        <v>7058</v>
      </c>
      <c r="T1065" s="12" t="s">
        <v>7059</v>
      </c>
      <c r="U1065" s="8"/>
      <c r="V1065" s="8"/>
      <c r="W1065" s="8"/>
      <c r="X1065" s="14" t="str">
        <f>IF(ISNUMBER(#REF!), IF(#REF!&lt;5000001,"SMALL", IF(#REF!&lt;15000001,"MEDIUM","LARGE")),"")</f>
        <v/>
      </c>
      <c r="Y1065" s="16"/>
    </row>
    <row r="1066" spans="1:25" s="67" customFormat="1" ht="112.5" customHeight="1" x14ac:dyDescent="0.2">
      <c r="A1066" s="17" t="s">
        <v>7060</v>
      </c>
      <c r="B1066" s="20"/>
      <c r="C1066" s="8" t="str">
        <f t="shared" ca="1" si="101"/>
        <v>Expired</v>
      </c>
      <c r="D1066" s="8" t="s">
        <v>7061</v>
      </c>
      <c r="E1066" s="9">
        <v>41835</v>
      </c>
      <c r="F1066" s="9">
        <v>44027</v>
      </c>
      <c r="G1066" s="9">
        <f t="shared" si="104"/>
        <v>44756</v>
      </c>
      <c r="H1066" s="8" t="s">
        <v>7062</v>
      </c>
      <c r="I1066" s="8" t="s">
        <v>7063</v>
      </c>
      <c r="J1066" s="8" t="s">
        <v>65</v>
      </c>
      <c r="K1066" s="8" t="s">
        <v>28</v>
      </c>
      <c r="L1066" s="8" t="s">
        <v>29</v>
      </c>
      <c r="M1066" s="10" t="str">
        <f t="shared" si="105"/>
        <v>LP</v>
      </c>
      <c r="N1066" s="12" t="s">
        <v>132</v>
      </c>
      <c r="O1066" s="8" t="str">
        <f t="shared" si="102"/>
        <v>Low</v>
      </c>
      <c r="P1066" s="207" t="s">
        <v>6150</v>
      </c>
      <c r="Q1066" s="8"/>
      <c r="R1066" s="8" t="s">
        <v>7064</v>
      </c>
      <c r="S1066" s="11" t="s">
        <v>7065</v>
      </c>
      <c r="T1066" s="12" t="s">
        <v>7059</v>
      </c>
      <c r="U1066" s="8">
        <v>0</v>
      </c>
      <c r="V1066" s="8">
        <v>61</v>
      </c>
      <c r="W1066" s="8">
        <v>26</v>
      </c>
      <c r="X1066" s="14" t="s">
        <v>243</v>
      </c>
      <c r="Y1066" s="16"/>
    </row>
    <row r="1067" spans="1:25" s="67" customFormat="1" ht="112.5" customHeight="1" x14ac:dyDescent="0.2">
      <c r="A1067" s="30"/>
      <c r="B1067" s="31"/>
      <c r="C1067" s="8" t="str">
        <f t="shared" ca="1" si="101"/>
        <v>Expired</v>
      </c>
      <c r="D1067" s="8" t="s">
        <v>7066</v>
      </c>
      <c r="E1067" s="9">
        <v>42514</v>
      </c>
      <c r="F1067" s="9">
        <f>E1067</f>
        <v>42514</v>
      </c>
      <c r="G1067" s="9">
        <f t="shared" si="104"/>
        <v>43243</v>
      </c>
      <c r="H1067" s="8" t="s">
        <v>7067</v>
      </c>
      <c r="I1067" s="8" t="s">
        <v>7068</v>
      </c>
      <c r="J1067" s="8" t="s">
        <v>27</v>
      </c>
      <c r="K1067" s="8" t="s">
        <v>28</v>
      </c>
      <c r="L1067" s="8" t="s">
        <v>29</v>
      </c>
      <c r="M1067" s="10" t="str">
        <f t="shared" si="105"/>
        <v>LP</v>
      </c>
      <c r="N1067" s="12" t="s">
        <v>132</v>
      </c>
      <c r="O1067" s="8" t="str">
        <f t="shared" si="102"/>
        <v>Low</v>
      </c>
      <c r="P1067" s="207" t="s">
        <v>7069</v>
      </c>
      <c r="Q1067" s="8"/>
      <c r="R1067" s="8" t="s">
        <v>7070</v>
      </c>
      <c r="S1067" s="11" t="s">
        <v>7071</v>
      </c>
      <c r="T1067" s="13"/>
      <c r="U1067" s="8"/>
      <c r="V1067" s="8"/>
      <c r="W1067" s="8"/>
      <c r="X1067" s="14" t="str">
        <f>IF(ISNUMBER(#REF!), IF(#REF!&lt;5000001,"SMALL", IF(#REF!&lt;15000001,"MEDIUM","LARGE")),"")</f>
        <v/>
      </c>
      <c r="Y1067" s="16"/>
    </row>
    <row r="1068" spans="1:25" s="67" customFormat="1" ht="112.5" customHeight="1" x14ac:dyDescent="0.2">
      <c r="A1068" s="19"/>
      <c r="B1068" s="20"/>
      <c r="C1068" s="8" t="str">
        <f t="shared" ca="1" si="101"/>
        <v>Expired</v>
      </c>
      <c r="D1068" s="8" t="s">
        <v>7072</v>
      </c>
      <c r="E1068" s="9">
        <v>43164</v>
      </c>
      <c r="F1068" s="9">
        <f>E1068</f>
        <v>43164</v>
      </c>
      <c r="G1068" s="9">
        <f t="shared" si="104"/>
        <v>43894</v>
      </c>
      <c r="H1068" s="8" t="s">
        <v>7073</v>
      </c>
      <c r="I1068" s="8" t="s">
        <v>7074</v>
      </c>
      <c r="J1068" s="8" t="s">
        <v>27</v>
      </c>
      <c r="K1068" s="8" t="s">
        <v>28</v>
      </c>
      <c r="L1068" s="8" t="s">
        <v>29</v>
      </c>
      <c r="M1068" s="10" t="str">
        <f t="shared" si="105"/>
        <v>LP</v>
      </c>
      <c r="N1068" s="12" t="s">
        <v>30</v>
      </c>
      <c r="O1068" s="8" t="str">
        <f t="shared" si="102"/>
        <v>Medium</v>
      </c>
      <c r="P1068" s="207" t="s">
        <v>7075</v>
      </c>
      <c r="Q1068" s="8"/>
      <c r="R1068" s="8" t="s">
        <v>7076</v>
      </c>
      <c r="S1068" s="11" t="s">
        <v>7077</v>
      </c>
      <c r="T1068" s="13"/>
      <c r="U1068" s="8"/>
      <c r="V1068" s="8"/>
      <c r="W1068" s="8"/>
      <c r="X1068" s="14" t="str">
        <f>IF(ISNUMBER(#REF!), IF(#REF!&lt;5000001,"SMALL", IF(#REF!&lt;15000001,"MEDIUM","LARGE")),"")</f>
        <v/>
      </c>
      <c r="Y1068" s="16"/>
    </row>
    <row r="1069" spans="1:25" s="67" customFormat="1" ht="112.5" customHeight="1" x14ac:dyDescent="0.2">
      <c r="A1069" s="19"/>
      <c r="B1069" s="20"/>
      <c r="C1069" s="8" t="str">
        <f t="shared" ca="1" si="101"/>
        <v>Expired</v>
      </c>
      <c r="D1069" s="12" t="s">
        <v>7078</v>
      </c>
      <c r="E1069" s="23">
        <v>43594</v>
      </c>
      <c r="F1069" s="28">
        <v>44322</v>
      </c>
      <c r="G1069" s="9">
        <f t="shared" si="104"/>
        <v>45051</v>
      </c>
      <c r="H1069" s="8" t="s">
        <v>7079</v>
      </c>
      <c r="I1069" s="12" t="s">
        <v>7080</v>
      </c>
      <c r="J1069" s="12" t="s">
        <v>56</v>
      </c>
      <c r="K1069" s="12" t="s">
        <v>124</v>
      </c>
      <c r="L1069" s="11" t="s">
        <v>1275</v>
      </c>
      <c r="M1069" s="10" t="str">
        <f t="shared" si="105"/>
        <v>LA</v>
      </c>
      <c r="N1069" s="12" t="s">
        <v>1276</v>
      </c>
      <c r="O1069" s="8" t="str">
        <f t="shared" si="102"/>
        <v>Medium</v>
      </c>
      <c r="P1069" s="201" t="s">
        <v>7081</v>
      </c>
      <c r="Q1069" s="12"/>
      <c r="R1069" s="12" t="s">
        <v>7082</v>
      </c>
      <c r="S1069" s="29" t="s">
        <v>7083</v>
      </c>
      <c r="T1069" s="14"/>
      <c r="U1069" s="12"/>
      <c r="V1069" s="12"/>
      <c r="W1069" s="74"/>
      <c r="X1069" s="119"/>
      <c r="Y1069" s="16"/>
    </row>
    <row r="1070" spans="1:25" s="67" customFormat="1" ht="112.5" customHeight="1" x14ac:dyDescent="0.2">
      <c r="A1070" s="19"/>
      <c r="B1070" s="20"/>
      <c r="C1070" s="8" t="str">
        <f t="shared" ca="1" si="101"/>
        <v>Expired</v>
      </c>
      <c r="D1070" s="8" t="s">
        <v>7084</v>
      </c>
      <c r="E1070" s="9">
        <v>43369</v>
      </c>
      <c r="F1070" s="9">
        <v>44100</v>
      </c>
      <c r="G1070" s="9">
        <f t="shared" si="104"/>
        <v>44829</v>
      </c>
      <c r="H1070" s="8" t="s">
        <v>7085</v>
      </c>
      <c r="I1070" s="8" t="s">
        <v>7086</v>
      </c>
      <c r="J1070" s="8" t="s">
        <v>27</v>
      </c>
      <c r="K1070" s="8" t="s">
        <v>28</v>
      </c>
      <c r="L1070" s="8" t="s">
        <v>29</v>
      </c>
      <c r="M1070" s="10" t="str">
        <f t="shared" si="105"/>
        <v>LP</v>
      </c>
      <c r="N1070" s="12" t="s">
        <v>30</v>
      </c>
      <c r="O1070" s="8" t="str">
        <f t="shared" si="102"/>
        <v>Medium</v>
      </c>
      <c r="P1070" s="207" t="s">
        <v>7087</v>
      </c>
      <c r="Q1070" s="8"/>
      <c r="R1070" s="8" t="s">
        <v>7088</v>
      </c>
      <c r="S1070" s="11" t="s">
        <v>7089</v>
      </c>
      <c r="T1070" s="23" t="s">
        <v>7090</v>
      </c>
      <c r="U1070" s="8">
        <v>3</v>
      </c>
      <c r="V1070" s="8">
        <v>0</v>
      </c>
      <c r="W1070" s="8">
        <v>0</v>
      </c>
      <c r="X1070" s="14" t="s">
        <v>243</v>
      </c>
      <c r="Y1070" s="16"/>
    </row>
    <row r="1071" spans="1:25" s="67" customFormat="1" ht="112.5" customHeight="1" x14ac:dyDescent="0.2">
      <c r="A1071" s="17"/>
      <c r="B1071" s="20"/>
      <c r="C1071" s="8" t="str">
        <f t="shared" ca="1" si="101"/>
        <v>Expired</v>
      </c>
      <c r="D1071" s="8" t="s">
        <v>7091</v>
      </c>
      <c r="E1071" s="9">
        <v>43291</v>
      </c>
      <c r="F1071" s="9">
        <v>44742</v>
      </c>
      <c r="G1071" s="9">
        <f t="shared" si="104"/>
        <v>45472</v>
      </c>
      <c r="H1071" s="8" t="s">
        <v>7092</v>
      </c>
      <c r="I1071" s="8" t="s">
        <v>7093</v>
      </c>
      <c r="J1071" s="8" t="s">
        <v>191</v>
      </c>
      <c r="K1071" s="8" t="s">
        <v>28</v>
      </c>
      <c r="L1071" s="8" t="s">
        <v>29</v>
      </c>
      <c r="M1071" s="10" t="str">
        <f t="shared" si="105"/>
        <v>LP</v>
      </c>
      <c r="N1071" s="12" t="s">
        <v>30</v>
      </c>
      <c r="O1071" s="8" t="str">
        <f t="shared" si="102"/>
        <v>Medium</v>
      </c>
      <c r="P1071" s="207" t="s">
        <v>7094</v>
      </c>
      <c r="Q1071" s="8"/>
      <c r="R1071" s="8" t="s">
        <v>7095</v>
      </c>
      <c r="S1071" s="21" t="s">
        <v>7096</v>
      </c>
      <c r="T1071" s="23" t="s">
        <v>7097</v>
      </c>
      <c r="U1071" s="8">
        <v>2</v>
      </c>
      <c r="V1071" s="8">
        <v>0</v>
      </c>
      <c r="W1071" s="8">
        <v>1</v>
      </c>
      <c r="X1071" s="8" t="s">
        <v>37</v>
      </c>
      <c r="Y1071" s="16"/>
    </row>
    <row r="1072" spans="1:25" s="67" customFormat="1" ht="112.5" customHeight="1" x14ac:dyDescent="0.2">
      <c r="A1072" s="19"/>
      <c r="B1072" s="20"/>
      <c r="C1072" s="8" t="str">
        <f t="shared" ca="1" si="101"/>
        <v>Expired</v>
      </c>
      <c r="D1072" s="8" t="s">
        <v>7098</v>
      </c>
      <c r="E1072" s="9">
        <v>43021</v>
      </c>
      <c r="F1072" s="9">
        <v>44482</v>
      </c>
      <c r="G1072" s="9">
        <f t="shared" si="104"/>
        <v>45211</v>
      </c>
      <c r="H1072" s="8" t="s">
        <v>7099</v>
      </c>
      <c r="I1072" s="8" t="s">
        <v>7100</v>
      </c>
      <c r="J1072" s="8" t="s">
        <v>27</v>
      </c>
      <c r="K1072" s="8" t="s">
        <v>28</v>
      </c>
      <c r="L1072" s="8" t="s">
        <v>29</v>
      </c>
      <c r="M1072" s="10" t="str">
        <f t="shared" si="105"/>
        <v>LP</v>
      </c>
      <c r="N1072" s="12" t="s">
        <v>30</v>
      </c>
      <c r="O1072" s="8" t="str">
        <f t="shared" si="102"/>
        <v>Medium</v>
      </c>
      <c r="P1072" s="207" t="s">
        <v>7101</v>
      </c>
      <c r="Q1072" s="8"/>
      <c r="R1072" s="8" t="s">
        <v>7102</v>
      </c>
      <c r="S1072" s="21" t="s">
        <v>36</v>
      </c>
      <c r="T1072" s="23" t="s">
        <v>7103</v>
      </c>
      <c r="U1072" s="8"/>
      <c r="V1072" s="8"/>
      <c r="W1072" s="8"/>
      <c r="X1072" s="14" t="str">
        <f>IF(ISNUMBER(#REF!), IF(#REF!&lt;5000001,"SMALL", IF(#REF!&lt;15000001,"MEDIUM","LARGE")),"")</f>
        <v/>
      </c>
      <c r="Y1072" s="16"/>
    </row>
    <row r="1073" spans="1:25" s="67" customFormat="1" ht="112.5" customHeight="1" x14ac:dyDescent="0.2">
      <c r="A1073" s="30"/>
      <c r="B1073" s="31"/>
      <c r="C1073" s="8" t="str">
        <f t="shared" ca="1" si="101"/>
        <v>Expired</v>
      </c>
      <c r="D1073" s="8" t="s">
        <v>7104</v>
      </c>
      <c r="E1073" s="9">
        <v>43476</v>
      </c>
      <c r="F1073" s="9">
        <v>44468</v>
      </c>
      <c r="G1073" s="9">
        <f t="shared" si="104"/>
        <v>45197</v>
      </c>
      <c r="H1073" s="8" t="s">
        <v>7105</v>
      </c>
      <c r="I1073" s="8" t="s">
        <v>7106</v>
      </c>
      <c r="J1073" s="8" t="s">
        <v>27</v>
      </c>
      <c r="K1073" s="8" t="s">
        <v>28</v>
      </c>
      <c r="L1073" s="8" t="s">
        <v>29</v>
      </c>
      <c r="M1073" s="10" t="str">
        <f t="shared" si="105"/>
        <v>LP</v>
      </c>
      <c r="N1073" s="12" t="s">
        <v>30</v>
      </c>
      <c r="O1073" s="8" t="str">
        <f t="shared" si="102"/>
        <v>Medium</v>
      </c>
      <c r="P1073" s="207" t="s">
        <v>7107</v>
      </c>
      <c r="Q1073" s="8"/>
      <c r="R1073" s="8" t="s">
        <v>7108</v>
      </c>
      <c r="S1073" s="11" t="s">
        <v>7109</v>
      </c>
      <c r="T1073" s="12" t="s">
        <v>7110</v>
      </c>
      <c r="U1073" s="8"/>
      <c r="V1073" s="8"/>
      <c r="W1073" s="8"/>
      <c r="X1073" s="14" t="str">
        <f>IF(ISNUMBER(#REF!), IF(#REF!&lt;5000001,"SMALL", IF(#REF!&lt;15000001,"MEDIUM","LARGE")),"")</f>
        <v/>
      </c>
      <c r="Y1073" s="16"/>
    </row>
    <row r="1074" spans="1:25" s="67" customFormat="1" ht="112.5" customHeight="1" x14ac:dyDescent="0.2">
      <c r="A1074" s="19"/>
      <c r="B1074" s="20"/>
      <c r="C1074" s="8" t="str">
        <f t="shared" ca="1" si="101"/>
        <v>Expired</v>
      </c>
      <c r="D1074" s="8" t="s">
        <v>7111</v>
      </c>
      <c r="E1074" s="9">
        <v>41745</v>
      </c>
      <c r="F1074" s="9">
        <v>43206</v>
      </c>
      <c r="G1074" s="9">
        <f t="shared" si="104"/>
        <v>43936</v>
      </c>
      <c r="H1074" s="8" t="s">
        <v>7112</v>
      </c>
      <c r="I1074" s="8" t="s">
        <v>7113</v>
      </c>
      <c r="J1074" s="8" t="s">
        <v>27</v>
      </c>
      <c r="K1074" s="8" t="s">
        <v>28</v>
      </c>
      <c r="L1074" s="8" t="s">
        <v>29</v>
      </c>
      <c r="M1074" s="10" t="str">
        <f t="shared" si="105"/>
        <v>LP</v>
      </c>
      <c r="N1074" s="12" t="s">
        <v>30</v>
      </c>
      <c r="O1074" s="8" t="str">
        <f t="shared" si="102"/>
        <v>Medium</v>
      </c>
      <c r="P1074" s="207" t="s">
        <v>7114</v>
      </c>
      <c r="Q1074" s="8"/>
      <c r="R1074" s="8" t="s">
        <v>7115</v>
      </c>
      <c r="S1074" s="11" t="s">
        <v>7116</v>
      </c>
      <c r="T1074" s="12" t="s">
        <v>7117</v>
      </c>
      <c r="U1074" s="24"/>
      <c r="V1074" s="24"/>
      <c r="W1074" s="24"/>
      <c r="X1074" s="14" t="str">
        <f>IF(ISNUMBER(#REF!), IF(#REF!&lt;5000001,"SMALL", IF(#REF!&lt;15000001,"MEDIUM","LARGE")),"")</f>
        <v/>
      </c>
      <c r="Y1074" s="16"/>
    </row>
    <row r="1075" spans="1:25" s="67" customFormat="1" ht="112.5" customHeight="1" x14ac:dyDescent="0.2">
      <c r="A1075" s="32"/>
      <c r="B1075" s="20"/>
      <c r="C1075" s="8" t="str">
        <f t="shared" ca="1" si="101"/>
        <v>Expired</v>
      </c>
      <c r="D1075" s="8" t="s">
        <v>7118</v>
      </c>
      <c r="E1075" s="9">
        <v>43033</v>
      </c>
      <c r="F1075" s="9">
        <v>44494</v>
      </c>
      <c r="G1075" s="9">
        <f t="shared" si="104"/>
        <v>45223</v>
      </c>
      <c r="H1075" s="8" t="s">
        <v>7119</v>
      </c>
      <c r="I1075" s="8" t="s">
        <v>7120</v>
      </c>
      <c r="J1075" s="8" t="s">
        <v>27</v>
      </c>
      <c r="K1075" s="8" t="s">
        <v>28</v>
      </c>
      <c r="L1075" s="8" t="s">
        <v>29</v>
      </c>
      <c r="M1075" s="10" t="str">
        <f t="shared" si="105"/>
        <v>LP</v>
      </c>
      <c r="N1075" s="12" t="s">
        <v>30</v>
      </c>
      <c r="O1075" s="8" t="str">
        <f t="shared" si="102"/>
        <v>Medium</v>
      </c>
      <c r="P1075" s="207" t="s">
        <v>7121</v>
      </c>
      <c r="Q1075" s="8"/>
      <c r="R1075" s="8" t="s">
        <v>7122</v>
      </c>
      <c r="S1075" s="11" t="s">
        <v>7123</v>
      </c>
      <c r="T1075" s="23" t="s">
        <v>7124</v>
      </c>
      <c r="U1075" s="24"/>
      <c r="V1075" s="24"/>
      <c r="W1075" s="24"/>
      <c r="X1075" s="14" t="str">
        <f>IF(ISNUMBER(#REF!), IF(#REF!&lt;5000001,"SMALL", IF(#REF!&lt;15000001,"MEDIUM","LARGE")),"")</f>
        <v/>
      </c>
      <c r="Y1075" s="16"/>
    </row>
    <row r="1076" spans="1:25" s="67" customFormat="1" ht="112.5" customHeight="1" x14ac:dyDescent="0.2">
      <c r="A1076" s="32"/>
      <c r="B1076" s="20"/>
      <c r="C1076" s="8" t="str">
        <f t="shared" ca="1" si="101"/>
        <v>Expired</v>
      </c>
      <c r="D1076" s="8" t="s">
        <v>7125</v>
      </c>
      <c r="E1076" s="9">
        <v>41879</v>
      </c>
      <c r="F1076" s="9">
        <v>44670</v>
      </c>
      <c r="G1076" s="9">
        <f t="shared" si="104"/>
        <v>45400</v>
      </c>
      <c r="H1076" s="8" t="s">
        <v>7126</v>
      </c>
      <c r="I1076" s="8" t="s">
        <v>7127</v>
      </c>
      <c r="J1076" s="8" t="s">
        <v>27</v>
      </c>
      <c r="K1076" s="8" t="s">
        <v>28</v>
      </c>
      <c r="L1076" s="8" t="s">
        <v>29</v>
      </c>
      <c r="M1076" s="10" t="str">
        <f t="shared" si="105"/>
        <v>LP</v>
      </c>
      <c r="N1076" s="12" t="s">
        <v>30</v>
      </c>
      <c r="O1076" s="8" t="str">
        <f t="shared" si="102"/>
        <v>Medium</v>
      </c>
      <c r="P1076" s="207" t="s">
        <v>7128</v>
      </c>
      <c r="Q1076" s="8"/>
      <c r="R1076" s="8"/>
      <c r="S1076" s="21"/>
      <c r="T1076" s="12" t="s">
        <v>7129</v>
      </c>
      <c r="U1076" s="12"/>
      <c r="V1076" s="12"/>
      <c r="W1076" s="12"/>
      <c r="X1076" s="14" t="s">
        <v>37</v>
      </c>
      <c r="Y1076" s="16"/>
    </row>
    <row r="1077" spans="1:25" s="67" customFormat="1" ht="112.5" customHeight="1" x14ac:dyDescent="0.2">
      <c r="A1077" s="19"/>
      <c r="B1077" s="20"/>
      <c r="C1077" s="8" t="str">
        <f t="shared" ca="1" si="101"/>
        <v>Expired</v>
      </c>
      <c r="D1077" s="8" t="s">
        <v>7130</v>
      </c>
      <c r="E1077" s="9">
        <v>41843</v>
      </c>
      <c r="F1077" s="9">
        <f>E1077</f>
        <v>41843</v>
      </c>
      <c r="G1077" s="9">
        <f t="shared" si="104"/>
        <v>42573</v>
      </c>
      <c r="H1077" s="8" t="s">
        <v>7131</v>
      </c>
      <c r="I1077" s="8" t="s">
        <v>7132</v>
      </c>
      <c r="J1077" s="8" t="s">
        <v>27</v>
      </c>
      <c r="K1077" s="8" t="s">
        <v>28</v>
      </c>
      <c r="L1077" s="8" t="s">
        <v>29</v>
      </c>
      <c r="M1077" s="10" t="str">
        <f t="shared" si="105"/>
        <v>LP</v>
      </c>
      <c r="N1077" s="12" t="s">
        <v>30</v>
      </c>
      <c r="O1077" s="8" t="str">
        <f t="shared" si="102"/>
        <v>Medium</v>
      </c>
      <c r="P1077" s="207" t="s">
        <v>7133</v>
      </c>
      <c r="Q1077" s="8"/>
      <c r="R1077" s="8"/>
      <c r="S1077" s="21"/>
      <c r="T1077" s="13"/>
      <c r="U1077" s="8"/>
      <c r="V1077" s="8"/>
      <c r="W1077" s="8"/>
      <c r="X1077" s="14" t="str">
        <f>IF(ISNUMBER(#REF!), IF(#REF!&lt;5000001,"SMALL", IF(#REF!&lt;15000001,"MEDIUM","LARGE")),"")</f>
        <v/>
      </c>
      <c r="Y1077" s="16"/>
    </row>
    <row r="1078" spans="1:25" s="67" customFormat="1" ht="112.5" customHeight="1" x14ac:dyDescent="0.2">
      <c r="A1078" s="19"/>
      <c r="B1078" s="20"/>
      <c r="C1078" s="8" t="str">
        <f t="shared" ca="1" si="101"/>
        <v>Expired</v>
      </c>
      <c r="D1078" s="8" t="s">
        <v>7134</v>
      </c>
      <c r="E1078" s="9">
        <v>42964</v>
      </c>
      <c r="F1078" s="9">
        <f>E1078</f>
        <v>42964</v>
      </c>
      <c r="G1078" s="9">
        <f t="shared" si="104"/>
        <v>43693</v>
      </c>
      <c r="H1078" s="8" t="s">
        <v>7135</v>
      </c>
      <c r="I1078" s="8" t="s">
        <v>7136</v>
      </c>
      <c r="J1078" s="8" t="s">
        <v>161</v>
      </c>
      <c r="K1078" s="8" t="s">
        <v>28</v>
      </c>
      <c r="L1078" s="8" t="s">
        <v>29</v>
      </c>
      <c r="M1078" s="10" t="str">
        <f t="shared" si="105"/>
        <v>LP</v>
      </c>
      <c r="N1078" s="12" t="s">
        <v>30</v>
      </c>
      <c r="O1078" s="8" t="str">
        <f t="shared" si="102"/>
        <v>Medium</v>
      </c>
      <c r="P1078" s="207" t="s">
        <v>7137</v>
      </c>
      <c r="Q1078" s="8"/>
      <c r="R1078" s="8" t="s">
        <v>7138</v>
      </c>
      <c r="S1078" s="11" t="s">
        <v>7139</v>
      </c>
      <c r="T1078" s="13"/>
      <c r="U1078" s="8"/>
      <c r="V1078" s="8"/>
      <c r="W1078" s="8"/>
      <c r="X1078" s="14" t="str">
        <f>IF(ISNUMBER(#REF!), IF(#REF!&lt;5000001,"SMALL", IF(#REF!&lt;15000001,"MEDIUM","LARGE")),"")</f>
        <v/>
      </c>
    </row>
    <row r="1079" spans="1:25" s="67" customFormat="1" ht="112.5" customHeight="1" x14ac:dyDescent="0.2">
      <c r="A1079" s="19"/>
      <c r="B1079" s="20"/>
      <c r="C1079" s="8" t="str">
        <f t="shared" ca="1" si="101"/>
        <v>Expired</v>
      </c>
      <c r="D1079" s="8" t="s">
        <v>7140</v>
      </c>
      <c r="E1079" s="9">
        <v>43898</v>
      </c>
      <c r="F1079" s="9">
        <f>E1079</f>
        <v>43898</v>
      </c>
      <c r="G1079" s="9">
        <f t="shared" si="104"/>
        <v>44627</v>
      </c>
      <c r="H1079" s="8" t="s">
        <v>7141</v>
      </c>
      <c r="I1079" s="8" t="s">
        <v>7142</v>
      </c>
      <c r="J1079" s="12" t="s">
        <v>123</v>
      </c>
      <c r="K1079" s="8" t="s">
        <v>28</v>
      </c>
      <c r="L1079" s="8" t="s">
        <v>29</v>
      </c>
      <c r="M1079" s="10" t="str">
        <f t="shared" si="105"/>
        <v>LP</v>
      </c>
      <c r="N1079" s="12" t="s">
        <v>30</v>
      </c>
      <c r="O1079" s="8" t="str">
        <f t="shared" si="102"/>
        <v>Medium</v>
      </c>
      <c r="P1079" s="207" t="s">
        <v>7143</v>
      </c>
      <c r="Q1079" s="8"/>
      <c r="R1079" s="8" t="s">
        <v>7144</v>
      </c>
      <c r="S1079" s="11" t="s">
        <v>36</v>
      </c>
      <c r="T1079" s="22"/>
      <c r="U1079" s="8"/>
      <c r="V1079" s="8"/>
      <c r="W1079" s="8"/>
      <c r="X1079" s="14" t="str">
        <f>IF(ISNUMBER(#REF!), IF(#REF!&lt;5000001,"SMALL", IF(#REF!&lt;15000001,"MEDIUM","LARGE")),"")</f>
        <v/>
      </c>
      <c r="Y1079" s="16"/>
    </row>
    <row r="1080" spans="1:25" s="67" customFormat="1" ht="112.5" customHeight="1" x14ac:dyDescent="0.2">
      <c r="A1080" s="19"/>
      <c r="B1080" s="20"/>
      <c r="C1080" s="8" t="str">
        <f t="shared" ca="1" si="101"/>
        <v>Expired</v>
      </c>
      <c r="D1080" s="8" t="s">
        <v>7145</v>
      </c>
      <c r="E1080" s="9">
        <v>43518</v>
      </c>
      <c r="F1080" s="9">
        <f>E1080</f>
        <v>43518</v>
      </c>
      <c r="G1080" s="9">
        <f t="shared" si="104"/>
        <v>44248</v>
      </c>
      <c r="H1080" s="8" t="s">
        <v>7146</v>
      </c>
      <c r="I1080" s="8" t="s">
        <v>7147</v>
      </c>
      <c r="J1080" s="8" t="s">
        <v>161</v>
      </c>
      <c r="K1080" s="8" t="s">
        <v>28</v>
      </c>
      <c r="L1080" s="8" t="s">
        <v>29</v>
      </c>
      <c r="M1080" s="10" t="str">
        <f t="shared" si="105"/>
        <v>LP</v>
      </c>
      <c r="N1080" s="12" t="s">
        <v>193</v>
      </c>
      <c r="O1080" s="8" t="str">
        <f t="shared" si="102"/>
        <v>Low</v>
      </c>
      <c r="P1080" s="207" t="s">
        <v>7148</v>
      </c>
      <c r="Q1080" s="8"/>
      <c r="R1080" s="8" t="s">
        <v>36</v>
      </c>
      <c r="S1080" s="11" t="s">
        <v>36</v>
      </c>
      <c r="T1080" s="13"/>
      <c r="U1080" s="8"/>
      <c r="V1080" s="8"/>
      <c r="W1080" s="8"/>
      <c r="X1080" s="14" t="str">
        <f>IF(ISNUMBER(#REF!), IF(#REF!&lt;5000001,"SMALL", IF(#REF!&lt;15000001,"MEDIUM","LARGE")),"")</f>
        <v/>
      </c>
      <c r="Y1080" s="16"/>
    </row>
    <row r="1081" spans="1:25" s="67" customFormat="1" ht="112.5" customHeight="1" x14ac:dyDescent="0.2">
      <c r="A1081" s="19"/>
      <c r="B1081" s="20"/>
      <c r="C1081" s="8" t="str">
        <f t="shared" ca="1" si="101"/>
        <v>Expired</v>
      </c>
      <c r="D1081" s="8" t="s">
        <v>7149</v>
      </c>
      <c r="E1081" s="9">
        <v>44712</v>
      </c>
      <c r="F1081" s="9">
        <v>44712</v>
      </c>
      <c r="G1081" s="9">
        <f t="shared" si="104"/>
        <v>45442</v>
      </c>
      <c r="H1081" s="8" t="s">
        <v>7150</v>
      </c>
      <c r="I1081" s="8" t="s">
        <v>7151</v>
      </c>
      <c r="J1081" s="12" t="s">
        <v>123</v>
      </c>
      <c r="K1081" s="8" t="s">
        <v>28</v>
      </c>
      <c r="L1081" s="8" t="s">
        <v>29</v>
      </c>
      <c r="M1081" s="10" t="str">
        <f t="shared" si="105"/>
        <v>LP</v>
      </c>
      <c r="N1081" s="12" t="s">
        <v>30</v>
      </c>
      <c r="O1081" s="8" t="str">
        <f t="shared" si="102"/>
        <v>Medium</v>
      </c>
      <c r="P1081" s="207" t="s">
        <v>7152</v>
      </c>
      <c r="Q1081" s="8"/>
      <c r="R1081" s="8" t="s">
        <v>7153</v>
      </c>
      <c r="S1081" s="11" t="s">
        <v>7154</v>
      </c>
      <c r="T1081" s="12" t="s">
        <v>7155</v>
      </c>
      <c r="U1081" s="8">
        <v>0</v>
      </c>
      <c r="V1081" s="8">
        <v>0</v>
      </c>
      <c r="W1081" s="8">
        <v>0</v>
      </c>
      <c r="X1081" s="27" t="s">
        <v>61</v>
      </c>
      <c r="Y1081" s="16"/>
    </row>
    <row r="1082" spans="1:25" s="67" customFormat="1" ht="112.5" customHeight="1" x14ac:dyDescent="0.2">
      <c r="A1082" s="19"/>
      <c r="B1082" s="20"/>
      <c r="C1082" s="8" t="str">
        <f t="shared" ca="1" si="101"/>
        <v>Expired</v>
      </c>
      <c r="D1082" s="8" t="s">
        <v>7156</v>
      </c>
      <c r="E1082" s="9">
        <v>43742</v>
      </c>
      <c r="F1082" s="9">
        <v>44473</v>
      </c>
      <c r="G1082" s="9">
        <f>DATE(YEAR(F1082)+2,MONTH(F1082)-6,DAY(F1082)-1)</f>
        <v>45019</v>
      </c>
      <c r="H1082" s="8" t="s">
        <v>7157</v>
      </c>
      <c r="I1082" s="8" t="s">
        <v>7158</v>
      </c>
      <c r="J1082" s="8" t="s">
        <v>161</v>
      </c>
      <c r="K1082" s="8" t="s">
        <v>28</v>
      </c>
      <c r="L1082" s="8" t="s">
        <v>29</v>
      </c>
      <c r="M1082" s="10" t="str">
        <f t="shared" si="105"/>
        <v>LP</v>
      </c>
      <c r="N1082" s="12" t="s">
        <v>30</v>
      </c>
      <c r="O1082" s="8" t="str">
        <f t="shared" si="102"/>
        <v>Medium</v>
      </c>
      <c r="P1082" s="207" t="s">
        <v>7159</v>
      </c>
      <c r="Q1082" s="8"/>
      <c r="R1082" s="8" t="s">
        <v>7160</v>
      </c>
      <c r="S1082" s="11" t="s">
        <v>7161</v>
      </c>
      <c r="T1082" s="23" t="s">
        <v>7162</v>
      </c>
      <c r="U1082" s="8">
        <v>5</v>
      </c>
      <c r="V1082" s="8">
        <v>5</v>
      </c>
      <c r="W1082" s="8">
        <v>0</v>
      </c>
      <c r="X1082" s="14" t="s">
        <v>37</v>
      </c>
      <c r="Y1082" s="16"/>
    </row>
    <row r="1083" spans="1:25" s="67" customFormat="1" ht="112.5" customHeight="1" x14ac:dyDescent="0.2">
      <c r="A1083" s="120"/>
      <c r="B1083" s="45"/>
      <c r="C1083" s="35" t="str">
        <f t="shared" ca="1" si="101"/>
        <v>Expired</v>
      </c>
      <c r="D1083" s="35" t="s">
        <v>7163</v>
      </c>
      <c r="E1083" s="36">
        <v>42402</v>
      </c>
      <c r="F1083" s="36">
        <v>44594</v>
      </c>
      <c r="G1083" s="36">
        <f t="shared" ref="G1083:G1112" si="106">DATE(YEAR(F1083)+2,MONTH(F1083),DAY(F1083)-1)</f>
        <v>45323</v>
      </c>
      <c r="H1083" s="35" t="s">
        <v>7164</v>
      </c>
      <c r="I1083" s="35" t="s">
        <v>7165</v>
      </c>
      <c r="J1083" s="35" t="s">
        <v>27</v>
      </c>
      <c r="K1083" s="35" t="s">
        <v>28</v>
      </c>
      <c r="L1083" s="35" t="s">
        <v>29</v>
      </c>
      <c r="M1083" s="37" t="str">
        <f t="shared" si="105"/>
        <v>LP</v>
      </c>
      <c r="N1083" s="44" t="s">
        <v>30</v>
      </c>
      <c r="O1083" s="35" t="str">
        <f t="shared" si="102"/>
        <v>Medium</v>
      </c>
      <c r="P1083" s="208" t="s">
        <v>7166</v>
      </c>
      <c r="Q1083" s="35"/>
      <c r="R1083" s="35" t="s">
        <v>7167</v>
      </c>
      <c r="S1083" s="43" t="s">
        <v>7168</v>
      </c>
      <c r="T1083" s="44" t="s">
        <v>60</v>
      </c>
      <c r="U1083" s="35"/>
      <c r="V1083" s="35"/>
      <c r="W1083" s="35"/>
      <c r="X1083" s="41" t="str">
        <f>IF(ISNUMBER(#REF!), IF(#REF!&lt;5000001,"SMALL", IF(#REF!&lt;15000001,"MEDIUM","LARGE")),"")</f>
        <v/>
      </c>
      <c r="Y1083" s="16"/>
    </row>
    <row r="1084" spans="1:25" s="67" customFormat="1" ht="112.5" customHeight="1" x14ac:dyDescent="0.2">
      <c r="A1084" s="19"/>
      <c r="B1084" s="20"/>
      <c r="C1084" s="8" t="str">
        <f t="shared" ca="1" si="101"/>
        <v>Expired</v>
      </c>
      <c r="D1084" s="8" t="s">
        <v>7169</v>
      </c>
      <c r="E1084" s="9">
        <v>43180</v>
      </c>
      <c r="F1084" s="9">
        <v>44666</v>
      </c>
      <c r="G1084" s="9">
        <f t="shared" si="106"/>
        <v>45396</v>
      </c>
      <c r="H1084" s="8" t="s">
        <v>7170</v>
      </c>
      <c r="I1084" s="8" t="s">
        <v>6900</v>
      </c>
      <c r="J1084" s="8" t="s">
        <v>27</v>
      </c>
      <c r="K1084" s="8" t="s">
        <v>28</v>
      </c>
      <c r="L1084" s="8" t="s">
        <v>29</v>
      </c>
      <c r="M1084" s="10" t="str">
        <f t="shared" si="105"/>
        <v>LP</v>
      </c>
      <c r="N1084" s="12" t="s">
        <v>30</v>
      </c>
      <c r="O1084" s="8" t="str">
        <f t="shared" si="102"/>
        <v>Medium</v>
      </c>
      <c r="P1084" s="207" t="s">
        <v>7171</v>
      </c>
      <c r="Q1084" s="8"/>
      <c r="R1084" s="8" t="s">
        <v>7172</v>
      </c>
      <c r="S1084" s="21" t="s">
        <v>7173</v>
      </c>
      <c r="T1084" s="23" t="s">
        <v>7174</v>
      </c>
      <c r="U1084" s="8">
        <v>4</v>
      </c>
      <c r="V1084" s="8">
        <v>768</v>
      </c>
      <c r="W1084" s="8">
        <v>0</v>
      </c>
      <c r="X1084" s="14" t="s">
        <v>61</v>
      </c>
      <c r="Y1084" s="16"/>
    </row>
    <row r="1085" spans="1:25" s="67" customFormat="1" ht="112.5" customHeight="1" x14ac:dyDescent="0.2">
      <c r="A1085" s="19"/>
      <c r="B1085" s="20"/>
      <c r="C1085" s="8" t="str">
        <f t="shared" ca="1" si="101"/>
        <v>Expired</v>
      </c>
      <c r="D1085" s="8" t="s">
        <v>7175</v>
      </c>
      <c r="E1085" s="9">
        <v>42221</v>
      </c>
      <c r="F1085" s="9">
        <v>43682</v>
      </c>
      <c r="G1085" s="9">
        <f t="shared" si="106"/>
        <v>44412</v>
      </c>
      <c r="H1085" s="8" t="s">
        <v>7176</v>
      </c>
      <c r="I1085" s="8" t="s">
        <v>7177</v>
      </c>
      <c r="J1085" s="8" t="s">
        <v>191</v>
      </c>
      <c r="K1085" s="8" t="s">
        <v>28</v>
      </c>
      <c r="L1085" s="8" t="s">
        <v>29</v>
      </c>
      <c r="M1085" s="10" t="str">
        <f t="shared" si="105"/>
        <v>LP</v>
      </c>
      <c r="N1085" s="12" t="s">
        <v>30</v>
      </c>
      <c r="O1085" s="8" t="str">
        <f t="shared" si="102"/>
        <v>Medium</v>
      </c>
      <c r="P1085" s="207" t="s">
        <v>7178</v>
      </c>
      <c r="Q1085" s="8"/>
      <c r="R1085" s="8" t="s">
        <v>36</v>
      </c>
      <c r="S1085" s="21" t="s">
        <v>7179</v>
      </c>
      <c r="T1085" s="13"/>
      <c r="U1085" s="8"/>
      <c r="V1085" s="8"/>
      <c r="W1085" s="8"/>
      <c r="X1085" s="14" t="str">
        <f>IF(ISNUMBER(#REF!), IF(#REF!&lt;5000001,"SMALL", IF(#REF!&lt;15000001,"MEDIUM","LARGE")),"")</f>
        <v/>
      </c>
      <c r="Y1085" s="16"/>
    </row>
    <row r="1086" spans="1:25" s="67" customFormat="1" ht="112.5" customHeight="1" x14ac:dyDescent="0.2">
      <c r="A1086" s="19"/>
      <c r="B1086" s="20"/>
      <c r="C1086" s="8" t="str">
        <f t="shared" ca="1" si="101"/>
        <v>Expired</v>
      </c>
      <c r="D1086" s="8" t="s">
        <v>7180</v>
      </c>
      <c r="E1086" s="9">
        <v>42926</v>
      </c>
      <c r="F1086" s="9">
        <f>E1086</f>
        <v>42926</v>
      </c>
      <c r="G1086" s="9">
        <f t="shared" si="106"/>
        <v>43655</v>
      </c>
      <c r="H1086" s="8" t="s">
        <v>7181</v>
      </c>
      <c r="I1086" s="8" t="s">
        <v>7182</v>
      </c>
      <c r="J1086" s="8" t="s">
        <v>131</v>
      </c>
      <c r="K1086" s="8" t="s">
        <v>28</v>
      </c>
      <c r="L1086" s="8" t="s">
        <v>29</v>
      </c>
      <c r="M1086" s="10" t="str">
        <f t="shared" si="105"/>
        <v>LP</v>
      </c>
      <c r="N1086" s="12" t="s">
        <v>30</v>
      </c>
      <c r="O1086" s="8" t="str">
        <f t="shared" si="102"/>
        <v>Medium</v>
      </c>
      <c r="P1086" s="207" t="s">
        <v>7183</v>
      </c>
      <c r="Q1086" s="8"/>
      <c r="R1086" s="8" t="s">
        <v>7184</v>
      </c>
      <c r="S1086" s="11" t="s">
        <v>7185</v>
      </c>
      <c r="T1086" s="13"/>
      <c r="U1086" s="24"/>
      <c r="V1086" s="24"/>
      <c r="W1086" s="24"/>
      <c r="X1086" s="14" t="str">
        <f>IF(ISNUMBER(#REF!), IF(#REF!&lt;5000001,"SMALL", IF(#REF!&lt;15000001,"MEDIUM","LARGE")),"")</f>
        <v/>
      </c>
      <c r="Y1086" s="16"/>
    </row>
    <row r="1087" spans="1:25" s="67" customFormat="1" ht="112.5" customHeight="1" x14ac:dyDescent="0.2">
      <c r="A1087" s="19"/>
      <c r="B1087" s="20"/>
      <c r="C1087" s="8" t="str">
        <f t="shared" ca="1" si="101"/>
        <v>Active</v>
      </c>
      <c r="D1087" s="8" t="s">
        <v>7186</v>
      </c>
      <c r="E1087" s="9">
        <v>42255</v>
      </c>
      <c r="F1087" s="9">
        <v>45177</v>
      </c>
      <c r="G1087" s="9">
        <f t="shared" si="106"/>
        <v>45907</v>
      </c>
      <c r="H1087" s="8" t="s">
        <v>7187</v>
      </c>
      <c r="I1087" s="8" t="s">
        <v>7188</v>
      </c>
      <c r="J1087" s="8" t="s">
        <v>27</v>
      </c>
      <c r="K1087" s="8" t="s">
        <v>28</v>
      </c>
      <c r="L1087" s="8" t="s">
        <v>29</v>
      </c>
      <c r="M1087" s="10" t="str">
        <f t="shared" si="105"/>
        <v>LP</v>
      </c>
      <c r="N1087" s="12" t="s">
        <v>486</v>
      </c>
      <c r="O1087" s="8" t="str">
        <f t="shared" si="102"/>
        <v>Medium</v>
      </c>
      <c r="P1087" s="207" t="s">
        <v>7189</v>
      </c>
      <c r="Q1087" s="8" t="s">
        <v>7190</v>
      </c>
      <c r="R1087" s="8" t="s">
        <v>7191</v>
      </c>
      <c r="S1087" s="21" t="s">
        <v>7192</v>
      </c>
      <c r="T1087" s="12" t="s">
        <v>7193</v>
      </c>
      <c r="U1087" s="8">
        <v>0</v>
      </c>
      <c r="V1087" s="8" t="s">
        <v>7194</v>
      </c>
      <c r="W1087" s="8">
        <v>0</v>
      </c>
      <c r="X1087" s="14" t="s">
        <v>243</v>
      </c>
      <c r="Y1087" s="16"/>
    </row>
    <row r="1088" spans="1:25" s="67" customFormat="1" ht="112.5" customHeight="1" x14ac:dyDescent="0.2">
      <c r="A1088" s="121"/>
      <c r="B1088" s="32"/>
      <c r="C1088" s="8" t="str">
        <f t="shared" ca="1" si="101"/>
        <v>Expired</v>
      </c>
      <c r="D1088" s="12" t="s">
        <v>7195</v>
      </c>
      <c r="E1088" s="23">
        <v>43651</v>
      </c>
      <c r="F1088" s="28">
        <v>44382</v>
      </c>
      <c r="G1088" s="9">
        <f t="shared" si="106"/>
        <v>45111</v>
      </c>
      <c r="H1088" s="8" t="s">
        <v>7196</v>
      </c>
      <c r="I1088" s="12" t="s">
        <v>7197</v>
      </c>
      <c r="J1088" s="12" t="s">
        <v>56</v>
      </c>
      <c r="K1088" s="12" t="s">
        <v>124</v>
      </c>
      <c r="L1088" s="8" t="s">
        <v>29</v>
      </c>
      <c r="M1088" s="10" t="str">
        <f t="shared" si="105"/>
        <v>LP</v>
      </c>
      <c r="N1088" s="12" t="s">
        <v>30</v>
      </c>
      <c r="O1088" s="8" t="str">
        <f t="shared" si="102"/>
        <v>Medium</v>
      </c>
      <c r="P1088" s="201" t="s">
        <v>7198</v>
      </c>
      <c r="Q1088" s="12"/>
      <c r="R1088" s="12" t="s">
        <v>7199</v>
      </c>
      <c r="S1088" s="29" t="s">
        <v>7200</v>
      </c>
      <c r="T1088" s="14"/>
      <c r="U1088" s="12"/>
      <c r="V1088" s="87"/>
      <c r="W1088" s="74"/>
      <c r="X1088" s="74"/>
      <c r="Y1088" s="16"/>
    </row>
    <row r="1089" spans="1:25" s="67" customFormat="1" ht="112.5" customHeight="1" x14ac:dyDescent="0.2">
      <c r="A1089" s="19"/>
      <c r="B1089" s="20"/>
      <c r="C1089" s="8" t="str">
        <f t="shared" ca="1" si="101"/>
        <v>Expired</v>
      </c>
      <c r="D1089" s="8" t="s">
        <v>7201</v>
      </c>
      <c r="E1089" s="9">
        <v>44201</v>
      </c>
      <c r="F1089" s="9">
        <f>E1089</f>
        <v>44201</v>
      </c>
      <c r="G1089" s="9">
        <f t="shared" si="106"/>
        <v>44930</v>
      </c>
      <c r="H1089" s="8" t="s">
        <v>7202</v>
      </c>
      <c r="I1089" s="8" t="s">
        <v>7203</v>
      </c>
      <c r="J1089" s="8" t="s">
        <v>329</v>
      </c>
      <c r="K1089" s="8" t="s">
        <v>28</v>
      </c>
      <c r="L1089" s="8" t="s">
        <v>29</v>
      </c>
      <c r="M1089" s="10" t="str">
        <f t="shared" si="105"/>
        <v>LP</v>
      </c>
      <c r="N1089" s="12" t="s">
        <v>132</v>
      </c>
      <c r="O1089" s="8" t="str">
        <f t="shared" si="102"/>
        <v>Low</v>
      </c>
      <c r="P1089" s="207" t="s">
        <v>215</v>
      </c>
      <c r="Q1089" s="8"/>
      <c r="R1089" s="8" t="s">
        <v>7204</v>
      </c>
      <c r="S1089" s="21" t="s">
        <v>36</v>
      </c>
      <c r="T1089" s="22"/>
      <c r="U1089" s="8"/>
      <c r="V1089" s="8"/>
      <c r="W1089" s="8"/>
      <c r="X1089" s="14" t="str">
        <f>IF(ISNUMBER(#REF!), IF(#REF!&lt;5000001,"SMALL", IF(#REF!&lt;15000001,"MEDIUM","LARGE")),"")</f>
        <v/>
      </c>
      <c r="Y1089" s="16"/>
    </row>
    <row r="1090" spans="1:25" s="67" customFormat="1" ht="112.5" customHeight="1" x14ac:dyDescent="0.2">
      <c r="A1090" s="83"/>
      <c r="B1090" s="84"/>
      <c r="C1090" s="8" t="str">
        <f t="shared" ca="1" si="101"/>
        <v>Expired</v>
      </c>
      <c r="D1090" s="8" t="s">
        <v>7205</v>
      </c>
      <c r="E1090" s="9">
        <v>43685</v>
      </c>
      <c r="F1090" s="9">
        <v>44416</v>
      </c>
      <c r="G1090" s="9">
        <f t="shared" si="106"/>
        <v>45145</v>
      </c>
      <c r="H1090" s="8" t="s">
        <v>7206</v>
      </c>
      <c r="I1090" s="8" t="s">
        <v>7207</v>
      </c>
      <c r="J1090" s="8" t="s">
        <v>27</v>
      </c>
      <c r="K1090" s="8" t="s">
        <v>28</v>
      </c>
      <c r="L1090" s="8" t="s">
        <v>29</v>
      </c>
      <c r="M1090" s="10" t="str">
        <f t="shared" si="105"/>
        <v>LP</v>
      </c>
      <c r="N1090" s="12" t="s">
        <v>30</v>
      </c>
      <c r="O1090" s="8" t="str">
        <f t="shared" si="102"/>
        <v>Medium</v>
      </c>
      <c r="P1090" s="207" t="s">
        <v>7208</v>
      </c>
      <c r="Q1090" s="8" t="s">
        <v>7209</v>
      </c>
      <c r="R1090" s="8" t="s">
        <v>7210</v>
      </c>
      <c r="S1090" s="11" t="s">
        <v>7211</v>
      </c>
      <c r="T1090" s="23" t="s">
        <v>7212</v>
      </c>
      <c r="U1090" s="8">
        <v>3</v>
      </c>
      <c r="V1090" s="8">
        <v>0</v>
      </c>
      <c r="W1090" s="8">
        <v>0</v>
      </c>
      <c r="X1090" s="14" t="s">
        <v>37</v>
      </c>
      <c r="Y1090" s="16"/>
    </row>
    <row r="1091" spans="1:25" s="67" customFormat="1" ht="112.5" customHeight="1" x14ac:dyDescent="0.2">
      <c r="A1091" s="62"/>
      <c r="B1091" s="63"/>
      <c r="C1091" s="35" t="str">
        <f t="shared" ca="1" si="101"/>
        <v>Expired</v>
      </c>
      <c r="D1091" s="35" t="s">
        <v>7213</v>
      </c>
      <c r="E1091" s="36">
        <v>41926</v>
      </c>
      <c r="F1091" s="36">
        <v>44848</v>
      </c>
      <c r="G1091" s="36">
        <f t="shared" si="106"/>
        <v>45578</v>
      </c>
      <c r="H1091" s="35" t="s">
        <v>7214</v>
      </c>
      <c r="I1091" s="35" t="s">
        <v>7215</v>
      </c>
      <c r="J1091" s="35" t="s">
        <v>27</v>
      </c>
      <c r="K1091" s="35" t="s">
        <v>28</v>
      </c>
      <c r="L1091" s="35" t="s">
        <v>29</v>
      </c>
      <c r="M1091" s="37" t="str">
        <f t="shared" si="105"/>
        <v>LP</v>
      </c>
      <c r="N1091" s="44" t="s">
        <v>486</v>
      </c>
      <c r="O1091" s="35" t="str">
        <f t="shared" si="102"/>
        <v>Medium</v>
      </c>
      <c r="P1091" s="208" t="s">
        <v>7216</v>
      </c>
      <c r="Q1091" s="35"/>
      <c r="R1091" s="35" t="s">
        <v>7217</v>
      </c>
      <c r="S1091" s="43" t="s">
        <v>7218</v>
      </c>
      <c r="T1091" s="42" t="s">
        <v>36</v>
      </c>
      <c r="U1091" s="35">
        <v>10</v>
      </c>
      <c r="V1091" s="35">
        <v>264</v>
      </c>
      <c r="W1091" s="35">
        <v>0</v>
      </c>
      <c r="X1091" s="41" t="s">
        <v>243</v>
      </c>
      <c r="Y1091" s="16"/>
    </row>
    <row r="1092" spans="1:25" s="67" customFormat="1" ht="112.5" customHeight="1" x14ac:dyDescent="0.2">
      <c r="A1092" s="19"/>
      <c r="B1092" s="20"/>
      <c r="C1092" s="8" t="str">
        <f t="shared" ca="1" si="101"/>
        <v>Expired</v>
      </c>
      <c r="D1092" s="8" t="s">
        <v>7219</v>
      </c>
      <c r="E1092" s="9">
        <v>42464</v>
      </c>
      <c r="F1092" s="9">
        <f>E1092</f>
        <v>42464</v>
      </c>
      <c r="G1092" s="9">
        <f t="shared" si="106"/>
        <v>43193</v>
      </c>
      <c r="H1092" s="8" t="s">
        <v>7220</v>
      </c>
      <c r="I1092" s="8" t="s">
        <v>7221</v>
      </c>
      <c r="J1092" s="8" t="s">
        <v>27</v>
      </c>
      <c r="K1092" s="8" t="s">
        <v>28</v>
      </c>
      <c r="L1092" s="8" t="s">
        <v>29</v>
      </c>
      <c r="M1092" s="10" t="str">
        <f t="shared" si="105"/>
        <v>LP</v>
      </c>
      <c r="N1092" s="12" t="s">
        <v>30</v>
      </c>
      <c r="O1092" s="8" t="str">
        <f t="shared" si="102"/>
        <v>Medium</v>
      </c>
      <c r="P1092" s="207" t="s">
        <v>7222</v>
      </c>
      <c r="Q1092" s="8" t="s">
        <v>7223</v>
      </c>
      <c r="R1092" s="8" t="s">
        <v>7224</v>
      </c>
      <c r="S1092" s="21" t="s">
        <v>7225</v>
      </c>
      <c r="T1092" s="12" t="s">
        <v>7226</v>
      </c>
      <c r="U1092" s="25">
        <v>7</v>
      </c>
      <c r="V1092" s="25">
        <v>0</v>
      </c>
      <c r="W1092" s="25">
        <v>1</v>
      </c>
      <c r="X1092" s="58" t="s">
        <v>37</v>
      </c>
      <c r="Y1092" s="16"/>
    </row>
    <row r="1093" spans="1:25" s="67" customFormat="1" ht="112.5" customHeight="1" x14ac:dyDescent="0.2">
      <c r="A1093" s="30"/>
      <c r="B1093" s="31"/>
      <c r="C1093" s="8" t="str">
        <f t="shared" ca="1" si="101"/>
        <v>Expired</v>
      </c>
      <c r="D1093" s="8" t="s">
        <v>7227</v>
      </c>
      <c r="E1093" s="9">
        <v>41983</v>
      </c>
      <c r="F1093" s="9">
        <v>42714</v>
      </c>
      <c r="G1093" s="9">
        <f t="shared" si="106"/>
        <v>43443</v>
      </c>
      <c r="H1093" s="8" t="s">
        <v>7228</v>
      </c>
      <c r="I1093" s="8" t="s">
        <v>7229</v>
      </c>
      <c r="J1093" s="8" t="s">
        <v>27</v>
      </c>
      <c r="K1093" s="8" t="s">
        <v>28</v>
      </c>
      <c r="L1093" s="8" t="s">
        <v>29</v>
      </c>
      <c r="M1093" s="10" t="str">
        <f t="shared" si="105"/>
        <v>LP</v>
      </c>
      <c r="N1093" s="12" t="s">
        <v>30</v>
      </c>
      <c r="O1093" s="8" t="str">
        <f t="shared" si="102"/>
        <v>Medium</v>
      </c>
      <c r="P1093" s="207" t="s">
        <v>7230</v>
      </c>
      <c r="Q1093" s="8" t="s">
        <v>7231</v>
      </c>
      <c r="R1093" s="8" t="s">
        <v>7232</v>
      </c>
      <c r="S1093" s="11" t="s">
        <v>7233</v>
      </c>
      <c r="T1093" s="12" t="s">
        <v>7234</v>
      </c>
      <c r="U1093" s="8">
        <v>3</v>
      </c>
      <c r="V1093" s="8">
        <v>10</v>
      </c>
      <c r="W1093" s="8">
        <v>3</v>
      </c>
      <c r="X1093" s="14" t="s">
        <v>37</v>
      </c>
      <c r="Y1093" s="16"/>
    </row>
    <row r="1094" spans="1:25" s="67" customFormat="1" ht="112.5" customHeight="1" x14ac:dyDescent="0.2">
      <c r="A1094" s="17"/>
      <c r="B1094" s="78">
        <v>44796</v>
      </c>
      <c r="C1094" s="8" t="str">
        <f t="shared" ca="1" si="101"/>
        <v>Expired</v>
      </c>
      <c r="D1094" s="8" t="s">
        <v>7235</v>
      </c>
      <c r="E1094" s="9">
        <v>44796</v>
      </c>
      <c r="F1094" s="9">
        <v>44796</v>
      </c>
      <c r="G1094" s="9">
        <f t="shared" si="106"/>
        <v>45526</v>
      </c>
      <c r="H1094" s="8" t="s">
        <v>7236</v>
      </c>
      <c r="I1094" s="8" t="s">
        <v>7237</v>
      </c>
      <c r="J1094" s="8" t="s">
        <v>27</v>
      </c>
      <c r="K1094" s="8" t="s">
        <v>28</v>
      </c>
      <c r="L1094" s="8" t="s">
        <v>29</v>
      </c>
      <c r="M1094" s="10" t="str">
        <f t="shared" si="105"/>
        <v>LP</v>
      </c>
      <c r="N1094" s="12" t="s">
        <v>30</v>
      </c>
      <c r="O1094" s="8" t="str">
        <f t="shared" si="102"/>
        <v>Medium</v>
      </c>
      <c r="P1094" s="207" t="s">
        <v>7238</v>
      </c>
      <c r="Q1094" s="8"/>
      <c r="R1094" s="8" t="s">
        <v>7239</v>
      </c>
      <c r="S1094" s="11" t="s">
        <v>7240</v>
      </c>
      <c r="T1094" s="12" t="s">
        <v>7241</v>
      </c>
      <c r="U1094" s="8">
        <v>2</v>
      </c>
      <c r="V1094" s="8">
        <v>0</v>
      </c>
      <c r="W1094" s="8">
        <v>0</v>
      </c>
      <c r="X1094" s="14" t="s">
        <v>37</v>
      </c>
      <c r="Y1094" s="16"/>
    </row>
    <row r="1095" spans="1:25" s="67" customFormat="1" ht="112.5" customHeight="1" x14ac:dyDescent="0.2">
      <c r="A1095" s="30"/>
      <c r="B1095" s="31"/>
      <c r="C1095" s="8" t="str">
        <f t="shared" ca="1" si="101"/>
        <v>Expired</v>
      </c>
      <c r="D1095" s="8" t="s">
        <v>7242</v>
      </c>
      <c r="E1095" s="9">
        <v>42079</v>
      </c>
      <c r="F1095" s="9">
        <f>E1095</f>
        <v>42079</v>
      </c>
      <c r="G1095" s="9">
        <f t="shared" si="106"/>
        <v>42809</v>
      </c>
      <c r="H1095" s="8" t="s">
        <v>7243</v>
      </c>
      <c r="I1095" s="8" t="s">
        <v>7244</v>
      </c>
      <c r="J1095" s="8" t="s">
        <v>114</v>
      </c>
      <c r="K1095" s="8" t="s">
        <v>124</v>
      </c>
      <c r="L1095" s="8" t="s">
        <v>7245</v>
      </c>
      <c r="M1095" s="10" t="s">
        <v>2607</v>
      </c>
      <c r="N1095" s="12" t="s">
        <v>1613</v>
      </c>
      <c r="O1095" s="8" t="str">
        <f t="shared" si="102"/>
        <v>Low</v>
      </c>
      <c r="P1095" s="207" t="s">
        <v>7246</v>
      </c>
      <c r="Q1095" s="8" t="s">
        <v>7247</v>
      </c>
      <c r="R1095" s="8" t="s">
        <v>7248</v>
      </c>
      <c r="S1095" s="11" t="s">
        <v>7249</v>
      </c>
      <c r="T1095" s="13" t="s">
        <v>7250</v>
      </c>
      <c r="U1095" s="8">
        <v>10</v>
      </c>
      <c r="V1095" s="8">
        <v>0</v>
      </c>
      <c r="W1095" s="8">
        <v>0</v>
      </c>
      <c r="X1095" s="14" t="s">
        <v>243</v>
      </c>
      <c r="Y1095" s="16"/>
    </row>
    <row r="1096" spans="1:25" s="67" customFormat="1" ht="112.5" customHeight="1" x14ac:dyDescent="0.2">
      <c r="A1096" s="19"/>
      <c r="B1096" s="20"/>
      <c r="C1096" s="8" t="str">
        <f t="shared" ca="1" si="101"/>
        <v>Expired</v>
      </c>
      <c r="D1096" s="8" t="s">
        <v>7251</v>
      </c>
      <c r="E1096" s="9">
        <v>41803</v>
      </c>
      <c r="F1096" s="9">
        <f>E1096</f>
        <v>41803</v>
      </c>
      <c r="G1096" s="9">
        <f t="shared" si="106"/>
        <v>42533</v>
      </c>
      <c r="H1096" s="8" t="s">
        <v>7252</v>
      </c>
      <c r="I1096" s="8" t="s">
        <v>7253</v>
      </c>
      <c r="J1096" s="8" t="s">
        <v>27</v>
      </c>
      <c r="K1096" s="8" t="s">
        <v>28</v>
      </c>
      <c r="L1096" s="8" t="s">
        <v>29</v>
      </c>
      <c r="M1096" s="10" t="str">
        <f t="shared" ref="M1096:M1135" si="107">IF(EXACT(L1096,"C - COMPANY ACT"),"LP",IF(EXACT(L1096,"V- VEST ACT (WITHIN PARLIAMENT) "),"LP",IF(EXACT(L1096,"FS - FRIENDLY SOCIETIES ACT"),"LP",IF(EXACT(L1096,"UN - UNICORPORATED"),"LA",""))))</f>
        <v>LP</v>
      </c>
      <c r="N1096" s="12" t="s">
        <v>30</v>
      </c>
      <c r="O1096" s="8" t="str">
        <f t="shared" si="102"/>
        <v>Medium</v>
      </c>
      <c r="P1096" s="207" t="s">
        <v>7254</v>
      </c>
      <c r="Q1096" s="8" t="s">
        <v>7255</v>
      </c>
      <c r="R1096" s="8" t="s">
        <v>7256</v>
      </c>
      <c r="S1096" s="11" t="s">
        <v>7257</v>
      </c>
      <c r="T1096" s="13" t="s">
        <v>7258</v>
      </c>
      <c r="U1096" s="25">
        <v>7</v>
      </c>
      <c r="V1096" s="25">
        <v>10</v>
      </c>
      <c r="W1096" s="25">
        <v>0</v>
      </c>
      <c r="X1096" s="58" t="s">
        <v>37</v>
      </c>
      <c r="Y1096" s="16"/>
    </row>
    <row r="1097" spans="1:25" s="67" customFormat="1" ht="112.5" customHeight="1" x14ac:dyDescent="0.2">
      <c r="A1097" s="19"/>
      <c r="B1097" s="20"/>
      <c r="C1097" s="8" t="str">
        <f t="shared" ca="1" si="101"/>
        <v>Expired</v>
      </c>
      <c r="D1097" s="8" t="s">
        <v>7259</v>
      </c>
      <c r="E1097" s="9">
        <v>43619</v>
      </c>
      <c r="F1097" s="9">
        <v>44349</v>
      </c>
      <c r="G1097" s="9">
        <f t="shared" si="106"/>
        <v>45078</v>
      </c>
      <c r="H1097" s="8" t="s">
        <v>7260</v>
      </c>
      <c r="I1097" s="8" t="s">
        <v>7261</v>
      </c>
      <c r="J1097" s="8" t="s">
        <v>27</v>
      </c>
      <c r="K1097" s="8" t="s">
        <v>28</v>
      </c>
      <c r="L1097" s="8" t="s">
        <v>29</v>
      </c>
      <c r="M1097" s="10" t="str">
        <f t="shared" si="107"/>
        <v>LP</v>
      </c>
      <c r="N1097" s="12" t="s">
        <v>30</v>
      </c>
      <c r="O1097" s="8" t="str">
        <f t="shared" si="102"/>
        <v>Medium</v>
      </c>
      <c r="P1097" s="207" t="s">
        <v>7262</v>
      </c>
      <c r="Q1097" s="8"/>
      <c r="R1097" s="8" t="s">
        <v>7263</v>
      </c>
      <c r="S1097" s="11"/>
      <c r="T1097" s="12" t="s">
        <v>7264</v>
      </c>
      <c r="U1097" s="8"/>
      <c r="V1097" s="8"/>
      <c r="W1097" s="8"/>
      <c r="X1097" s="14" t="s">
        <v>243</v>
      </c>
      <c r="Y1097" s="16"/>
    </row>
    <row r="1098" spans="1:25" s="67" customFormat="1" ht="112.5" customHeight="1" x14ac:dyDescent="0.2">
      <c r="A1098" s="19"/>
      <c r="B1098" s="20"/>
      <c r="C1098" s="8" t="str">
        <f t="shared" ref="C1098:C1160" ca="1" si="108">IF(G1098&lt;TODAY(),"Expired","Active")</f>
        <v>Expired</v>
      </c>
      <c r="D1098" s="8" t="s">
        <v>7265</v>
      </c>
      <c r="E1098" s="9">
        <v>43879</v>
      </c>
      <c r="F1098" s="9">
        <v>44564</v>
      </c>
      <c r="G1098" s="9">
        <f t="shared" si="106"/>
        <v>45293</v>
      </c>
      <c r="H1098" s="8" t="s">
        <v>7266</v>
      </c>
      <c r="I1098" s="8" t="s">
        <v>7267</v>
      </c>
      <c r="J1098" s="8" t="s">
        <v>65</v>
      </c>
      <c r="K1098" s="8" t="s">
        <v>28</v>
      </c>
      <c r="L1098" s="8" t="s">
        <v>29</v>
      </c>
      <c r="M1098" s="10" t="str">
        <f t="shared" si="107"/>
        <v>LP</v>
      </c>
      <c r="N1098" s="12" t="s">
        <v>132</v>
      </c>
      <c r="O1098" s="8" t="str">
        <f t="shared" si="102"/>
        <v>Low</v>
      </c>
      <c r="P1098" s="207" t="s">
        <v>7268</v>
      </c>
      <c r="Q1098" s="8"/>
      <c r="R1098" s="8" t="s">
        <v>7269</v>
      </c>
      <c r="S1098" s="11" t="s">
        <v>7270</v>
      </c>
      <c r="T1098" s="23" t="s">
        <v>7271</v>
      </c>
      <c r="U1098" s="25">
        <v>3</v>
      </c>
      <c r="V1098" s="25">
        <v>0</v>
      </c>
      <c r="W1098" s="25">
        <v>0</v>
      </c>
      <c r="X1098" s="14" t="s">
        <v>37</v>
      </c>
      <c r="Y1098" s="16"/>
    </row>
    <row r="1099" spans="1:25" s="67" customFormat="1" ht="112.5" customHeight="1" x14ac:dyDescent="0.2">
      <c r="A1099" s="19"/>
      <c r="B1099" s="20"/>
      <c r="C1099" s="8" t="str">
        <f t="shared" ca="1" si="108"/>
        <v>Expired</v>
      </c>
      <c r="D1099" s="8" t="s">
        <v>7272</v>
      </c>
      <c r="E1099" s="9">
        <v>43369</v>
      </c>
      <c r="F1099" s="9">
        <v>44100</v>
      </c>
      <c r="G1099" s="9">
        <f t="shared" si="106"/>
        <v>44829</v>
      </c>
      <c r="H1099" s="8" t="s">
        <v>7273</v>
      </c>
      <c r="I1099" s="8" t="s">
        <v>7274</v>
      </c>
      <c r="J1099" s="8" t="s">
        <v>161</v>
      </c>
      <c r="K1099" s="8" t="s">
        <v>28</v>
      </c>
      <c r="L1099" s="8" t="s">
        <v>29</v>
      </c>
      <c r="M1099" s="10" t="str">
        <f t="shared" si="107"/>
        <v>LP</v>
      </c>
      <c r="N1099" s="12" t="s">
        <v>30</v>
      </c>
      <c r="O1099" s="8" t="str">
        <f t="shared" si="102"/>
        <v>Medium</v>
      </c>
      <c r="P1099" s="207" t="s">
        <v>7275</v>
      </c>
      <c r="Q1099" s="8"/>
      <c r="R1099" s="8">
        <v>-876</v>
      </c>
      <c r="S1099" s="11" t="s">
        <v>7276</v>
      </c>
      <c r="T1099" s="23" t="s">
        <v>7277</v>
      </c>
      <c r="U1099" s="25">
        <v>4</v>
      </c>
      <c r="V1099" s="25">
        <v>4</v>
      </c>
      <c r="W1099" s="25">
        <v>1</v>
      </c>
      <c r="X1099" s="14" t="s">
        <v>37</v>
      </c>
    </row>
    <row r="1100" spans="1:25" s="67" customFormat="1" ht="112.5" customHeight="1" x14ac:dyDescent="0.2">
      <c r="A1100" s="17" t="s">
        <v>7278</v>
      </c>
      <c r="B1100" s="20"/>
      <c r="C1100" s="8" t="str">
        <f t="shared" ca="1" si="108"/>
        <v>Expired</v>
      </c>
      <c r="D1100" s="8" t="s">
        <v>7279</v>
      </c>
      <c r="E1100" s="9">
        <v>43104</v>
      </c>
      <c r="F1100" s="9">
        <v>44565</v>
      </c>
      <c r="G1100" s="9">
        <f t="shared" si="106"/>
        <v>45294</v>
      </c>
      <c r="H1100" s="8" t="s">
        <v>7280</v>
      </c>
      <c r="I1100" s="8" t="s">
        <v>7281</v>
      </c>
      <c r="J1100" s="8" t="s">
        <v>282</v>
      </c>
      <c r="K1100" s="8" t="s">
        <v>28</v>
      </c>
      <c r="L1100" s="8" t="s">
        <v>29</v>
      </c>
      <c r="M1100" s="10" t="str">
        <f t="shared" si="107"/>
        <v>LP</v>
      </c>
      <c r="N1100" s="12" t="s">
        <v>132</v>
      </c>
      <c r="O1100" s="8" t="str">
        <f t="shared" ref="O1100:O1105" si="109">IF(EXACT(N1100,"Overseas Charities Operating in Jamaica"),"Medium",IF(EXACT(N1100,"Muslim Groups/Foundations"),"Medium",IF(EXACT(N1100,"Churches"),"Low",IF(EXACT(N1100,"Benevolent Societies"),"Low",IF(EXACT(N1100,"Alumni/Past Students'associations"),"Low",IF(EXACT(N1100,"Schools(Government/Private)"),"Low",IF(EXACT(N1100,"Govt.Based Trust/Charities"),"Low",IF(EXACT(N1100,"Trust"),"Medium",IF(EXACT(N1100,"Company Based Foundations"),"Medium",IF(EXACT(N1100,"Other Foundations"),"Medium",IF(EXACT(N1100,"Unincorporated Groups"),"Medium","")))))))))))</f>
        <v>Low</v>
      </c>
      <c r="P1100" s="207" t="s">
        <v>7282</v>
      </c>
      <c r="Q1100" s="8"/>
      <c r="R1100" s="8" t="s">
        <v>36</v>
      </c>
      <c r="S1100" s="11" t="s">
        <v>7283</v>
      </c>
      <c r="T1100" s="23" t="s">
        <v>7284</v>
      </c>
      <c r="U1100" s="24"/>
      <c r="V1100" s="24"/>
      <c r="W1100" s="24"/>
      <c r="X1100" s="14" t="str">
        <f>IF(ISNUMBER(#REF!), IF(#REF!&lt;5000001,"SMALL", IF(#REF!&lt;15000001,"MEDIUM","LARGE")),"")</f>
        <v/>
      </c>
    </row>
    <row r="1101" spans="1:25" s="67" customFormat="1" ht="112.5" customHeight="1" x14ac:dyDescent="0.2">
      <c r="A1101" s="19"/>
      <c r="B1101" s="20"/>
      <c r="C1101" s="8" t="str">
        <f t="shared" ca="1" si="108"/>
        <v>Active</v>
      </c>
      <c r="D1101" s="8" t="s">
        <v>7285</v>
      </c>
      <c r="E1101" s="9">
        <v>42041</v>
      </c>
      <c r="F1101" s="9">
        <v>44935</v>
      </c>
      <c r="G1101" s="9">
        <f t="shared" si="106"/>
        <v>45665</v>
      </c>
      <c r="H1101" s="8" t="s">
        <v>7286</v>
      </c>
      <c r="I1101" s="8" t="s">
        <v>7287</v>
      </c>
      <c r="J1101" s="12" t="s">
        <v>123</v>
      </c>
      <c r="K1101" s="8" t="s">
        <v>28</v>
      </c>
      <c r="L1101" s="8" t="s">
        <v>29</v>
      </c>
      <c r="M1101" s="10" t="str">
        <f t="shared" si="107"/>
        <v>LP</v>
      </c>
      <c r="N1101" s="12" t="s">
        <v>132</v>
      </c>
      <c r="O1101" s="8" t="str">
        <f t="shared" si="109"/>
        <v>Low</v>
      </c>
      <c r="P1101" s="207" t="s">
        <v>915</v>
      </c>
      <c r="Q1101" s="8"/>
      <c r="R1101" s="8" t="s">
        <v>7288</v>
      </c>
      <c r="S1101" s="11" t="s">
        <v>7289</v>
      </c>
      <c r="T1101" s="12" t="s">
        <v>7290</v>
      </c>
      <c r="U1101" s="25">
        <v>60</v>
      </c>
      <c r="V1101" s="25">
        <v>6</v>
      </c>
      <c r="W1101" s="25">
        <v>3</v>
      </c>
      <c r="X1101" s="14" t="s">
        <v>37</v>
      </c>
    </row>
    <row r="1102" spans="1:25" s="67" customFormat="1" ht="112.5" customHeight="1" x14ac:dyDescent="0.2">
      <c r="A1102" s="19"/>
      <c r="B1102" s="20"/>
      <c r="C1102" s="8" t="str">
        <f t="shared" ca="1" si="108"/>
        <v>Expired</v>
      </c>
      <c r="D1102" s="8" t="s">
        <v>7291</v>
      </c>
      <c r="E1102" s="9">
        <v>44056</v>
      </c>
      <c r="F1102" s="9">
        <v>44786</v>
      </c>
      <c r="G1102" s="9">
        <f t="shared" si="106"/>
        <v>45516</v>
      </c>
      <c r="H1102" s="8" t="s">
        <v>7292</v>
      </c>
      <c r="I1102" s="8" t="s">
        <v>7293</v>
      </c>
      <c r="J1102" s="8" t="s">
        <v>27</v>
      </c>
      <c r="K1102" s="8" t="s">
        <v>28</v>
      </c>
      <c r="L1102" s="8" t="s">
        <v>29</v>
      </c>
      <c r="M1102" s="10" t="str">
        <f t="shared" si="107"/>
        <v>LP</v>
      </c>
      <c r="N1102" s="12" t="s">
        <v>41</v>
      </c>
      <c r="O1102" s="8" t="str">
        <f t="shared" si="109"/>
        <v>Medium</v>
      </c>
      <c r="P1102" s="207" t="s">
        <v>7294</v>
      </c>
      <c r="Q1102" s="8" t="s">
        <v>7295</v>
      </c>
      <c r="R1102" s="8" t="s">
        <v>7296</v>
      </c>
      <c r="S1102" s="21" t="s">
        <v>7297</v>
      </c>
      <c r="T1102" s="23" t="s">
        <v>7298</v>
      </c>
      <c r="U1102" s="8">
        <v>5</v>
      </c>
      <c r="V1102" s="8">
        <v>15</v>
      </c>
      <c r="W1102" s="8">
        <v>0</v>
      </c>
      <c r="X1102" s="14" t="s">
        <v>37</v>
      </c>
    </row>
    <row r="1103" spans="1:25" s="67" customFormat="1" ht="112.5" customHeight="1" x14ac:dyDescent="0.2">
      <c r="A1103" s="19"/>
      <c r="B1103" s="20"/>
      <c r="C1103" s="8" t="str">
        <f t="shared" ca="1" si="108"/>
        <v>Expired</v>
      </c>
      <c r="D1103" s="12" t="s">
        <v>7299</v>
      </c>
      <c r="E1103" s="12"/>
      <c r="F1103" s="28">
        <v>44550</v>
      </c>
      <c r="G1103" s="9">
        <f t="shared" si="106"/>
        <v>45279</v>
      </c>
      <c r="H1103" s="8" t="s">
        <v>7300</v>
      </c>
      <c r="I1103" s="12" t="s">
        <v>7301</v>
      </c>
      <c r="J1103" s="12" t="s">
        <v>114</v>
      </c>
      <c r="K1103" s="12" t="s">
        <v>124</v>
      </c>
      <c r="L1103" s="8" t="s">
        <v>29</v>
      </c>
      <c r="M1103" s="10" t="str">
        <f t="shared" si="107"/>
        <v>LP</v>
      </c>
      <c r="N1103" s="12" t="s">
        <v>30</v>
      </c>
      <c r="O1103" s="8" t="str">
        <f t="shared" si="109"/>
        <v>Medium</v>
      </c>
      <c r="P1103" s="201" t="s">
        <v>7302</v>
      </c>
      <c r="Q1103" s="12"/>
      <c r="R1103" s="12"/>
      <c r="S1103" s="46"/>
      <c r="T1103" s="14"/>
      <c r="U1103" s="12"/>
      <c r="V1103" s="12"/>
      <c r="W1103" s="12"/>
      <c r="X1103" s="12"/>
    </row>
    <row r="1104" spans="1:25" s="67" customFormat="1" ht="112.5" customHeight="1" x14ac:dyDescent="0.2">
      <c r="A1104" s="19"/>
      <c r="B1104" s="20"/>
      <c r="C1104" s="8" t="str">
        <f t="shared" ca="1" si="108"/>
        <v>Active</v>
      </c>
      <c r="D1104" s="8" t="s">
        <v>7303</v>
      </c>
      <c r="E1104" s="9">
        <v>42130</v>
      </c>
      <c r="F1104" s="9">
        <v>45052</v>
      </c>
      <c r="G1104" s="9">
        <f t="shared" si="106"/>
        <v>45782</v>
      </c>
      <c r="H1104" s="8" t="s">
        <v>7304</v>
      </c>
      <c r="I1104" s="8" t="s">
        <v>7305</v>
      </c>
      <c r="J1104" s="8" t="s">
        <v>27</v>
      </c>
      <c r="K1104" s="8" t="s">
        <v>28</v>
      </c>
      <c r="L1104" s="8" t="s">
        <v>29</v>
      </c>
      <c r="M1104" s="10" t="str">
        <f t="shared" si="107"/>
        <v>LP</v>
      </c>
      <c r="N1104" s="12" t="s">
        <v>486</v>
      </c>
      <c r="O1104" s="8" t="str">
        <f t="shared" si="109"/>
        <v>Medium</v>
      </c>
      <c r="P1104" s="207" t="s">
        <v>7306</v>
      </c>
      <c r="Q1104" s="8"/>
      <c r="R1104" s="8" t="s">
        <v>7307</v>
      </c>
      <c r="S1104" s="11" t="s">
        <v>7308</v>
      </c>
      <c r="T1104" s="13" t="s">
        <v>60</v>
      </c>
      <c r="U1104" s="8">
        <v>6</v>
      </c>
      <c r="V1104" s="8">
        <v>0</v>
      </c>
      <c r="W1104" s="8">
        <v>1</v>
      </c>
      <c r="X1104" s="14" t="s">
        <v>243</v>
      </c>
    </row>
    <row r="1105" spans="1:24" s="67" customFormat="1" ht="112.5" customHeight="1" x14ac:dyDescent="0.2">
      <c r="A1105" s="19"/>
      <c r="B1105" s="20"/>
      <c r="C1105" s="8" t="str">
        <f t="shared" ca="1" si="108"/>
        <v>Expired</v>
      </c>
      <c r="D1105" s="8" t="s">
        <v>7309</v>
      </c>
      <c r="E1105" s="9">
        <v>44067</v>
      </c>
      <c r="F1105" s="9">
        <f>E1105</f>
        <v>44067</v>
      </c>
      <c r="G1105" s="9">
        <f t="shared" si="106"/>
        <v>44796</v>
      </c>
      <c r="H1105" s="8" t="s">
        <v>7310</v>
      </c>
      <c r="I1105" s="8" t="s">
        <v>5453</v>
      </c>
      <c r="J1105" s="8" t="s">
        <v>131</v>
      </c>
      <c r="K1105" s="8" t="s">
        <v>28</v>
      </c>
      <c r="L1105" s="8" t="s">
        <v>29</v>
      </c>
      <c r="M1105" s="10" t="str">
        <f t="shared" si="107"/>
        <v>LP</v>
      </c>
      <c r="N1105" s="12" t="s">
        <v>30</v>
      </c>
      <c r="O1105" s="8" t="str">
        <f t="shared" si="109"/>
        <v>Medium</v>
      </c>
      <c r="P1105" s="207" t="s">
        <v>7311</v>
      </c>
      <c r="Q1105" s="8"/>
      <c r="R1105" s="8" t="s">
        <v>7312</v>
      </c>
      <c r="S1105" s="21" t="s">
        <v>7313</v>
      </c>
      <c r="T1105" s="22"/>
      <c r="U1105" s="8"/>
      <c r="V1105" s="8"/>
      <c r="W1105" s="8"/>
      <c r="X1105" s="14" t="str">
        <f>IF(ISNUMBER(#REF!), IF(#REF!&lt;5000001,"SMALL", IF(#REF!&lt;15000001,"MEDIUM","LARGE")),"")</f>
        <v/>
      </c>
    </row>
    <row r="1106" spans="1:24" s="67" customFormat="1" ht="112.5" customHeight="1" x14ac:dyDescent="0.2">
      <c r="A1106" s="17"/>
      <c r="B1106" s="18">
        <v>45071</v>
      </c>
      <c r="C1106" s="8" t="str">
        <f t="shared" ca="1" si="108"/>
        <v>Active</v>
      </c>
      <c r="D1106" s="8" t="s">
        <v>7314</v>
      </c>
      <c r="E1106" s="9">
        <v>45071</v>
      </c>
      <c r="F1106" s="9">
        <f>E1106</f>
        <v>45071</v>
      </c>
      <c r="G1106" s="9">
        <f t="shared" si="106"/>
        <v>45801</v>
      </c>
      <c r="H1106" s="8" t="s">
        <v>7315</v>
      </c>
      <c r="I1106" s="8" t="s">
        <v>7316</v>
      </c>
      <c r="J1106" s="8" t="s">
        <v>161</v>
      </c>
      <c r="K1106" s="8" t="s">
        <v>28</v>
      </c>
      <c r="L1106" s="8" t="s">
        <v>29</v>
      </c>
      <c r="M1106" s="10" t="str">
        <f t="shared" si="107"/>
        <v>LP</v>
      </c>
      <c r="N1106" s="8" t="s">
        <v>440</v>
      </c>
      <c r="O1106" s="8" t="str">
        <f>IF(EXACT(N1106,"Overseas Charities Operating in Jamaica"),"Medium",IF(EXACT(N1106,"Muslim Groups/Foundations"),"Medium",IF(EXACT(N1106,"Churches"),"Low",IF(EXACT(N1106,"Benevolent Societies"),"Low",IF(EXACT(N1106,"Alumni/Past Students'associations"),"Low",IF(EXACT(N1106,"Schools(Government/Private)"),"Low",IF(EXACT(N1106,"Govt.Based Trusts/Charities"),"Low",IF(EXACT(N1106,"Trust"),"Medium",IF(EXACT(N1106,"Company Based Foundations"),"Medium",IF(EXACT(N1106,"Other Foundations"),"Medium",IF(EXACT(N1106,"Unincorporated Groups"),"Medium","")))))))))))</f>
        <v>Low</v>
      </c>
      <c r="P1106" s="207" t="s">
        <v>7317</v>
      </c>
      <c r="Q1106" s="8"/>
      <c r="R1106" s="8" t="s">
        <v>7318</v>
      </c>
      <c r="S1106" s="11" t="s">
        <v>7319</v>
      </c>
      <c r="T1106" s="22" t="s">
        <v>2800</v>
      </c>
      <c r="U1106" s="8">
        <v>8</v>
      </c>
      <c r="V1106" s="8">
        <v>0</v>
      </c>
      <c r="W1106" s="8">
        <v>0</v>
      </c>
      <c r="X1106" s="14" t="s">
        <v>37</v>
      </c>
    </row>
    <row r="1107" spans="1:24" s="67" customFormat="1" ht="112.5" customHeight="1" x14ac:dyDescent="0.2">
      <c r="A1107" s="19"/>
      <c r="B1107" s="20"/>
      <c r="C1107" s="8" t="str">
        <f t="shared" ca="1" si="108"/>
        <v>Expired</v>
      </c>
      <c r="D1107" s="8" t="s">
        <v>7320</v>
      </c>
      <c r="E1107" s="9">
        <v>43427</v>
      </c>
      <c r="F1107" s="9">
        <v>44888</v>
      </c>
      <c r="G1107" s="9">
        <f t="shared" si="106"/>
        <v>45618</v>
      </c>
      <c r="H1107" s="8" t="s">
        <v>7321</v>
      </c>
      <c r="I1107" s="8" t="s">
        <v>7322</v>
      </c>
      <c r="J1107" s="8" t="s">
        <v>191</v>
      </c>
      <c r="K1107" s="8" t="s">
        <v>28</v>
      </c>
      <c r="L1107" s="8" t="s">
        <v>29</v>
      </c>
      <c r="M1107" s="10" t="str">
        <f t="shared" si="107"/>
        <v>LP</v>
      </c>
      <c r="N1107" s="12" t="s">
        <v>132</v>
      </c>
      <c r="O1107" s="8" t="str">
        <f t="shared" ref="O1107:O1169" si="110">IF(EXACT(N1107,"Overseas Charities Operating in Jamaica"),"Medium",IF(EXACT(N1107,"Muslim Groups/Foundations"),"Medium",IF(EXACT(N1107,"Churches"),"Low",IF(EXACT(N1107,"Benevolent Societies"),"Low",IF(EXACT(N1107,"Alumni/Past Students'associations"),"Low",IF(EXACT(N1107,"Schools(Government/Private)"),"Low",IF(EXACT(N1107,"Govt.Based Trust/Charities"),"Low",IF(EXACT(N1107,"Trust"),"Medium",IF(EXACT(N1107,"Company Based Foundations"),"Medium",IF(EXACT(N1107,"Other Foundations"),"Medium",IF(EXACT(N1107,"Unincorporated Groups"),"Medium","")))))))))))</f>
        <v>Low</v>
      </c>
      <c r="P1107" s="207" t="s">
        <v>7323</v>
      </c>
      <c r="Q1107" s="8"/>
      <c r="R1107" s="8" t="s">
        <v>7324</v>
      </c>
      <c r="S1107" s="11" t="s">
        <v>7325</v>
      </c>
      <c r="T1107" s="23" t="s">
        <v>7326</v>
      </c>
      <c r="U1107" s="8">
        <v>3</v>
      </c>
      <c r="V1107" s="8">
        <v>45</v>
      </c>
      <c r="W1107" s="8">
        <v>1</v>
      </c>
      <c r="X1107" s="14" t="s">
        <v>61</v>
      </c>
    </row>
    <row r="1108" spans="1:24" s="67" customFormat="1" ht="112.5" customHeight="1" x14ac:dyDescent="0.2">
      <c r="A1108" s="19"/>
      <c r="B1108" s="20"/>
      <c r="C1108" s="8" t="str">
        <f t="shared" ca="1" si="108"/>
        <v>Expired</v>
      </c>
      <c r="D1108" s="8" t="s">
        <v>7327</v>
      </c>
      <c r="E1108" s="9">
        <v>42314</v>
      </c>
      <c r="F1108" s="9">
        <v>44268</v>
      </c>
      <c r="G1108" s="9">
        <f t="shared" si="106"/>
        <v>44997</v>
      </c>
      <c r="H1108" s="8" t="s">
        <v>7328</v>
      </c>
      <c r="I1108" s="8" t="s">
        <v>7329</v>
      </c>
      <c r="J1108" s="8" t="s">
        <v>27</v>
      </c>
      <c r="K1108" s="8" t="s">
        <v>28</v>
      </c>
      <c r="L1108" s="8" t="s">
        <v>29</v>
      </c>
      <c r="M1108" s="10" t="str">
        <f t="shared" si="107"/>
        <v>LP</v>
      </c>
      <c r="N1108" s="12" t="s">
        <v>132</v>
      </c>
      <c r="O1108" s="8" t="str">
        <f t="shared" si="110"/>
        <v>Low</v>
      </c>
      <c r="P1108" s="207" t="s">
        <v>6716</v>
      </c>
      <c r="Q1108" s="8"/>
      <c r="R1108" s="8" t="s">
        <v>3886</v>
      </c>
      <c r="S1108" s="11" t="s">
        <v>3886</v>
      </c>
      <c r="T1108" s="13" t="s">
        <v>36</v>
      </c>
      <c r="U1108" s="8"/>
      <c r="V1108" s="8"/>
      <c r="W1108" s="8"/>
      <c r="X1108" s="14" t="s">
        <v>37</v>
      </c>
    </row>
    <row r="1109" spans="1:24" s="67" customFormat="1" ht="112.5" customHeight="1" x14ac:dyDescent="0.2">
      <c r="A1109" s="19"/>
      <c r="B1109" s="20"/>
      <c r="C1109" s="8" t="str">
        <f t="shared" ca="1" si="108"/>
        <v>Expired</v>
      </c>
      <c r="D1109" s="8" t="s">
        <v>7330</v>
      </c>
      <c r="E1109" s="9">
        <v>42597</v>
      </c>
      <c r="F1109" s="9">
        <f>E1109</f>
        <v>42597</v>
      </c>
      <c r="G1109" s="9">
        <f t="shared" si="106"/>
        <v>43326</v>
      </c>
      <c r="H1109" s="8" t="s">
        <v>7331</v>
      </c>
      <c r="I1109" s="8" t="s">
        <v>7332</v>
      </c>
      <c r="J1109" s="8" t="s">
        <v>27</v>
      </c>
      <c r="K1109" s="8" t="s">
        <v>28</v>
      </c>
      <c r="L1109" s="8" t="s">
        <v>29</v>
      </c>
      <c r="M1109" s="10" t="str">
        <f t="shared" si="107"/>
        <v>LP</v>
      </c>
      <c r="N1109" s="12" t="s">
        <v>30</v>
      </c>
      <c r="O1109" s="8" t="str">
        <f t="shared" si="110"/>
        <v>Medium</v>
      </c>
      <c r="P1109" s="207" t="s">
        <v>7333</v>
      </c>
      <c r="Q1109" s="8" t="s">
        <v>7334</v>
      </c>
      <c r="R1109" s="8" t="s">
        <v>7335</v>
      </c>
      <c r="S1109" s="21" t="s">
        <v>7336</v>
      </c>
      <c r="T1109" s="12" t="s">
        <v>7337</v>
      </c>
      <c r="U1109" s="8">
        <v>3</v>
      </c>
      <c r="V1109" s="8">
        <v>0</v>
      </c>
      <c r="W1109" s="8">
        <v>0</v>
      </c>
      <c r="X1109" s="14" t="s">
        <v>37</v>
      </c>
    </row>
    <row r="1110" spans="1:24" s="67" customFormat="1" ht="112.5" customHeight="1" x14ac:dyDescent="0.2">
      <c r="A1110" s="83"/>
      <c r="B1110" s="84"/>
      <c r="C1110" s="8" t="str">
        <f t="shared" ca="1" si="108"/>
        <v>Expired</v>
      </c>
      <c r="D1110" s="8" t="s">
        <v>7338</v>
      </c>
      <c r="E1110" s="9">
        <v>43742</v>
      </c>
      <c r="F1110" s="9">
        <v>44473</v>
      </c>
      <c r="G1110" s="9">
        <f t="shared" si="106"/>
        <v>45202</v>
      </c>
      <c r="H1110" s="8" t="s">
        <v>7339</v>
      </c>
      <c r="I1110" s="8" t="s">
        <v>7340</v>
      </c>
      <c r="J1110" s="8" t="s">
        <v>27</v>
      </c>
      <c r="K1110" s="8" t="s">
        <v>28</v>
      </c>
      <c r="L1110" s="8" t="s">
        <v>29</v>
      </c>
      <c r="M1110" s="10" t="str">
        <f t="shared" si="107"/>
        <v>LP</v>
      </c>
      <c r="N1110" s="12" t="s">
        <v>30</v>
      </c>
      <c r="O1110" s="8" t="str">
        <f t="shared" si="110"/>
        <v>Medium</v>
      </c>
      <c r="P1110" s="207" t="s">
        <v>7341</v>
      </c>
      <c r="Q1110" s="8" t="s">
        <v>7342</v>
      </c>
      <c r="R1110" s="8" t="s">
        <v>7343</v>
      </c>
      <c r="S1110" s="11" t="s">
        <v>7344</v>
      </c>
      <c r="T1110" s="23" t="s">
        <v>887</v>
      </c>
      <c r="U1110" s="8">
        <v>5</v>
      </c>
      <c r="V1110" s="8">
        <v>30</v>
      </c>
      <c r="W1110" s="8">
        <v>0</v>
      </c>
      <c r="X1110" s="14" t="s">
        <v>37</v>
      </c>
    </row>
    <row r="1111" spans="1:24" s="67" customFormat="1" ht="112.5" customHeight="1" x14ac:dyDescent="0.2">
      <c r="A1111" s="32"/>
      <c r="B1111" s="20"/>
      <c r="C1111" s="8" t="str">
        <f t="shared" ca="1" si="108"/>
        <v>Expired</v>
      </c>
      <c r="D1111" s="8" t="s">
        <v>7345</v>
      </c>
      <c r="E1111" s="9">
        <v>44728</v>
      </c>
      <c r="F1111" s="9">
        <v>44728</v>
      </c>
      <c r="G1111" s="9">
        <f t="shared" si="106"/>
        <v>45458</v>
      </c>
      <c r="H1111" s="8" t="s">
        <v>7346</v>
      </c>
      <c r="I1111" s="8" t="s">
        <v>7347</v>
      </c>
      <c r="J1111" s="8" t="s">
        <v>282</v>
      </c>
      <c r="K1111" s="8" t="s">
        <v>28</v>
      </c>
      <c r="L1111" s="8" t="s">
        <v>29</v>
      </c>
      <c r="M1111" s="10" t="str">
        <f t="shared" si="107"/>
        <v>LP</v>
      </c>
      <c r="N1111" s="12" t="s">
        <v>30</v>
      </c>
      <c r="O1111" s="8" t="str">
        <f t="shared" si="110"/>
        <v>Medium</v>
      </c>
      <c r="P1111" s="207" t="s">
        <v>7348</v>
      </c>
      <c r="Q1111" s="8" t="s">
        <v>7349</v>
      </c>
      <c r="R1111" s="8" t="s">
        <v>7350</v>
      </c>
      <c r="S1111" s="11" t="s">
        <v>7351</v>
      </c>
      <c r="T1111" s="12" t="s">
        <v>7352</v>
      </c>
      <c r="U1111" s="8">
        <v>3</v>
      </c>
      <c r="V1111" s="8">
        <v>0</v>
      </c>
      <c r="W1111" s="8">
        <v>0</v>
      </c>
      <c r="X1111" s="27" t="s">
        <v>37</v>
      </c>
    </row>
    <row r="1112" spans="1:24" s="67" customFormat="1" ht="112.5" customHeight="1" x14ac:dyDescent="0.2">
      <c r="A1112" s="19"/>
      <c r="B1112" s="20"/>
      <c r="C1112" s="8" t="str">
        <f t="shared" ca="1" si="108"/>
        <v>Expired</v>
      </c>
      <c r="D1112" s="8" t="s">
        <v>7353</v>
      </c>
      <c r="E1112" s="9">
        <v>42982</v>
      </c>
      <c r="F1112" s="9">
        <v>44443</v>
      </c>
      <c r="G1112" s="9">
        <f t="shared" si="106"/>
        <v>45172</v>
      </c>
      <c r="H1112" s="8" t="s">
        <v>7354</v>
      </c>
      <c r="I1112" s="8" t="s">
        <v>7355</v>
      </c>
      <c r="J1112" s="8" t="s">
        <v>27</v>
      </c>
      <c r="K1112" s="8" t="s">
        <v>28</v>
      </c>
      <c r="L1112" s="8" t="s">
        <v>29</v>
      </c>
      <c r="M1112" s="10" t="str">
        <f t="shared" si="107"/>
        <v>LP</v>
      </c>
      <c r="N1112" s="12" t="s">
        <v>30</v>
      </c>
      <c r="O1112" s="8" t="str">
        <f t="shared" si="110"/>
        <v>Medium</v>
      </c>
      <c r="P1112" s="207" t="s">
        <v>7356</v>
      </c>
      <c r="Q1112" s="8" t="s">
        <v>7357</v>
      </c>
      <c r="R1112" s="54" t="s">
        <v>7358</v>
      </c>
      <c r="S1112" s="11" t="s">
        <v>7359</v>
      </c>
      <c r="T1112" s="23" t="s">
        <v>7360</v>
      </c>
      <c r="U1112" s="8">
        <v>24</v>
      </c>
      <c r="V1112" s="8">
        <v>0</v>
      </c>
      <c r="W1112" s="8">
        <v>0</v>
      </c>
      <c r="X1112" s="14" t="s">
        <v>61</v>
      </c>
    </row>
    <row r="1113" spans="1:24" s="67" customFormat="1" ht="112.5" customHeight="1" x14ac:dyDescent="0.2">
      <c r="A1113" s="115"/>
      <c r="B1113" s="116"/>
      <c r="C1113" s="8" t="str">
        <f t="shared" ca="1" si="108"/>
        <v>Expired</v>
      </c>
      <c r="D1113" s="8" t="s">
        <v>7361</v>
      </c>
      <c r="E1113" s="9">
        <v>43595</v>
      </c>
      <c r="F1113" s="9">
        <v>44326</v>
      </c>
      <c r="G1113" s="9">
        <f>DATE(YEAR(F1113)+1,MONTH(F1113)+2,DAY(F1113)-1)</f>
        <v>44751</v>
      </c>
      <c r="H1113" s="8" t="s">
        <v>7362</v>
      </c>
      <c r="I1113" s="8" t="s">
        <v>7363</v>
      </c>
      <c r="J1113" s="8" t="s">
        <v>254</v>
      </c>
      <c r="K1113" s="8" t="s">
        <v>28</v>
      </c>
      <c r="L1113" s="8" t="s">
        <v>29</v>
      </c>
      <c r="M1113" s="10" t="str">
        <f t="shared" si="107"/>
        <v>LP</v>
      </c>
      <c r="N1113" s="12" t="s">
        <v>30</v>
      </c>
      <c r="O1113" s="8" t="str">
        <f t="shared" si="110"/>
        <v>Medium</v>
      </c>
      <c r="P1113" s="207" t="s">
        <v>7364</v>
      </c>
      <c r="Q1113" s="8" t="s">
        <v>7365</v>
      </c>
      <c r="R1113" s="8" t="s">
        <v>7366</v>
      </c>
      <c r="S1113" s="11" t="s">
        <v>7367</v>
      </c>
      <c r="T1113" s="23" t="s">
        <v>7368</v>
      </c>
      <c r="U1113" s="8">
        <v>2</v>
      </c>
      <c r="V1113" s="8">
        <v>6</v>
      </c>
      <c r="W1113" s="8">
        <v>1</v>
      </c>
      <c r="X1113" s="14" t="s">
        <v>37</v>
      </c>
    </row>
    <row r="1114" spans="1:24" s="67" customFormat="1" ht="112.5" customHeight="1" x14ac:dyDescent="0.2">
      <c r="A1114" s="19"/>
      <c r="B1114" s="20"/>
      <c r="C1114" s="8" t="str">
        <f t="shared" ca="1" si="108"/>
        <v>Expired</v>
      </c>
      <c r="D1114" s="12" t="s">
        <v>7369</v>
      </c>
      <c r="E1114" s="23">
        <v>41956</v>
      </c>
      <c r="F1114" s="28">
        <v>44879</v>
      </c>
      <c r="G1114" s="9">
        <f t="shared" ref="G1114:G1166" si="111">DATE(YEAR(F1114)+2,MONTH(F1114),DAY(F1114)-1)</f>
        <v>45609</v>
      </c>
      <c r="H1114" s="8" t="s">
        <v>7370</v>
      </c>
      <c r="I1114" s="12" t="s">
        <v>7371</v>
      </c>
      <c r="J1114" s="12" t="s">
        <v>56</v>
      </c>
      <c r="K1114" s="12" t="s">
        <v>124</v>
      </c>
      <c r="L1114" s="8" t="s">
        <v>29</v>
      </c>
      <c r="M1114" s="10" t="str">
        <f t="shared" si="107"/>
        <v>LP</v>
      </c>
      <c r="N1114" s="12" t="s">
        <v>270</v>
      </c>
      <c r="O1114" s="8" t="str">
        <f t="shared" si="110"/>
        <v>Medium</v>
      </c>
      <c r="P1114" s="201" t="s">
        <v>7372</v>
      </c>
      <c r="Q1114" s="12" t="s">
        <v>7373</v>
      </c>
      <c r="R1114" s="12" t="s">
        <v>7374</v>
      </c>
      <c r="S1114" s="29" t="s">
        <v>7375</v>
      </c>
      <c r="T1114" s="14" t="s">
        <v>85</v>
      </c>
      <c r="U1114" s="12">
        <v>3</v>
      </c>
      <c r="V1114" s="12">
        <v>2</v>
      </c>
      <c r="W1114" s="12">
        <v>1</v>
      </c>
      <c r="X1114" s="12" t="s">
        <v>37</v>
      </c>
    </row>
    <row r="1115" spans="1:24" s="67" customFormat="1" ht="112.5" customHeight="1" x14ac:dyDescent="0.2">
      <c r="A1115" s="19"/>
      <c r="B1115" s="20"/>
      <c r="C1115" s="8" t="str">
        <f t="shared" ca="1" si="108"/>
        <v>Expired</v>
      </c>
      <c r="D1115" s="8" t="s">
        <v>7376</v>
      </c>
      <c r="E1115" s="9">
        <v>41696</v>
      </c>
      <c r="F1115" s="9">
        <v>44618</v>
      </c>
      <c r="G1115" s="9">
        <f t="shared" si="111"/>
        <v>45347</v>
      </c>
      <c r="H1115" s="8" t="s">
        <v>7377</v>
      </c>
      <c r="I1115" s="9" t="s">
        <v>7378</v>
      </c>
      <c r="J1115" s="8" t="s">
        <v>27</v>
      </c>
      <c r="K1115" s="8" t="s">
        <v>28</v>
      </c>
      <c r="L1115" s="8" t="s">
        <v>29</v>
      </c>
      <c r="M1115" s="10" t="str">
        <f t="shared" si="107"/>
        <v>LP</v>
      </c>
      <c r="N1115" s="12" t="s">
        <v>486</v>
      </c>
      <c r="O1115" s="8" t="str">
        <f t="shared" si="110"/>
        <v>Medium</v>
      </c>
      <c r="P1115" s="207" t="s">
        <v>7379</v>
      </c>
      <c r="Q1115" s="8" t="s">
        <v>7380</v>
      </c>
      <c r="R1115" s="8" t="s">
        <v>7381</v>
      </c>
      <c r="S1115" s="11" t="s">
        <v>7382</v>
      </c>
      <c r="T1115" s="12" t="s">
        <v>7383</v>
      </c>
      <c r="U1115" s="8">
        <v>7</v>
      </c>
      <c r="V1115" s="8">
        <v>0</v>
      </c>
      <c r="W1115" s="8">
        <v>0</v>
      </c>
      <c r="X1115" s="14" t="s">
        <v>243</v>
      </c>
    </row>
    <row r="1116" spans="1:24" s="67" customFormat="1" ht="112.5" customHeight="1" x14ac:dyDescent="0.2">
      <c r="A1116" s="62"/>
      <c r="B1116" s="63"/>
      <c r="C1116" s="35" t="str">
        <f t="shared" ca="1" si="108"/>
        <v>Expired</v>
      </c>
      <c r="D1116" s="44" t="s">
        <v>7384</v>
      </c>
      <c r="E1116" s="39">
        <v>43635</v>
      </c>
      <c r="F1116" s="64">
        <v>43634</v>
      </c>
      <c r="G1116" s="36">
        <f t="shared" si="111"/>
        <v>44364</v>
      </c>
      <c r="H1116" s="35" t="s">
        <v>7385</v>
      </c>
      <c r="I1116" s="44" t="s">
        <v>7386</v>
      </c>
      <c r="J1116" s="44" t="s">
        <v>56</v>
      </c>
      <c r="K1116" s="44" t="s">
        <v>124</v>
      </c>
      <c r="L1116" s="35"/>
      <c r="M1116" s="37" t="str">
        <f t="shared" si="107"/>
        <v/>
      </c>
      <c r="N1116" s="44" t="s">
        <v>132</v>
      </c>
      <c r="O1116" s="35" t="str">
        <f t="shared" si="110"/>
        <v>Low</v>
      </c>
      <c r="P1116" s="209" t="s">
        <v>7387</v>
      </c>
      <c r="Q1116" s="44"/>
      <c r="R1116" s="44" t="s">
        <v>7388</v>
      </c>
      <c r="S1116" s="66" t="s">
        <v>7389</v>
      </c>
      <c r="T1116" s="41"/>
      <c r="U1116" s="44"/>
      <c r="V1116" s="44"/>
      <c r="W1116" s="44"/>
      <c r="X1116" s="44"/>
    </row>
    <row r="1117" spans="1:24" s="67" customFormat="1" ht="112.5" customHeight="1" x14ac:dyDescent="0.2">
      <c r="A1117" s="19"/>
      <c r="B1117" s="20"/>
      <c r="C1117" s="8" t="str">
        <f t="shared" ca="1" si="108"/>
        <v>Expired</v>
      </c>
      <c r="D1117" s="8" t="s">
        <v>7390</v>
      </c>
      <c r="E1117" s="9">
        <v>42228</v>
      </c>
      <c r="F1117" s="9">
        <f>E1117</f>
        <v>42228</v>
      </c>
      <c r="G1117" s="9">
        <f t="shared" si="111"/>
        <v>42958</v>
      </c>
      <c r="H1117" s="8" t="s">
        <v>7391</v>
      </c>
      <c r="I1117" s="8" t="s">
        <v>7392</v>
      </c>
      <c r="J1117" s="8" t="s">
        <v>27</v>
      </c>
      <c r="K1117" s="8" t="s">
        <v>28</v>
      </c>
      <c r="L1117" s="8" t="s">
        <v>29</v>
      </c>
      <c r="M1117" s="10" t="str">
        <f t="shared" si="107"/>
        <v>LP</v>
      </c>
      <c r="N1117" s="12" t="s">
        <v>30</v>
      </c>
      <c r="O1117" s="8" t="str">
        <f t="shared" si="110"/>
        <v>Medium</v>
      </c>
      <c r="P1117" s="207" t="s">
        <v>7393</v>
      </c>
      <c r="Q1117" s="8" t="s">
        <v>7394</v>
      </c>
      <c r="R1117" s="8" t="s">
        <v>7395</v>
      </c>
      <c r="S1117" s="21" t="s">
        <v>7396</v>
      </c>
      <c r="T1117" s="12" t="s">
        <v>7397</v>
      </c>
      <c r="U1117" s="8">
        <v>6</v>
      </c>
      <c r="V1117" s="8">
        <v>4</v>
      </c>
      <c r="W1117" s="8">
        <v>0</v>
      </c>
      <c r="X1117" s="14" t="s">
        <v>37</v>
      </c>
    </row>
    <row r="1118" spans="1:24" s="67" customFormat="1" ht="112.5" customHeight="1" x14ac:dyDescent="0.2">
      <c r="A1118" s="122"/>
      <c r="B1118" s="123"/>
      <c r="C1118" s="8" t="str">
        <f t="shared" ca="1" si="108"/>
        <v>Active</v>
      </c>
      <c r="D1118" s="8" t="s">
        <v>7398</v>
      </c>
      <c r="E1118" s="9">
        <v>44462</v>
      </c>
      <c r="F1118" s="9">
        <v>45192</v>
      </c>
      <c r="G1118" s="9">
        <f t="shared" si="111"/>
        <v>45922</v>
      </c>
      <c r="H1118" s="8" t="s">
        <v>7399</v>
      </c>
      <c r="I1118" s="8" t="s">
        <v>7400</v>
      </c>
      <c r="J1118" s="8" t="s">
        <v>161</v>
      </c>
      <c r="K1118" s="8" t="s">
        <v>28</v>
      </c>
      <c r="L1118" s="8" t="s">
        <v>29</v>
      </c>
      <c r="M1118" s="10" t="str">
        <f t="shared" si="107"/>
        <v>LP</v>
      </c>
      <c r="N1118" s="12" t="s">
        <v>30</v>
      </c>
      <c r="O1118" s="8" t="str">
        <f t="shared" si="110"/>
        <v>Medium</v>
      </c>
      <c r="P1118" s="207" t="s">
        <v>7401</v>
      </c>
      <c r="Q1118" s="8" t="s">
        <v>7402</v>
      </c>
      <c r="R1118" s="8" t="s">
        <v>7403</v>
      </c>
      <c r="S1118" s="21" t="s">
        <v>7404</v>
      </c>
      <c r="T1118" s="12" t="s">
        <v>7405</v>
      </c>
      <c r="U1118" s="8">
        <v>13</v>
      </c>
      <c r="V1118" s="8">
        <v>22</v>
      </c>
      <c r="W1118" s="8">
        <v>0</v>
      </c>
      <c r="X1118" s="27" t="s">
        <v>37</v>
      </c>
    </row>
    <row r="1119" spans="1:24" s="67" customFormat="1" ht="112.5" customHeight="1" x14ac:dyDescent="0.2">
      <c r="A1119" s="19"/>
      <c r="B1119" s="20"/>
      <c r="C1119" s="8" t="str">
        <f t="shared" ca="1" si="108"/>
        <v>Expired</v>
      </c>
      <c r="D1119" s="8" t="s">
        <v>7406</v>
      </c>
      <c r="E1119" s="9">
        <v>42544</v>
      </c>
      <c r="F1119" s="9">
        <v>44735</v>
      </c>
      <c r="G1119" s="9">
        <f t="shared" si="111"/>
        <v>45465</v>
      </c>
      <c r="H1119" s="8" t="s">
        <v>7407</v>
      </c>
      <c r="I1119" s="8" t="s">
        <v>7408</v>
      </c>
      <c r="J1119" s="8" t="s">
        <v>161</v>
      </c>
      <c r="K1119" s="8" t="s">
        <v>28</v>
      </c>
      <c r="L1119" s="8" t="s">
        <v>29</v>
      </c>
      <c r="M1119" s="10" t="str">
        <f t="shared" si="107"/>
        <v>LP</v>
      </c>
      <c r="N1119" s="12" t="s">
        <v>132</v>
      </c>
      <c r="O1119" s="8" t="str">
        <f t="shared" si="110"/>
        <v>Low</v>
      </c>
      <c r="P1119" s="207" t="s">
        <v>7409</v>
      </c>
      <c r="Q1119" s="8" t="s">
        <v>7410</v>
      </c>
      <c r="R1119" s="8" t="s">
        <v>7411</v>
      </c>
      <c r="S1119" s="11" t="s">
        <v>7412</v>
      </c>
      <c r="T1119" s="12" t="s">
        <v>7413</v>
      </c>
      <c r="U1119" s="8">
        <v>207</v>
      </c>
      <c r="V1119" s="8">
        <v>25</v>
      </c>
      <c r="W1119" s="8">
        <v>4</v>
      </c>
      <c r="X1119" s="14" t="s">
        <v>61</v>
      </c>
    </row>
    <row r="1120" spans="1:24" s="67" customFormat="1" ht="112.5" customHeight="1" x14ac:dyDescent="0.2">
      <c r="A1120" s="19"/>
      <c r="B1120" s="20"/>
      <c r="C1120" s="8" t="str">
        <f t="shared" ca="1" si="108"/>
        <v>Expired</v>
      </c>
      <c r="D1120" s="8" t="s">
        <v>7414</v>
      </c>
      <c r="E1120" s="9">
        <v>44421</v>
      </c>
      <c r="F1120" s="9">
        <v>44421</v>
      </c>
      <c r="G1120" s="9">
        <f t="shared" si="111"/>
        <v>45150</v>
      </c>
      <c r="H1120" s="8" t="s">
        <v>7415</v>
      </c>
      <c r="I1120" s="8" t="s">
        <v>7416</v>
      </c>
      <c r="J1120" s="8" t="s">
        <v>254</v>
      </c>
      <c r="K1120" s="8" t="s">
        <v>28</v>
      </c>
      <c r="L1120" s="8" t="s">
        <v>29</v>
      </c>
      <c r="M1120" s="10" t="str">
        <f t="shared" si="107"/>
        <v>LP</v>
      </c>
      <c r="N1120" s="12" t="s">
        <v>132</v>
      </c>
      <c r="O1120" s="8" t="str">
        <f t="shared" si="110"/>
        <v>Low</v>
      </c>
      <c r="P1120" s="207" t="s">
        <v>6340</v>
      </c>
      <c r="Q1120" s="8" t="s">
        <v>7417</v>
      </c>
      <c r="R1120" s="8" t="s">
        <v>7418</v>
      </c>
      <c r="S1120" s="11" t="s">
        <v>7419</v>
      </c>
      <c r="T1120" s="12" t="s">
        <v>7420</v>
      </c>
      <c r="U1120" s="8">
        <v>4</v>
      </c>
      <c r="V1120" s="8">
        <v>0</v>
      </c>
      <c r="W1120" s="8">
        <v>0</v>
      </c>
      <c r="X1120" s="27" t="s">
        <v>37</v>
      </c>
    </row>
    <row r="1121" spans="1:24" s="67" customFormat="1" ht="112.5" customHeight="1" x14ac:dyDescent="0.2">
      <c r="A1121" s="19"/>
      <c r="B1121" s="20"/>
      <c r="C1121" s="8" t="str">
        <f t="shared" ca="1" si="108"/>
        <v>Active</v>
      </c>
      <c r="D1121" s="8" t="s">
        <v>7421</v>
      </c>
      <c r="E1121" s="9">
        <v>43705</v>
      </c>
      <c r="F1121" s="9">
        <v>45166</v>
      </c>
      <c r="G1121" s="9">
        <f t="shared" si="111"/>
        <v>45896</v>
      </c>
      <c r="H1121" s="8" t="s">
        <v>7422</v>
      </c>
      <c r="I1121" s="8" t="s">
        <v>7423</v>
      </c>
      <c r="J1121" s="8" t="s">
        <v>161</v>
      </c>
      <c r="K1121" s="8" t="s">
        <v>28</v>
      </c>
      <c r="L1121" s="8" t="s">
        <v>29</v>
      </c>
      <c r="M1121" s="10" t="str">
        <f t="shared" si="107"/>
        <v>LP</v>
      </c>
      <c r="N1121" s="12" t="s">
        <v>132</v>
      </c>
      <c r="O1121" s="8" t="str">
        <f t="shared" si="110"/>
        <v>Low</v>
      </c>
      <c r="P1121" s="207" t="s">
        <v>1598</v>
      </c>
      <c r="Q1121" s="8" t="s">
        <v>7424</v>
      </c>
      <c r="R1121" s="8" t="s">
        <v>7425</v>
      </c>
      <c r="S1121" s="11" t="s">
        <v>7426</v>
      </c>
      <c r="T1121" s="12" t="s">
        <v>887</v>
      </c>
      <c r="U1121" s="8">
        <v>3</v>
      </c>
      <c r="V1121" s="8">
        <v>0</v>
      </c>
      <c r="W1121" s="8">
        <v>0</v>
      </c>
      <c r="X1121" s="14" t="s">
        <v>37</v>
      </c>
    </row>
    <row r="1122" spans="1:24" s="67" customFormat="1" ht="112.5" customHeight="1" x14ac:dyDescent="0.2">
      <c r="A1122" s="19"/>
      <c r="B1122" s="20"/>
      <c r="C1122" s="8" t="str">
        <f t="shared" ca="1" si="108"/>
        <v>Expired</v>
      </c>
      <c r="D1122" s="8" t="s">
        <v>7427</v>
      </c>
      <c r="E1122" s="9">
        <v>44554</v>
      </c>
      <c r="F1122" s="9">
        <v>44554</v>
      </c>
      <c r="G1122" s="9">
        <f t="shared" si="111"/>
        <v>45283</v>
      </c>
      <c r="H1122" s="8" t="s">
        <v>7428</v>
      </c>
      <c r="I1122" s="8" t="s">
        <v>7429</v>
      </c>
      <c r="J1122" s="8" t="s">
        <v>27</v>
      </c>
      <c r="K1122" s="8" t="s">
        <v>28</v>
      </c>
      <c r="L1122" s="8" t="s">
        <v>29</v>
      </c>
      <c r="M1122" s="10" t="str">
        <f t="shared" si="107"/>
        <v>LP</v>
      </c>
      <c r="N1122" s="12" t="s">
        <v>132</v>
      </c>
      <c r="O1122" s="8" t="str">
        <f t="shared" si="110"/>
        <v>Low</v>
      </c>
      <c r="P1122" s="207" t="s">
        <v>1501</v>
      </c>
      <c r="Q1122" s="8" t="s">
        <v>7430</v>
      </c>
      <c r="R1122" s="8" t="s">
        <v>7431</v>
      </c>
      <c r="S1122" s="21" t="s">
        <v>7432</v>
      </c>
      <c r="T1122" s="12" t="s">
        <v>7433</v>
      </c>
      <c r="U1122" s="8">
        <v>3</v>
      </c>
      <c r="V1122" s="8">
        <v>0</v>
      </c>
      <c r="W1122" s="8">
        <v>0</v>
      </c>
      <c r="X1122" s="27" t="s">
        <v>37</v>
      </c>
    </row>
    <row r="1123" spans="1:24" s="67" customFormat="1" ht="112.5" customHeight="1" x14ac:dyDescent="0.2">
      <c r="A1123" s="19"/>
      <c r="B1123" s="20"/>
      <c r="C1123" s="8" t="str">
        <f t="shared" ca="1" si="108"/>
        <v>Expired</v>
      </c>
      <c r="D1123" s="8" t="s">
        <v>7434</v>
      </c>
      <c r="E1123" s="9">
        <v>43879</v>
      </c>
      <c r="F1123" s="9">
        <v>44610</v>
      </c>
      <c r="G1123" s="9">
        <f t="shared" si="111"/>
        <v>45339</v>
      </c>
      <c r="H1123" s="8" t="s">
        <v>7435</v>
      </c>
      <c r="I1123" s="8" t="s">
        <v>7436</v>
      </c>
      <c r="J1123" s="8" t="s">
        <v>27</v>
      </c>
      <c r="K1123" s="8" t="s">
        <v>28</v>
      </c>
      <c r="L1123" s="8" t="s">
        <v>29</v>
      </c>
      <c r="M1123" s="10" t="str">
        <f t="shared" si="107"/>
        <v>LP</v>
      </c>
      <c r="N1123" s="12" t="s">
        <v>30</v>
      </c>
      <c r="O1123" s="8" t="str">
        <f t="shared" si="110"/>
        <v>Medium</v>
      </c>
      <c r="P1123" s="207" t="s">
        <v>7437</v>
      </c>
      <c r="Q1123" s="8" t="s">
        <v>7438</v>
      </c>
      <c r="R1123" s="8" t="s">
        <v>7439</v>
      </c>
      <c r="S1123" s="11" t="s">
        <v>7440</v>
      </c>
      <c r="T1123" s="96" t="s">
        <v>7441</v>
      </c>
      <c r="U1123" s="8">
        <v>2</v>
      </c>
      <c r="V1123" s="8">
        <v>2</v>
      </c>
      <c r="W1123" s="8">
        <v>0</v>
      </c>
      <c r="X1123" s="8" t="s">
        <v>243</v>
      </c>
    </row>
    <row r="1124" spans="1:24" s="67" customFormat="1" ht="112.5" customHeight="1" x14ac:dyDescent="0.2">
      <c r="A1124" s="19"/>
      <c r="B1124" s="18">
        <v>44893</v>
      </c>
      <c r="C1124" s="8" t="str">
        <f t="shared" ca="1" si="108"/>
        <v>Expired</v>
      </c>
      <c r="D1124" s="8" t="s">
        <v>7442</v>
      </c>
      <c r="E1124" s="9">
        <v>44893</v>
      </c>
      <c r="F1124" s="9">
        <v>44893</v>
      </c>
      <c r="G1124" s="9">
        <f t="shared" si="111"/>
        <v>45623</v>
      </c>
      <c r="H1124" s="8" t="s">
        <v>7443</v>
      </c>
      <c r="I1124" s="8" t="s">
        <v>7444</v>
      </c>
      <c r="J1124" s="8" t="s">
        <v>27</v>
      </c>
      <c r="K1124" s="8" t="s">
        <v>28</v>
      </c>
      <c r="L1124" s="8" t="s">
        <v>29</v>
      </c>
      <c r="M1124" s="10" t="str">
        <f t="shared" si="107"/>
        <v>LP</v>
      </c>
      <c r="N1124" s="12" t="s">
        <v>30</v>
      </c>
      <c r="O1124" s="8" t="str">
        <f t="shared" si="110"/>
        <v>Medium</v>
      </c>
      <c r="P1124" s="207" t="s">
        <v>7445</v>
      </c>
      <c r="Q1124" s="8"/>
      <c r="R1124" s="8" t="s">
        <v>7446</v>
      </c>
      <c r="S1124" s="11" t="s">
        <v>7447</v>
      </c>
      <c r="T1124" s="96" t="s">
        <v>7448</v>
      </c>
      <c r="U1124" s="8">
        <v>3</v>
      </c>
      <c r="V1124" s="8">
        <v>0</v>
      </c>
      <c r="W1124" s="8">
        <v>0</v>
      </c>
      <c r="X1124" s="8" t="s">
        <v>37</v>
      </c>
    </row>
    <row r="1125" spans="1:24" s="67" customFormat="1" ht="112.5" customHeight="1" x14ac:dyDescent="0.2">
      <c r="A1125" s="19"/>
      <c r="B1125" s="20"/>
      <c r="C1125" s="8" t="str">
        <f t="shared" ca="1" si="108"/>
        <v>Expired</v>
      </c>
      <c r="D1125" s="8" t="s">
        <v>7449</v>
      </c>
      <c r="E1125" s="9">
        <v>44246</v>
      </c>
      <c r="F1125" s="9">
        <f>E1125</f>
        <v>44246</v>
      </c>
      <c r="G1125" s="9">
        <f t="shared" si="111"/>
        <v>44975</v>
      </c>
      <c r="H1125" s="8" t="s">
        <v>7450</v>
      </c>
      <c r="I1125" s="8" t="s">
        <v>7451</v>
      </c>
      <c r="J1125" s="8" t="s">
        <v>27</v>
      </c>
      <c r="K1125" s="8" t="s">
        <v>28</v>
      </c>
      <c r="L1125" s="8" t="s">
        <v>29</v>
      </c>
      <c r="M1125" s="10" t="str">
        <f t="shared" si="107"/>
        <v>LP</v>
      </c>
      <c r="N1125" s="12" t="s">
        <v>132</v>
      </c>
      <c r="O1125" s="8" t="str">
        <f t="shared" si="110"/>
        <v>Low</v>
      </c>
      <c r="P1125" s="207" t="s">
        <v>215</v>
      </c>
      <c r="Q1125" s="8" t="s">
        <v>7452</v>
      </c>
      <c r="R1125" s="8" t="s">
        <v>7453</v>
      </c>
      <c r="S1125" s="11" t="s">
        <v>7454</v>
      </c>
      <c r="T1125" s="12" t="s">
        <v>7455</v>
      </c>
      <c r="U1125" s="8">
        <v>3</v>
      </c>
      <c r="V1125" s="8">
        <v>2</v>
      </c>
      <c r="W1125" s="8">
        <v>1</v>
      </c>
      <c r="X1125" s="14" t="s">
        <v>37</v>
      </c>
    </row>
    <row r="1126" spans="1:24" s="67" customFormat="1" ht="112.5" customHeight="1" x14ac:dyDescent="0.2">
      <c r="A1126" s="19"/>
      <c r="B1126" s="20"/>
      <c r="C1126" s="8" t="str">
        <f t="shared" ca="1" si="108"/>
        <v>Expired</v>
      </c>
      <c r="D1126" s="8" t="s">
        <v>7456</v>
      </c>
      <c r="E1126" s="9">
        <v>44712</v>
      </c>
      <c r="F1126" s="9">
        <v>44712</v>
      </c>
      <c r="G1126" s="9">
        <f t="shared" si="111"/>
        <v>45442</v>
      </c>
      <c r="H1126" s="8" t="s">
        <v>7457</v>
      </c>
      <c r="I1126" s="8" t="s">
        <v>7458</v>
      </c>
      <c r="J1126" s="8" t="s">
        <v>65</v>
      </c>
      <c r="K1126" s="8" t="s">
        <v>28</v>
      </c>
      <c r="L1126" s="8" t="s">
        <v>29</v>
      </c>
      <c r="M1126" s="10" t="str">
        <f t="shared" si="107"/>
        <v>LP</v>
      </c>
      <c r="N1126" s="12" t="s">
        <v>30</v>
      </c>
      <c r="O1126" s="8" t="str">
        <f t="shared" si="110"/>
        <v>Medium</v>
      </c>
      <c r="P1126" s="207" t="s">
        <v>7459</v>
      </c>
      <c r="Q1126" s="8" t="s">
        <v>7460</v>
      </c>
      <c r="R1126" s="8" t="s">
        <v>7461</v>
      </c>
      <c r="S1126" s="11" t="s">
        <v>7462</v>
      </c>
      <c r="T1126" s="12" t="s">
        <v>7463</v>
      </c>
      <c r="U1126" s="8">
        <v>4</v>
      </c>
      <c r="V1126" s="8">
        <v>0</v>
      </c>
      <c r="W1126" s="8">
        <v>0</v>
      </c>
      <c r="X1126" s="27" t="s">
        <v>37</v>
      </c>
    </row>
    <row r="1127" spans="1:24" s="67" customFormat="1" ht="112.5" customHeight="1" x14ac:dyDescent="0.2">
      <c r="A1127" s="19"/>
      <c r="B1127" s="20"/>
      <c r="C1127" s="8" t="str">
        <f t="shared" ca="1" si="108"/>
        <v>Expired</v>
      </c>
      <c r="D1127" s="8" t="s">
        <v>7464</v>
      </c>
      <c r="E1127" s="9">
        <v>41816</v>
      </c>
      <c r="F1127" s="9">
        <f>E1127</f>
        <v>41816</v>
      </c>
      <c r="G1127" s="9">
        <f t="shared" si="111"/>
        <v>42546</v>
      </c>
      <c r="H1127" s="8" t="s">
        <v>7465</v>
      </c>
      <c r="I1127" s="8" t="s">
        <v>7466</v>
      </c>
      <c r="J1127" s="8" t="s">
        <v>161</v>
      </c>
      <c r="K1127" s="8" t="s">
        <v>28</v>
      </c>
      <c r="L1127" s="8" t="s">
        <v>29</v>
      </c>
      <c r="M1127" s="10" t="str">
        <f t="shared" si="107"/>
        <v>LP</v>
      </c>
      <c r="N1127" s="12" t="s">
        <v>132</v>
      </c>
      <c r="O1127" s="8" t="str">
        <f t="shared" si="110"/>
        <v>Low</v>
      </c>
      <c r="P1127" s="207" t="s">
        <v>7467</v>
      </c>
      <c r="Q1127" s="8" t="s">
        <v>7468</v>
      </c>
      <c r="R1127" s="8" t="s">
        <v>7469</v>
      </c>
      <c r="S1127" s="21" t="s">
        <v>7470</v>
      </c>
      <c r="T1127" s="12" t="s">
        <v>7471</v>
      </c>
      <c r="U1127" s="25">
        <v>5</v>
      </c>
      <c r="V1127" s="25">
        <v>0</v>
      </c>
      <c r="W1127" s="25">
        <v>0</v>
      </c>
      <c r="X1127" s="58" t="s">
        <v>37</v>
      </c>
    </row>
    <row r="1128" spans="1:24" s="67" customFormat="1" ht="112.5" customHeight="1" x14ac:dyDescent="0.2">
      <c r="A1128" s="19"/>
      <c r="B1128" s="20"/>
      <c r="C1128" s="8" t="str">
        <f t="shared" ca="1" si="108"/>
        <v>Expired</v>
      </c>
      <c r="D1128" s="8" t="s">
        <v>7472</v>
      </c>
      <c r="E1128" s="9">
        <v>42709</v>
      </c>
      <c r="F1128" s="9">
        <v>44172</v>
      </c>
      <c r="G1128" s="9">
        <f t="shared" si="111"/>
        <v>44901</v>
      </c>
      <c r="H1128" s="8" t="s">
        <v>7473</v>
      </c>
      <c r="I1128" s="8" t="s">
        <v>7474</v>
      </c>
      <c r="J1128" s="8" t="s">
        <v>27</v>
      </c>
      <c r="K1128" s="8" t="s">
        <v>28</v>
      </c>
      <c r="L1128" s="8" t="s">
        <v>29</v>
      </c>
      <c r="M1128" s="10" t="str">
        <f t="shared" si="107"/>
        <v>LP</v>
      </c>
      <c r="N1128" s="12" t="s">
        <v>41</v>
      </c>
      <c r="O1128" s="8" t="str">
        <f t="shared" si="110"/>
        <v>Medium</v>
      </c>
      <c r="P1128" s="207" t="s">
        <v>7475</v>
      </c>
      <c r="Q1128" s="8"/>
      <c r="R1128" s="8" t="s">
        <v>7476</v>
      </c>
      <c r="S1128" s="11" t="s">
        <v>7477</v>
      </c>
      <c r="T1128" s="13"/>
      <c r="U1128" s="24"/>
      <c r="V1128" s="24"/>
      <c r="W1128" s="24"/>
      <c r="X1128" s="14" t="str">
        <f>IF(ISNUMBER(#REF!), IF(#REF!&lt;5000001,"SMALL", IF(#REF!&lt;15000001,"MEDIUM","LARGE")),"")</f>
        <v/>
      </c>
    </row>
    <row r="1129" spans="1:24" s="67" customFormat="1" ht="112.5" customHeight="1" x14ac:dyDescent="0.2">
      <c r="A1129" s="19"/>
      <c r="B1129" s="20"/>
      <c r="C1129" s="8" t="str">
        <f t="shared" ca="1" si="108"/>
        <v>Expired</v>
      </c>
      <c r="D1129" s="8" t="s">
        <v>7478</v>
      </c>
      <c r="E1129" s="9">
        <v>42619</v>
      </c>
      <c r="F1129" s="9">
        <v>44080</v>
      </c>
      <c r="G1129" s="9">
        <f t="shared" si="111"/>
        <v>44809</v>
      </c>
      <c r="H1129" s="8" t="s">
        <v>7479</v>
      </c>
      <c r="I1129" s="8" t="s">
        <v>7480</v>
      </c>
      <c r="J1129" s="8" t="s">
        <v>161</v>
      </c>
      <c r="K1129" s="8" t="s">
        <v>28</v>
      </c>
      <c r="L1129" s="8" t="s">
        <v>29</v>
      </c>
      <c r="M1129" s="10" t="str">
        <f t="shared" si="107"/>
        <v>LP</v>
      </c>
      <c r="N1129" s="12" t="s">
        <v>132</v>
      </c>
      <c r="O1129" s="8" t="str">
        <f t="shared" si="110"/>
        <v>Low</v>
      </c>
      <c r="P1129" s="207" t="s">
        <v>7481</v>
      </c>
      <c r="Q1129" s="8" t="s">
        <v>7482</v>
      </c>
      <c r="R1129" s="8" t="s">
        <v>7483</v>
      </c>
      <c r="S1129" s="11" t="s">
        <v>7484</v>
      </c>
      <c r="T1129" s="12" t="s">
        <v>7485</v>
      </c>
      <c r="U1129" s="8">
        <v>380</v>
      </c>
      <c r="V1129" s="8">
        <v>26</v>
      </c>
      <c r="W1129" s="8">
        <v>19</v>
      </c>
      <c r="X1129" s="14" t="s">
        <v>243</v>
      </c>
    </row>
    <row r="1130" spans="1:24" s="67" customFormat="1" ht="112.5" customHeight="1" x14ac:dyDescent="0.2">
      <c r="A1130" s="17"/>
      <c r="B1130" s="18">
        <v>44874</v>
      </c>
      <c r="C1130" s="8" t="str">
        <f t="shared" ca="1" si="108"/>
        <v>Expired</v>
      </c>
      <c r="D1130" s="8" t="s">
        <v>7486</v>
      </c>
      <c r="E1130" s="9">
        <v>44873</v>
      </c>
      <c r="F1130" s="9">
        <f>E1130</f>
        <v>44873</v>
      </c>
      <c r="G1130" s="9">
        <f t="shared" si="111"/>
        <v>45603</v>
      </c>
      <c r="H1130" s="8" t="s">
        <v>7487</v>
      </c>
      <c r="I1130" s="8" t="s">
        <v>7488</v>
      </c>
      <c r="J1130" s="8" t="s">
        <v>161</v>
      </c>
      <c r="K1130" s="8" t="s">
        <v>28</v>
      </c>
      <c r="L1130" s="8" t="s">
        <v>29</v>
      </c>
      <c r="M1130" s="10" t="str">
        <f t="shared" si="107"/>
        <v>LP</v>
      </c>
      <c r="N1130" s="12" t="s">
        <v>132</v>
      </c>
      <c r="O1130" s="8" t="str">
        <f t="shared" si="110"/>
        <v>Low</v>
      </c>
      <c r="P1130" s="207" t="s">
        <v>7489</v>
      </c>
      <c r="Q1130" s="8"/>
      <c r="R1130" s="8" t="s">
        <v>7490</v>
      </c>
      <c r="S1130" s="21" t="s">
        <v>7491</v>
      </c>
      <c r="T1130" s="13" t="s">
        <v>1330</v>
      </c>
      <c r="U1130" s="8">
        <v>4</v>
      </c>
      <c r="V1130" s="8">
        <v>0</v>
      </c>
      <c r="W1130" s="8">
        <v>0</v>
      </c>
      <c r="X1130" s="14" t="s">
        <v>37</v>
      </c>
    </row>
    <row r="1131" spans="1:24" s="67" customFormat="1" ht="112.5" customHeight="1" x14ac:dyDescent="0.2">
      <c r="A1131" s="19"/>
      <c r="B1131" s="20"/>
      <c r="C1131" s="8" t="str">
        <f t="shared" ca="1" si="108"/>
        <v>Expired</v>
      </c>
      <c r="D1131" s="8" t="s">
        <v>7492</v>
      </c>
      <c r="E1131" s="9">
        <v>43052</v>
      </c>
      <c r="F1131" s="9">
        <f>E1131</f>
        <v>43052</v>
      </c>
      <c r="G1131" s="9">
        <f t="shared" si="111"/>
        <v>43781</v>
      </c>
      <c r="H1131" s="8" t="s">
        <v>7493</v>
      </c>
      <c r="I1131" s="8" t="s">
        <v>7494</v>
      </c>
      <c r="J1131" s="8" t="s">
        <v>27</v>
      </c>
      <c r="K1131" s="8" t="s">
        <v>28</v>
      </c>
      <c r="L1131" s="8" t="s">
        <v>29</v>
      </c>
      <c r="M1131" s="10" t="str">
        <f t="shared" si="107"/>
        <v>LP</v>
      </c>
      <c r="N1131" s="12" t="s">
        <v>132</v>
      </c>
      <c r="O1131" s="8" t="str">
        <f t="shared" si="110"/>
        <v>Low</v>
      </c>
      <c r="P1131" s="207" t="s">
        <v>4854</v>
      </c>
      <c r="Q1131" s="8" t="s">
        <v>7495</v>
      </c>
      <c r="R1131" s="8" t="s">
        <v>7496</v>
      </c>
      <c r="S1131" s="11" t="s">
        <v>7497</v>
      </c>
      <c r="T1131" s="13" t="s">
        <v>814</v>
      </c>
      <c r="U1131" s="8">
        <v>2</v>
      </c>
      <c r="V1131" s="8">
        <v>0</v>
      </c>
      <c r="W1131" s="8">
        <v>0</v>
      </c>
      <c r="X1131" s="14" t="s">
        <v>37</v>
      </c>
    </row>
    <row r="1132" spans="1:24" s="67" customFormat="1" ht="112.5" customHeight="1" x14ac:dyDescent="0.2">
      <c r="A1132" s="19"/>
      <c r="B1132" s="20"/>
      <c r="C1132" s="8" t="str">
        <f t="shared" ca="1" si="108"/>
        <v>Expired</v>
      </c>
      <c r="D1132" s="8" t="s">
        <v>7498</v>
      </c>
      <c r="E1132" s="9">
        <v>44706</v>
      </c>
      <c r="F1132" s="9">
        <v>44706</v>
      </c>
      <c r="G1132" s="9">
        <f t="shared" si="111"/>
        <v>45436</v>
      </c>
      <c r="H1132" s="8" t="s">
        <v>7499</v>
      </c>
      <c r="I1132" s="8" t="s">
        <v>7500</v>
      </c>
      <c r="J1132" s="8" t="s">
        <v>27</v>
      </c>
      <c r="K1132" s="8" t="s">
        <v>28</v>
      </c>
      <c r="L1132" s="8" t="s">
        <v>29</v>
      </c>
      <c r="M1132" s="10" t="str">
        <f t="shared" si="107"/>
        <v>LP</v>
      </c>
      <c r="N1132" s="12" t="s">
        <v>30</v>
      </c>
      <c r="O1132" s="8" t="str">
        <f t="shared" si="110"/>
        <v>Medium</v>
      </c>
      <c r="P1132" s="207" t="s">
        <v>7501</v>
      </c>
      <c r="Q1132" s="8" t="s">
        <v>7502</v>
      </c>
      <c r="R1132" s="8" t="s">
        <v>7503</v>
      </c>
      <c r="S1132" s="11" t="s">
        <v>7504</v>
      </c>
      <c r="T1132" s="12" t="s">
        <v>7505</v>
      </c>
      <c r="U1132" s="8">
        <v>3</v>
      </c>
      <c r="V1132" s="8">
        <v>0</v>
      </c>
      <c r="W1132" s="8">
        <v>1</v>
      </c>
      <c r="X1132" s="27" t="s">
        <v>61</v>
      </c>
    </row>
    <row r="1133" spans="1:24" s="67" customFormat="1" ht="112.5" customHeight="1" x14ac:dyDescent="0.2">
      <c r="A1133" s="19"/>
      <c r="B1133" s="20"/>
      <c r="C1133" s="8" t="str">
        <f t="shared" ca="1" si="108"/>
        <v>Expired</v>
      </c>
      <c r="D1133" s="8" t="s">
        <v>7506</v>
      </c>
      <c r="E1133" s="9">
        <v>44690</v>
      </c>
      <c r="F1133" s="9">
        <v>44690</v>
      </c>
      <c r="G1133" s="9">
        <f t="shared" si="111"/>
        <v>45420</v>
      </c>
      <c r="H1133" s="8" t="s">
        <v>7507</v>
      </c>
      <c r="I1133" s="8" t="s">
        <v>7508</v>
      </c>
      <c r="J1133" s="8" t="s">
        <v>27</v>
      </c>
      <c r="K1133" s="8" t="s">
        <v>28</v>
      </c>
      <c r="L1133" s="8" t="s">
        <v>29</v>
      </c>
      <c r="M1133" s="10" t="str">
        <f t="shared" si="107"/>
        <v>LP</v>
      </c>
      <c r="N1133" s="12" t="s">
        <v>440</v>
      </c>
      <c r="O1133" s="8" t="str">
        <f t="shared" si="110"/>
        <v>Low</v>
      </c>
      <c r="P1133" s="207" t="s">
        <v>7509</v>
      </c>
      <c r="Q1133" s="8"/>
      <c r="R1133" s="8" t="s">
        <v>7510</v>
      </c>
      <c r="S1133" s="21" t="s">
        <v>7511</v>
      </c>
      <c r="T1133" s="12" t="s">
        <v>7512</v>
      </c>
      <c r="U1133" s="8"/>
      <c r="V1133" s="8"/>
      <c r="W1133" s="8"/>
      <c r="X1133" s="27" t="s">
        <v>37</v>
      </c>
    </row>
    <row r="1134" spans="1:24" s="67" customFormat="1" ht="112.5" customHeight="1" x14ac:dyDescent="0.2">
      <c r="A1134" s="19"/>
      <c r="B1134" s="20"/>
      <c r="C1134" s="8" t="str">
        <f t="shared" ca="1" si="108"/>
        <v>Expired</v>
      </c>
      <c r="D1134" s="12" t="s">
        <v>7513</v>
      </c>
      <c r="E1134" s="23">
        <v>44139</v>
      </c>
      <c r="F1134" s="28">
        <v>44119</v>
      </c>
      <c r="G1134" s="9">
        <f t="shared" si="111"/>
        <v>44848</v>
      </c>
      <c r="H1134" s="8" t="s">
        <v>7514</v>
      </c>
      <c r="I1134" s="12" t="s">
        <v>7515</v>
      </c>
      <c r="J1134" s="12" t="s">
        <v>123</v>
      </c>
      <c r="K1134" s="12" t="s">
        <v>124</v>
      </c>
      <c r="L1134" s="8" t="s">
        <v>29</v>
      </c>
      <c r="M1134" s="10" t="str">
        <f t="shared" si="107"/>
        <v>LP</v>
      </c>
      <c r="N1134" s="12" t="s">
        <v>132</v>
      </c>
      <c r="O1134" s="8" t="str">
        <f t="shared" si="110"/>
        <v>Low</v>
      </c>
      <c r="P1134" s="201" t="s">
        <v>7516</v>
      </c>
      <c r="Q1134" s="12"/>
      <c r="R1134" s="12" t="s">
        <v>7517</v>
      </c>
      <c r="S1134" s="21" t="s">
        <v>7518</v>
      </c>
      <c r="T1134" s="14"/>
      <c r="U1134" s="12"/>
      <c r="V1134" s="12"/>
      <c r="W1134" s="12"/>
      <c r="X1134" s="12"/>
    </row>
    <row r="1135" spans="1:24" s="67" customFormat="1" ht="112.5" customHeight="1" x14ac:dyDescent="0.2">
      <c r="A1135" s="19"/>
      <c r="B1135" s="20"/>
      <c r="C1135" s="8" t="str">
        <f t="shared" ca="1" si="108"/>
        <v>Expired</v>
      </c>
      <c r="D1135" s="8" t="s">
        <v>7519</v>
      </c>
      <c r="E1135" s="9">
        <v>42187</v>
      </c>
      <c r="F1135" s="9">
        <f>E1135</f>
        <v>42187</v>
      </c>
      <c r="G1135" s="9">
        <f t="shared" si="111"/>
        <v>42917</v>
      </c>
      <c r="H1135" s="8" t="s">
        <v>7520</v>
      </c>
      <c r="I1135" s="8" t="s">
        <v>7521</v>
      </c>
      <c r="J1135" s="8" t="s">
        <v>27</v>
      </c>
      <c r="K1135" s="8" t="s">
        <v>28</v>
      </c>
      <c r="L1135" s="8" t="s">
        <v>29</v>
      </c>
      <c r="M1135" s="10" t="str">
        <f t="shared" si="107"/>
        <v>LP</v>
      </c>
      <c r="N1135" s="12" t="s">
        <v>41</v>
      </c>
      <c r="O1135" s="8" t="str">
        <f t="shared" si="110"/>
        <v>Medium</v>
      </c>
      <c r="P1135" s="207"/>
      <c r="Q1135" s="8"/>
      <c r="R1135" s="8" t="s">
        <v>3886</v>
      </c>
      <c r="S1135" s="21" t="s">
        <v>3886</v>
      </c>
      <c r="T1135" s="13"/>
      <c r="U1135" s="8"/>
      <c r="V1135" s="8"/>
      <c r="W1135" s="8"/>
      <c r="X1135" s="14" t="str">
        <f>IF(ISNUMBER(#REF!), IF(#REF!&lt;5000001,"SMALL", IF(#REF!&lt;15000001,"MEDIUM","LARGE")),"")</f>
        <v/>
      </c>
    </row>
    <row r="1136" spans="1:24" s="67" customFormat="1" ht="112.5" customHeight="1" x14ac:dyDescent="0.2">
      <c r="A1136" s="17" t="s">
        <v>302</v>
      </c>
      <c r="B1136" s="20"/>
      <c r="C1136" s="8" t="str">
        <f t="shared" ca="1" si="108"/>
        <v>Expired</v>
      </c>
      <c r="D1136" s="8" t="s">
        <v>7522</v>
      </c>
      <c r="E1136" s="9">
        <v>41815</v>
      </c>
      <c r="F1136" s="9">
        <v>44737</v>
      </c>
      <c r="G1136" s="9">
        <f t="shared" si="111"/>
        <v>45467</v>
      </c>
      <c r="H1136" s="8" t="s">
        <v>7523</v>
      </c>
      <c r="I1136" s="8" t="s">
        <v>305</v>
      </c>
      <c r="J1136" s="8" t="s">
        <v>27</v>
      </c>
      <c r="K1136" s="8" t="s">
        <v>28</v>
      </c>
      <c r="L1136" s="8" t="s">
        <v>6622</v>
      </c>
      <c r="M1136" s="10" t="s">
        <v>2607</v>
      </c>
      <c r="N1136" s="12" t="s">
        <v>132</v>
      </c>
      <c r="O1136" s="8" t="str">
        <f t="shared" si="110"/>
        <v>Low</v>
      </c>
      <c r="P1136" s="207" t="s">
        <v>7524</v>
      </c>
      <c r="Q1136" s="8"/>
      <c r="R1136" s="8" t="s">
        <v>7525</v>
      </c>
      <c r="S1136" s="11" t="s">
        <v>7526</v>
      </c>
      <c r="T1136" s="12" t="s">
        <v>7527</v>
      </c>
      <c r="U1136" s="8">
        <v>11</v>
      </c>
      <c r="V1136" s="8">
        <v>0</v>
      </c>
      <c r="W1136" s="8">
        <v>9</v>
      </c>
      <c r="X1136" s="14" t="s">
        <v>243</v>
      </c>
    </row>
    <row r="1137" spans="1:24" s="67" customFormat="1" ht="112.5" customHeight="1" x14ac:dyDescent="0.2">
      <c r="A1137" s="19"/>
      <c r="B1137" s="20"/>
      <c r="C1137" s="8" t="str">
        <f t="shared" ca="1" si="108"/>
        <v>Active</v>
      </c>
      <c r="D1137" s="8" t="s">
        <v>7528</v>
      </c>
      <c r="E1137" s="9">
        <v>42885</v>
      </c>
      <c r="F1137" s="9">
        <v>45076</v>
      </c>
      <c r="G1137" s="9">
        <f t="shared" si="111"/>
        <v>45806</v>
      </c>
      <c r="H1137" s="8" t="s">
        <v>7529</v>
      </c>
      <c r="I1137" s="8" t="s">
        <v>7530</v>
      </c>
      <c r="J1137" s="8" t="s">
        <v>27</v>
      </c>
      <c r="K1137" s="8" t="s">
        <v>28</v>
      </c>
      <c r="L1137" s="8" t="s">
        <v>29</v>
      </c>
      <c r="M1137" s="10" t="str">
        <f>IF(EXACT(L1137,"C - COMPANY ACT"),"LP",IF(EXACT(L1137,"V- VEST ACT (WITHIN PARLIAMENT) "),"LP",IF(EXACT(L1137,"FS - FRIENDLY SOCIETIES ACT"),"LP",IF(EXACT(L1137,"UN - UNICORPORATED"),"LA",""))))</f>
        <v>LP</v>
      </c>
      <c r="N1137" s="12" t="s">
        <v>30</v>
      </c>
      <c r="O1137" s="8" t="str">
        <f t="shared" si="110"/>
        <v>Medium</v>
      </c>
      <c r="P1137" s="207" t="s">
        <v>7531</v>
      </c>
      <c r="Q1137" s="8" t="s">
        <v>7532</v>
      </c>
      <c r="R1137" s="8" t="s">
        <v>7533</v>
      </c>
      <c r="S1137" s="11" t="s">
        <v>7534</v>
      </c>
      <c r="T1137" s="13" t="s">
        <v>36</v>
      </c>
      <c r="U1137" s="8">
        <v>10</v>
      </c>
      <c r="V1137" s="8">
        <v>0</v>
      </c>
      <c r="W1137" s="8">
        <v>0</v>
      </c>
      <c r="X1137" s="14" t="s">
        <v>37</v>
      </c>
    </row>
    <row r="1138" spans="1:24" s="67" customFormat="1" ht="112.5" customHeight="1" x14ac:dyDescent="0.2">
      <c r="A1138" s="19"/>
      <c r="B1138" s="20"/>
      <c r="C1138" s="8" t="str">
        <f t="shared" ca="1" si="108"/>
        <v>Expired</v>
      </c>
      <c r="D1138" s="8" t="s">
        <v>7535</v>
      </c>
      <c r="E1138" s="9">
        <v>44386</v>
      </c>
      <c r="F1138" s="9">
        <v>44386</v>
      </c>
      <c r="G1138" s="9">
        <f t="shared" si="111"/>
        <v>45115</v>
      </c>
      <c r="H1138" s="8" t="s">
        <v>7536</v>
      </c>
      <c r="I1138" s="8" t="s">
        <v>5524</v>
      </c>
      <c r="J1138" s="8" t="s">
        <v>161</v>
      </c>
      <c r="K1138" s="8" t="s">
        <v>28</v>
      </c>
      <c r="L1138" s="8" t="s">
        <v>29</v>
      </c>
      <c r="M1138" s="10" t="str">
        <f>IF(EXACT(L1138,"C - COMPANY ACT"),"LP",IF(EXACT(L1138,"V- VEST ACT (WITHIN PARLIAMENT) "),"LP",IF(EXACT(L1138,"FS - FRIENDLY SOCIETIES ACT"),"LP",IF(EXACT(L1138,"UN - UNICORPORATED"),"LA",""))))</f>
        <v>LP</v>
      </c>
      <c r="N1138" s="12" t="s">
        <v>30</v>
      </c>
      <c r="O1138" s="8" t="str">
        <f t="shared" si="110"/>
        <v>Medium</v>
      </c>
      <c r="P1138" s="207" t="s">
        <v>7537</v>
      </c>
      <c r="Q1138" s="8"/>
      <c r="R1138" s="8" t="s">
        <v>7538</v>
      </c>
      <c r="S1138" s="21" t="s">
        <v>7539</v>
      </c>
      <c r="T1138" s="12" t="s">
        <v>7540</v>
      </c>
      <c r="U1138" s="8" t="s">
        <v>36</v>
      </c>
      <c r="V1138" s="8" t="s">
        <v>36</v>
      </c>
      <c r="W1138" s="8" t="s">
        <v>36</v>
      </c>
      <c r="X1138" s="27" t="s">
        <v>37</v>
      </c>
    </row>
    <row r="1139" spans="1:24" s="67" customFormat="1" ht="112.5" customHeight="1" x14ac:dyDescent="0.2">
      <c r="A1139" s="19"/>
      <c r="B1139" s="20"/>
      <c r="C1139" s="8" t="str">
        <f t="shared" ca="1" si="108"/>
        <v>Expired</v>
      </c>
      <c r="D1139" s="8" t="s">
        <v>7541</v>
      </c>
      <c r="E1139" s="9">
        <v>42383</v>
      </c>
      <c r="F1139" s="9">
        <f>E1139</f>
        <v>42383</v>
      </c>
      <c r="G1139" s="9">
        <f t="shared" si="111"/>
        <v>43113</v>
      </c>
      <c r="H1139" s="8" t="s">
        <v>7542</v>
      </c>
      <c r="I1139" s="8" t="s">
        <v>7543</v>
      </c>
      <c r="J1139" s="8" t="s">
        <v>65</v>
      </c>
      <c r="K1139" s="8" t="s">
        <v>28</v>
      </c>
      <c r="L1139" s="8" t="s">
        <v>29</v>
      </c>
      <c r="M1139" s="10" t="str">
        <f>IF(EXACT(L1139,"C - COMPANY ACT"),"LP",IF(EXACT(L1139,"V- VEST ACT (WITHIN PARLIAMENT) "),"LP",IF(EXACT(L1139,"FS - FRIENDLY SOCIETIES ACT"),"LP",IF(EXACT(L1139,"UN - UNICORPORATED"),"LA",""))))</f>
        <v>LP</v>
      </c>
      <c r="N1139" s="12" t="s">
        <v>30</v>
      </c>
      <c r="O1139" s="8" t="str">
        <f t="shared" si="110"/>
        <v>Medium</v>
      </c>
      <c r="P1139" s="207" t="s">
        <v>7544</v>
      </c>
      <c r="Q1139" s="8" t="s">
        <v>7545</v>
      </c>
      <c r="R1139" s="8" t="s">
        <v>7546</v>
      </c>
      <c r="S1139" s="21" t="s">
        <v>7547</v>
      </c>
      <c r="T1139" s="13" t="s">
        <v>85</v>
      </c>
      <c r="U1139" s="8">
        <v>3</v>
      </c>
      <c r="V1139" s="8">
        <v>0</v>
      </c>
      <c r="W1139" s="8">
        <v>1</v>
      </c>
      <c r="X1139" s="14" t="s">
        <v>37</v>
      </c>
    </row>
    <row r="1140" spans="1:24" s="67" customFormat="1" ht="112.5" customHeight="1" x14ac:dyDescent="0.2">
      <c r="A1140" s="19"/>
      <c r="B1140" s="18">
        <v>44907</v>
      </c>
      <c r="C1140" s="8" t="str">
        <f t="shared" ca="1" si="108"/>
        <v>Active</v>
      </c>
      <c r="D1140" s="8" t="s">
        <v>7548</v>
      </c>
      <c r="E1140" s="9">
        <v>44907</v>
      </c>
      <c r="F1140" s="9">
        <f>E1140</f>
        <v>44907</v>
      </c>
      <c r="G1140" s="9">
        <f t="shared" si="111"/>
        <v>45637</v>
      </c>
      <c r="H1140" s="8" t="s">
        <v>7549</v>
      </c>
      <c r="I1140" s="8" t="s">
        <v>5981</v>
      </c>
      <c r="J1140" s="8" t="s">
        <v>27</v>
      </c>
      <c r="K1140" s="8" t="s">
        <v>28</v>
      </c>
      <c r="L1140" s="8" t="s">
        <v>29</v>
      </c>
      <c r="M1140" s="10" t="s">
        <v>2607</v>
      </c>
      <c r="N1140" s="12" t="s">
        <v>30</v>
      </c>
      <c r="O1140" s="8" t="str">
        <f t="shared" si="110"/>
        <v>Medium</v>
      </c>
      <c r="P1140" s="207" t="s">
        <v>7550</v>
      </c>
      <c r="Q1140" s="8"/>
      <c r="R1140" s="8" t="s">
        <v>7551</v>
      </c>
      <c r="S1140" s="21" t="s">
        <v>7552</v>
      </c>
      <c r="T1140" s="12" t="s">
        <v>7553</v>
      </c>
      <c r="U1140" s="8">
        <v>3</v>
      </c>
      <c r="V1140" s="8">
        <v>0</v>
      </c>
      <c r="W1140" s="8">
        <v>0</v>
      </c>
      <c r="X1140" s="14" t="s">
        <v>243</v>
      </c>
    </row>
    <row r="1141" spans="1:24" s="67" customFormat="1" ht="112.5" customHeight="1" x14ac:dyDescent="0.2">
      <c r="A1141" s="17"/>
      <c r="B1141" s="18">
        <v>44862</v>
      </c>
      <c r="C1141" s="8" t="str">
        <f t="shared" ca="1" si="108"/>
        <v>Expired</v>
      </c>
      <c r="D1141" s="8" t="s">
        <v>7554</v>
      </c>
      <c r="E1141" s="9">
        <v>44860</v>
      </c>
      <c r="F1141" s="9">
        <f>E1141</f>
        <v>44860</v>
      </c>
      <c r="G1141" s="9">
        <f t="shared" si="111"/>
        <v>45590</v>
      </c>
      <c r="H1141" s="8" t="s">
        <v>7555</v>
      </c>
      <c r="I1141" s="8" t="s">
        <v>7556</v>
      </c>
      <c r="J1141" s="8" t="s">
        <v>27</v>
      </c>
      <c r="K1141" s="8" t="s">
        <v>28</v>
      </c>
      <c r="L1141" s="8" t="s">
        <v>29</v>
      </c>
      <c r="M1141" s="10" t="str">
        <f>IF(EXACT(L1141,"C - COMPANY ACT"),"LP",IF(EXACT(L1141,"V- VEST ACT (WITHIN PARLIAMENT) "),"LP",IF(EXACT(L1141,"FS - FRIENDLY SOCIETIES ACT"),"LP",IF(EXACT(L1141,"UN - UNICORPORATED"),"LA",""))))</f>
        <v>LP</v>
      </c>
      <c r="N1141" s="12" t="s">
        <v>30</v>
      </c>
      <c r="O1141" s="8" t="str">
        <f t="shared" si="110"/>
        <v>Medium</v>
      </c>
      <c r="P1141" s="207" t="s">
        <v>7557</v>
      </c>
      <c r="Q1141" s="8"/>
      <c r="R1141" s="8" t="s">
        <v>7558</v>
      </c>
      <c r="S1141" s="21" t="s">
        <v>7559</v>
      </c>
      <c r="T1141" s="12" t="s">
        <v>7560</v>
      </c>
      <c r="U1141" s="8">
        <v>3</v>
      </c>
      <c r="V1141" s="8">
        <v>0</v>
      </c>
      <c r="W1141" s="8">
        <v>0</v>
      </c>
      <c r="X1141" s="14" t="s">
        <v>37</v>
      </c>
    </row>
    <row r="1142" spans="1:24" s="67" customFormat="1" ht="112.5" customHeight="1" x14ac:dyDescent="0.2">
      <c r="A1142" s="19"/>
      <c r="B1142" s="20"/>
      <c r="C1142" s="8" t="str">
        <f t="shared" ca="1" si="108"/>
        <v>Expired</v>
      </c>
      <c r="D1142" s="12" t="s">
        <v>7561</v>
      </c>
      <c r="E1142" s="12"/>
      <c r="F1142" s="28">
        <v>44360</v>
      </c>
      <c r="G1142" s="9">
        <f t="shared" si="111"/>
        <v>45089</v>
      </c>
      <c r="H1142" s="8" t="s">
        <v>7562</v>
      </c>
      <c r="I1142" s="12" t="s">
        <v>7563</v>
      </c>
      <c r="J1142" s="12" t="s">
        <v>123</v>
      </c>
      <c r="K1142" s="12" t="s">
        <v>124</v>
      </c>
      <c r="L1142" s="8"/>
      <c r="M1142" s="10" t="str">
        <f>IF(EXACT(L1142,"C - COMPANY ACT"),"LP",IF(EXACT(L1142,"V- VEST ACT (WITHIN PARLIAMENT) "),"LP",IF(EXACT(L1142,"FS - FRIENDLY SOCIETIES ACT"),"LP",IF(EXACT(L1142,"UN - UNICORPORATED"),"LA",""))))</f>
        <v/>
      </c>
      <c r="N1142" s="12" t="s">
        <v>132</v>
      </c>
      <c r="O1142" s="8" t="str">
        <f t="shared" si="110"/>
        <v>Low</v>
      </c>
      <c r="P1142" s="201" t="s">
        <v>7564</v>
      </c>
      <c r="Q1142" s="12"/>
      <c r="R1142" s="12"/>
      <c r="S1142" s="46"/>
      <c r="T1142" s="14"/>
      <c r="U1142" s="12"/>
      <c r="V1142" s="12"/>
      <c r="W1142" s="12"/>
      <c r="X1142" s="12"/>
    </row>
    <row r="1143" spans="1:24" s="67" customFormat="1" ht="112.5" customHeight="1" x14ac:dyDescent="0.2">
      <c r="A1143" s="19"/>
      <c r="B1143" s="20"/>
      <c r="C1143" s="8" t="str">
        <f t="shared" ca="1" si="108"/>
        <v>Expired</v>
      </c>
      <c r="D1143" s="12" t="s">
        <v>7565</v>
      </c>
      <c r="E1143" s="23">
        <v>44259</v>
      </c>
      <c r="F1143" s="28">
        <v>44252</v>
      </c>
      <c r="G1143" s="9">
        <f t="shared" si="111"/>
        <v>44981</v>
      </c>
      <c r="H1143" s="8" t="s">
        <v>7566</v>
      </c>
      <c r="I1143" s="12" t="s">
        <v>7567</v>
      </c>
      <c r="J1143" s="12" t="s">
        <v>56</v>
      </c>
      <c r="K1143" s="12" t="s">
        <v>124</v>
      </c>
      <c r="L1143" s="8" t="s">
        <v>29</v>
      </c>
      <c r="M1143" s="10" t="str">
        <f>IF(EXACT(L1143,"C - COMPANY ACT"),"LP",IF(EXACT(L1143,"V- VEST ACT (WITHIN PARLIAMENT) "),"LP",IF(EXACT(L1143,"FS - FRIENDLY SOCIETIES ACT"),"LP",IF(EXACT(L1143,"UN - UNICORPORATED"),"LA",""))))</f>
        <v>LP</v>
      </c>
      <c r="N1143" s="12" t="s">
        <v>132</v>
      </c>
      <c r="O1143" s="8" t="str">
        <f t="shared" si="110"/>
        <v>Low</v>
      </c>
      <c r="P1143" s="201" t="s">
        <v>7568</v>
      </c>
      <c r="Q1143" s="12"/>
      <c r="R1143" s="12" t="s">
        <v>7569</v>
      </c>
      <c r="S1143" s="29" t="s">
        <v>7570</v>
      </c>
      <c r="T1143" s="14"/>
      <c r="U1143" s="12"/>
      <c r="V1143" s="74"/>
      <c r="W1143" s="74"/>
      <c r="X1143" s="74"/>
    </row>
    <row r="1144" spans="1:24" s="67" customFormat="1" ht="112.5" customHeight="1" x14ac:dyDescent="0.2">
      <c r="A1144" s="19"/>
      <c r="B1144" s="20"/>
      <c r="C1144" s="8" t="str">
        <f t="shared" ca="1" si="108"/>
        <v>Expired</v>
      </c>
      <c r="D1144" s="8" t="s">
        <v>7571</v>
      </c>
      <c r="E1144" s="9">
        <v>43174</v>
      </c>
      <c r="F1144" s="9">
        <f>E1144</f>
        <v>43174</v>
      </c>
      <c r="G1144" s="9">
        <f t="shared" si="111"/>
        <v>43904</v>
      </c>
      <c r="H1144" s="8" t="s">
        <v>7572</v>
      </c>
      <c r="I1144" s="8" t="s">
        <v>7573</v>
      </c>
      <c r="J1144" s="8" t="s">
        <v>27</v>
      </c>
      <c r="K1144" s="8" t="s">
        <v>28</v>
      </c>
      <c r="L1144" s="8" t="s">
        <v>29</v>
      </c>
      <c r="M1144" s="10" t="str">
        <f>IF(EXACT(L1144,"C - COMPANY ACT"),"LP",IF(EXACT(L1144,"V- VEST ACT (WITHIN PARLIAMENT) "),"LP",IF(EXACT(L1144,"FS - FRIENDLY SOCIETIES ACT"),"LP",IF(EXACT(L1144,"UN - UNICORPORATED"),"LA",""))))</f>
        <v>LP</v>
      </c>
      <c r="N1144" s="12" t="s">
        <v>41</v>
      </c>
      <c r="O1144" s="8" t="str">
        <f t="shared" si="110"/>
        <v>Medium</v>
      </c>
      <c r="P1144" s="207" t="s">
        <v>7574</v>
      </c>
      <c r="Q1144" s="8" t="s">
        <v>7575</v>
      </c>
      <c r="R1144" s="8" t="s">
        <v>7576</v>
      </c>
      <c r="S1144" s="21" t="s">
        <v>7577</v>
      </c>
      <c r="T1144" s="12" t="s">
        <v>7578</v>
      </c>
      <c r="U1144" s="8">
        <v>3</v>
      </c>
      <c r="V1144" s="8">
        <v>0</v>
      </c>
      <c r="W1144" s="8">
        <v>0</v>
      </c>
      <c r="X1144" s="14" t="s">
        <v>37</v>
      </c>
    </row>
    <row r="1145" spans="1:24" s="67" customFormat="1" ht="112.5" customHeight="1" x14ac:dyDescent="0.2">
      <c r="A1145" s="19"/>
      <c r="B1145" s="20"/>
      <c r="C1145" s="8" t="str">
        <f t="shared" ca="1" si="108"/>
        <v>Expired</v>
      </c>
      <c r="D1145" s="8" t="s">
        <v>7579</v>
      </c>
      <c r="E1145" s="9">
        <v>42951</v>
      </c>
      <c r="F1145" s="9">
        <v>44412</v>
      </c>
      <c r="G1145" s="9">
        <f t="shared" si="111"/>
        <v>45141</v>
      </c>
      <c r="H1145" s="8" t="s">
        <v>7580</v>
      </c>
      <c r="I1145" s="8" t="s">
        <v>7581</v>
      </c>
      <c r="J1145" s="8" t="s">
        <v>27</v>
      </c>
      <c r="K1145" s="8" t="s">
        <v>28</v>
      </c>
      <c r="L1145" s="8" t="s">
        <v>29</v>
      </c>
      <c r="M1145" s="10" t="str">
        <f>IF(EXACT(L1145,"C - COMPANY ACT"),"LP",IF(EXACT(L1145,"V- VEST ACT (WITHIN PARLIAMENT) "),"LP",IF(EXACT(L1145,"FS - FRIENDLY SOCIETIES ACT"),"LP",IF(EXACT(L1145,"UN - UNICORPORATED"),"LA",""))))</f>
        <v>LP</v>
      </c>
      <c r="N1145" s="12" t="s">
        <v>30</v>
      </c>
      <c r="O1145" s="8" t="str">
        <f t="shared" si="110"/>
        <v>Medium</v>
      </c>
      <c r="P1145" s="207" t="s">
        <v>7582</v>
      </c>
      <c r="Q1145" s="8" t="s">
        <v>7583</v>
      </c>
      <c r="R1145" s="8" t="s">
        <v>7584</v>
      </c>
      <c r="S1145" s="21" t="s">
        <v>7585</v>
      </c>
      <c r="T1145" s="12" t="s">
        <v>7586</v>
      </c>
      <c r="U1145" s="8">
        <v>4</v>
      </c>
      <c r="V1145" s="8">
        <v>0</v>
      </c>
      <c r="W1145" s="8">
        <v>0</v>
      </c>
      <c r="X1145" s="14" t="s">
        <v>37</v>
      </c>
    </row>
    <row r="1146" spans="1:24" s="67" customFormat="1" ht="112.5" customHeight="1" x14ac:dyDescent="0.2">
      <c r="A1146" s="62"/>
      <c r="B1146" s="63"/>
      <c r="C1146" s="35" t="str">
        <f t="shared" ca="1" si="108"/>
        <v>Expired</v>
      </c>
      <c r="D1146" s="44" t="s">
        <v>7587</v>
      </c>
      <c r="E1146" s="39">
        <v>41815</v>
      </c>
      <c r="F1146" s="64">
        <v>44741</v>
      </c>
      <c r="G1146" s="36">
        <f t="shared" si="111"/>
        <v>45471</v>
      </c>
      <c r="H1146" s="35" t="s">
        <v>7588</v>
      </c>
      <c r="I1146" s="44" t="s">
        <v>7589</v>
      </c>
      <c r="J1146" s="44" t="s">
        <v>56</v>
      </c>
      <c r="K1146" s="44" t="s">
        <v>124</v>
      </c>
      <c r="L1146" s="35" t="s">
        <v>29</v>
      </c>
      <c r="M1146" s="37" t="s">
        <v>2607</v>
      </c>
      <c r="N1146" s="44" t="s">
        <v>41</v>
      </c>
      <c r="O1146" s="35" t="str">
        <f t="shared" si="110"/>
        <v>Medium</v>
      </c>
      <c r="P1146" s="209" t="s">
        <v>7590</v>
      </c>
      <c r="Q1146" s="44"/>
      <c r="R1146" s="44" t="s">
        <v>7591</v>
      </c>
      <c r="S1146" s="66" t="s">
        <v>7592</v>
      </c>
      <c r="T1146" s="41" t="s">
        <v>7593</v>
      </c>
      <c r="U1146" s="44">
        <v>15</v>
      </c>
      <c r="V1146" s="44">
        <v>0</v>
      </c>
      <c r="W1146" s="44">
        <v>2</v>
      </c>
      <c r="X1146" s="44" t="s">
        <v>36</v>
      </c>
    </row>
    <row r="1147" spans="1:24" s="67" customFormat="1" ht="112.5" customHeight="1" x14ac:dyDescent="0.2">
      <c r="A1147" s="17"/>
      <c r="B1147" s="91"/>
      <c r="C1147" s="8" t="str">
        <f t="shared" ca="1" si="108"/>
        <v>Expired</v>
      </c>
      <c r="D1147" s="12" t="s">
        <v>7594</v>
      </c>
      <c r="E1147" s="12"/>
      <c r="F1147" s="28">
        <v>43938</v>
      </c>
      <c r="G1147" s="9">
        <f t="shared" si="111"/>
        <v>44667</v>
      </c>
      <c r="H1147" s="8" t="s">
        <v>7595</v>
      </c>
      <c r="I1147" s="12" t="s">
        <v>7596</v>
      </c>
      <c r="J1147" s="12" t="s">
        <v>123</v>
      </c>
      <c r="K1147" s="12" t="s">
        <v>124</v>
      </c>
      <c r="L1147" s="8" t="s">
        <v>29</v>
      </c>
      <c r="M1147" s="10" t="str">
        <f t="shared" ref="M1147:M1170" si="112">IF(EXACT(L1147,"C - COMPANY ACT"),"LP",IF(EXACT(L1147,"V- VEST ACT (WITHIN PARLIAMENT) "),"LP",IF(EXACT(L1147,"FS - FRIENDLY SOCIETIES ACT"),"LP",IF(EXACT(L1147,"UN - UNICORPORATED"),"LA",""))))</f>
        <v>LP</v>
      </c>
      <c r="N1147" s="12" t="s">
        <v>132</v>
      </c>
      <c r="O1147" s="8" t="str">
        <f t="shared" si="110"/>
        <v>Low</v>
      </c>
      <c r="P1147" s="201" t="s">
        <v>7597</v>
      </c>
      <c r="Q1147" s="12"/>
      <c r="R1147" s="12" t="s">
        <v>7598</v>
      </c>
      <c r="S1147" s="29" t="s">
        <v>7599</v>
      </c>
      <c r="T1147" s="14"/>
      <c r="U1147" s="12"/>
      <c r="V1147" s="12"/>
      <c r="W1147" s="12"/>
      <c r="X1147" s="12"/>
    </row>
    <row r="1148" spans="1:24" s="67" customFormat="1" ht="112.5" customHeight="1" x14ac:dyDescent="0.2">
      <c r="A1148" s="19"/>
      <c r="B1148" s="20"/>
      <c r="C1148" s="8" t="str">
        <f t="shared" ca="1" si="108"/>
        <v>Expired</v>
      </c>
      <c r="D1148" s="8" t="s">
        <v>7600</v>
      </c>
      <c r="E1148" s="9">
        <v>43018</v>
      </c>
      <c r="F1148" s="9">
        <f>E1148</f>
        <v>43018</v>
      </c>
      <c r="G1148" s="9">
        <f t="shared" si="111"/>
        <v>43747</v>
      </c>
      <c r="H1148" s="8" t="s">
        <v>7601</v>
      </c>
      <c r="I1148" s="8" t="s">
        <v>7602</v>
      </c>
      <c r="J1148" s="8" t="s">
        <v>65</v>
      </c>
      <c r="K1148" s="8" t="s">
        <v>28</v>
      </c>
      <c r="L1148" s="8" t="s">
        <v>29</v>
      </c>
      <c r="M1148" s="10" t="str">
        <f t="shared" si="112"/>
        <v>LP</v>
      </c>
      <c r="N1148" s="12" t="s">
        <v>132</v>
      </c>
      <c r="O1148" s="8" t="str">
        <f t="shared" si="110"/>
        <v>Low</v>
      </c>
      <c r="P1148" s="207" t="s">
        <v>7603</v>
      </c>
      <c r="Q1148" s="8" t="s">
        <v>7604</v>
      </c>
      <c r="R1148" s="8" t="s">
        <v>7605</v>
      </c>
      <c r="S1148" s="11" t="s">
        <v>7606</v>
      </c>
      <c r="T1148" s="12" t="s">
        <v>7607</v>
      </c>
      <c r="U1148" s="8">
        <v>7</v>
      </c>
      <c r="V1148" s="8">
        <v>0</v>
      </c>
      <c r="W1148" s="8">
        <v>0</v>
      </c>
      <c r="X1148" s="14" t="s">
        <v>37</v>
      </c>
    </row>
    <row r="1149" spans="1:24" s="67" customFormat="1" ht="112.5" customHeight="1" x14ac:dyDescent="0.2">
      <c r="A1149" s="19"/>
      <c r="B1149" s="20"/>
      <c r="C1149" s="8" t="str">
        <f t="shared" ca="1" si="108"/>
        <v>Expired</v>
      </c>
      <c r="D1149" s="8" t="s">
        <v>7608</v>
      </c>
      <c r="E1149" s="9">
        <v>43417</v>
      </c>
      <c r="F1149" s="9">
        <f>E1149</f>
        <v>43417</v>
      </c>
      <c r="G1149" s="9">
        <f t="shared" si="111"/>
        <v>44147</v>
      </c>
      <c r="H1149" s="8" t="s">
        <v>7609</v>
      </c>
      <c r="I1149" s="8" t="s">
        <v>7610</v>
      </c>
      <c r="J1149" s="8" t="s">
        <v>191</v>
      </c>
      <c r="K1149" s="8" t="s">
        <v>28</v>
      </c>
      <c r="L1149" s="8" t="s">
        <v>29</v>
      </c>
      <c r="M1149" s="10" t="str">
        <f t="shared" si="112"/>
        <v>LP</v>
      </c>
      <c r="N1149" s="12" t="s">
        <v>30</v>
      </c>
      <c r="O1149" s="8" t="str">
        <f t="shared" si="110"/>
        <v>Medium</v>
      </c>
      <c r="P1149" s="207" t="s">
        <v>7611</v>
      </c>
      <c r="Q1149" s="8"/>
      <c r="R1149" s="8" t="s">
        <v>7612</v>
      </c>
      <c r="S1149" s="11" t="s">
        <v>36</v>
      </c>
      <c r="T1149" s="13"/>
      <c r="U1149" s="8"/>
      <c r="V1149" s="8"/>
      <c r="W1149" s="8"/>
      <c r="X1149" s="14" t="str">
        <f>IF(ISNUMBER(#REF!), IF(#REF!&lt;5000001,"SMALL", IF(#REF!&lt;15000001,"MEDIUM","LARGE")),"")</f>
        <v/>
      </c>
    </row>
    <row r="1150" spans="1:24" s="67" customFormat="1" ht="112.5" customHeight="1" x14ac:dyDescent="0.2">
      <c r="A1150" s="19"/>
      <c r="B1150" s="20"/>
      <c r="C1150" s="8" t="str">
        <f t="shared" ca="1" si="108"/>
        <v>Expired</v>
      </c>
      <c r="D1150" s="8" t="s">
        <v>7613</v>
      </c>
      <c r="E1150" s="9">
        <v>43164</v>
      </c>
      <c r="F1150" s="9">
        <f>E1150</f>
        <v>43164</v>
      </c>
      <c r="G1150" s="9">
        <f t="shared" si="111"/>
        <v>43894</v>
      </c>
      <c r="H1150" s="8" t="s">
        <v>7614</v>
      </c>
      <c r="I1150" s="8" t="s">
        <v>7615</v>
      </c>
      <c r="J1150" s="8" t="s">
        <v>27</v>
      </c>
      <c r="K1150" s="8" t="s">
        <v>28</v>
      </c>
      <c r="L1150" s="8" t="s">
        <v>29</v>
      </c>
      <c r="M1150" s="10" t="str">
        <f t="shared" si="112"/>
        <v>LP</v>
      </c>
      <c r="N1150" s="12" t="s">
        <v>41</v>
      </c>
      <c r="O1150" s="8" t="str">
        <f t="shared" si="110"/>
        <v>Medium</v>
      </c>
      <c r="P1150" s="207" t="s">
        <v>7616</v>
      </c>
      <c r="Q1150" s="8" t="s">
        <v>7617</v>
      </c>
      <c r="R1150" s="8" t="s">
        <v>7618</v>
      </c>
      <c r="S1150" s="21" t="s">
        <v>7619</v>
      </c>
      <c r="T1150" s="13" t="s">
        <v>7620</v>
      </c>
      <c r="U1150" s="8">
        <v>2</v>
      </c>
      <c r="V1150" s="8">
        <v>0</v>
      </c>
      <c r="W1150" s="8">
        <v>0</v>
      </c>
      <c r="X1150" s="14" t="s">
        <v>37</v>
      </c>
    </row>
    <row r="1151" spans="1:24" s="67" customFormat="1" ht="112.5" customHeight="1" x14ac:dyDescent="0.2">
      <c r="A1151" s="30"/>
      <c r="B1151" s="31"/>
      <c r="C1151" s="8" t="str">
        <f t="shared" ca="1" si="108"/>
        <v>Expired</v>
      </c>
      <c r="D1151" s="8" t="s">
        <v>7621</v>
      </c>
      <c r="E1151" s="9">
        <v>42418</v>
      </c>
      <c r="F1151" s="9">
        <f>E1151</f>
        <v>42418</v>
      </c>
      <c r="G1151" s="9">
        <f t="shared" si="111"/>
        <v>43148</v>
      </c>
      <c r="H1151" s="8" t="s">
        <v>7622</v>
      </c>
      <c r="I1151" s="8" t="s">
        <v>7623</v>
      </c>
      <c r="J1151" s="8" t="s">
        <v>161</v>
      </c>
      <c r="K1151" s="8" t="s">
        <v>28</v>
      </c>
      <c r="L1151" s="8" t="s">
        <v>29</v>
      </c>
      <c r="M1151" s="10" t="str">
        <f t="shared" si="112"/>
        <v>LP</v>
      </c>
      <c r="N1151" s="12" t="s">
        <v>30</v>
      </c>
      <c r="O1151" s="8" t="str">
        <f t="shared" si="110"/>
        <v>Medium</v>
      </c>
      <c r="P1151" s="207" t="s">
        <v>7624</v>
      </c>
      <c r="Q1151" s="8" t="s">
        <v>7625</v>
      </c>
      <c r="R1151" s="8" t="s">
        <v>7626</v>
      </c>
      <c r="S1151" s="11" t="s">
        <v>7627</v>
      </c>
      <c r="T1151" s="12" t="s">
        <v>7628</v>
      </c>
      <c r="U1151" s="8">
        <v>6</v>
      </c>
      <c r="V1151" s="8">
        <v>0</v>
      </c>
      <c r="W1151" s="8">
        <v>0</v>
      </c>
      <c r="X1151" s="14" t="s">
        <v>37</v>
      </c>
    </row>
    <row r="1152" spans="1:24" s="67" customFormat="1" ht="112.5" customHeight="1" x14ac:dyDescent="0.2">
      <c r="A1152" s="19"/>
      <c r="B1152" s="20"/>
      <c r="C1152" s="8" t="str">
        <f t="shared" ca="1" si="108"/>
        <v>Expired</v>
      </c>
      <c r="D1152" s="8" t="s">
        <v>7629</v>
      </c>
      <c r="E1152" s="9">
        <v>42563</v>
      </c>
      <c r="F1152" s="9">
        <f>E1152</f>
        <v>42563</v>
      </c>
      <c r="G1152" s="9">
        <f t="shared" si="111"/>
        <v>43292</v>
      </c>
      <c r="H1152" s="8" t="s">
        <v>7630</v>
      </c>
      <c r="I1152" s="8" t="s">
        <v>7631</v>
      </c>
      <c r="J1152" s="8" t="s">
        <v>27</v>
      </c>
      <c r="K1152" s="8" t="s">
        <v>28</v>
      </c>
      <c r="L1152" s="8" t="s">
        <v>29</v>
      </c>
      <c r="M1152" s="10" t="str">
        <f t="shared" si="112"/>
        <v>LP</v>
      </c>
      <c r="N1152" s="12" t="s">
        <v>30</v>
      </c>
      <c r="O1152" s="8" t="str">
        <f t="shared" si="110"/>
        <v>Medium</v>
      </c>
      <c r="P1152" s="207" t="s">
        <v>7632</v>
      </c>
      <c r="Q1152" s="8" t="s">
        <v>7633</v>
      </c>
      <c r="R1152" s="8" t="s">
        <v>7634</v>
      </c>
      <c r="S1152" s="21" t="s">
        <v>7635</v>
      </c>
      <c r="T1152" s="12" t="s">
        <v>7636</v>
      </c>
      <c r="U1152" s="8">
        <v>4</v>
      </c>
      <c r="V1152" s="8">
        <v>0</v>
      </c>
      <c r="W1152" s="8">
        <v>0</v>
      </c>
      <c r="X1152" s="14" t="s">
        <v>37</v>
      </c>
    </row>
    <row r="1153" spans="1:24" s="67" customFormat="1" ht="112.5" customHeight="1" x14ac:dyDescent="0.2">
      <c r="A1153" s="19"/>
      <c r="B1153" s="20"/>
      <c r="C1153" s="8" t="str">
        <f t="shared" ca="1" si="108"/>
        <v>Expired</v>
      </c>
      <c r="D1153" s="8" t="s">
        <v>7637</v>
      </c>
      <c r="E1153" s="9">
        <v>42255</v>
      </c>
      <c r="F1153" s="9">
        <v>44447</v>
      </c>
      <c r="G1153" s="9">
        <f t="shared" si="111"/>
        <v>45176</v>
      </c>
      <c r="H1153" s="8" t="s">
        <v>7638</v>
      </c>
      <c r="I1153" s="8" t="s">
        <v>7639</v>
      </c>
      <c r="J1153" s="8" t="s">
        <v>131</v>
      </c>
      <c r="K1153" s="8" t="s">
        <v>28</v>
      </c>
      <c r="L1153" s="8" t="s">
        <v>29</v>
      </c>
      <c r="M1153" s="10" t="str">
        <f t="shared" si="112"/>
        <v>LP</v>
      </c>
      <c r="N1153" s="12" t="s">
        <v>30</v>
      </c>
      <c r="O1153" s="8" t="str">
        <f t="shared" si="110"/>
        <v>Medium</v>
      </c>
      <c r="P1153" s="207" t="s">
        <v>7640</v>
      </c>
      <c r="Q1153" s="8" t="s">
        <v>7641</v>
      </c>
      <c r="R1153" s="8" t="s">
        <v>7642</v>
      </c>
      <c r="S1153" s="11" t="s">
        <v>7643</v>
      </c>
      <c r="T1153" s="13" t="s">
        <v>60</v>
      </c>
      <c r="U1153" s="8">
        <v>5</v>
      </c>
      <c r="V1153" s="8">
        <v>5</v>
      </c>
      <c r="W1153" s="8">
        <v>0</v>
      </c>
      <c r="X1153" s="14" t="s">
        <v>243</v>
      </c>
    </row>
    <row r="1154" spans="1:24" s="67" customFormat="1" ht="112.5" customHeight="1" x14ac:dyDescent="0.2">
      <c r="A1154" s="100"/>
      <c r="B1154" s="20"/>
      <c r="C1154" s="8" t="str">
        <f t="shared" ca="1" si="108"/>
        <v>Expired</v>
      </c>
      <c r="D1154" s="8" t="s">
        <v>7644</v>
      </c>
      <c r="E1154" s="9">
        <v>41715</v>
      </c>
      <c r="F1154" s="9">
        <v>44637</v>
      </c>
      <c r="G1154" s="9">
        <f t="shared" si="111"/>
        <v>45367</v>
      </c>
      <c r="H1154" s="8" t="s">
        <v>7645</v>
      </c>
      <c r="I1154" s="8" t="s">
        <v>7646</v>
      </c>
      <c r="J1154" s="8" t="s">
        <v>27</v>
      </c>
      <c r="K1154" s="8" t="s">
        <v>28</v>
      </c>
      <c r="L1154" s="8" t="s">
        <v>29</v>
      </c>
      <c r="M1154" s="10" t="str">
        <f t="shared" si="112"/>
        <v>LP</v>
      </c>
      <c r="N1154" s="12" t="s">
        <v>1613</v>
      </c>
      <c r="O1154" s="8" t="str">
        <f t="shared" si="110"/>
        <v>Low</v>
      </c>
      <c r="P1154" s="207" t="s">
        <v>7647</v>
      </c>
      <c r="Q1154" s="8"/>
      <c r="R1154" s="8" t="s">
        <v>7648</v>
      </c>
      <c r="S1154" s="11" t="s">
        <v>7649</v>
      </c>
      <c r="T1154" s="23" t="s">
        <v>3806</v>
      </c>
      <c r="U1154" s="8">
        <v>0</v>
      </c>
      <c r="V1154" s="8">
        <v>0</v>
      </c>
      <c r="W1154" s="8">
        <v>0</v>
      </c>
      <c r="X1154" s="14" t="s">
        <v>243</v>
      </c>
    </row>
    <row r="1155" spans="1:24" s="67" customFormat="1" ht="112.5" customHeight="1" x14ac:dyDescent="0.2">
      <c r="A1155" s="19"/>
      <c r="B1155" s="20"/>
      <c r="C1155" s="8" t="str">
        <f t="shared" ca="1" si="108"/>
        <v>Expired</v>
      </c>
      <c r="D1155" s="8" t="s">
        <v>7650</v>
      </c>
      <c r="E1155" s="9">
        <v>44341</v>
      </c>
      <c r="F1155" s="9">
        <v>44341</v>
      </c>
      <c r="G1155" s="9">
        <f t="shared" si="111"/>
        <v>45070</v>
      </c>
      <c r="H1155" s="8" t="s">
        <v>7651</v>
      </c>
      <c r="I1155" s="8" t="s">
        <v>7652</v>
      </c>
      <c r="J1155" s="8" t="s">
        <v>27</v>
      </c>
      <c r="K1155" s="8" t="s">
        <v>28</v>
      </c>
      <c r="L1155" s="8" t="s">
        <v>29</v>
      </c>
      <c r="M1155" s="10" t="str">
        <f t="shared" si="112"/>
        <v>LP</v>
      </c>
      <c r="N1155" s="12" t="s">
        <v>30</v>
      </c>
      <c r="O1155" s="8" t="str">
        <f t="shared" si="110"/>
        <v>Medium</v>
      </c>
      <c r="P1155" s="207" t="s">
        <v>7653</v>
      </c>
      <c r="Q1155" s="8"/>
      <c r="R1155" s="8" t="s">
        <v>7654</v>
      </c>
      <c r="S1155" s="11" t="s">
        <v>36</v>
      </c>
      <c r="T1155" s="13"/>
      <c r="U1155" s="8"/>
      <c r="V1155" s="8"/>
      <c r="W1155" s="8"/>
      <c r="X1155" s="14" t="str">
        <f>IF(ISNUMBER(#REF!), IF(#REF!&lt;5000001,"SMALL", IF(#REF!&lt;15000001,"MEDIUM","LARGE")),"")</f>
        <v/>
      </c>
    </row>
    <row r="1156" spans="1:24" s="67" customFormat="1" ht="112.5" customHeight="1" x14ac:dyDescent="0.2">
      <c r="A1156" s="83"/>
      <c r="B1156" s="84"/>
      <c r="C1156" s="8" t="str">
        <f t="shared" ca="1" si="108"/>
        <v>Expired</v>
      </c>
      <c r="D1156" s="8" t="s">
        <v>7655</v>
      </c>
      <c r="E1156" s="9">
        <v>42605</v>
      </c>
      <c r="F1156" s="9">
        <v>44066</v>
      </c>
      <c r="G1156" s="9">
        <f t="shared" si="111"/>
        <v>44795</v>
      </c>
      <c r="H1156" s="8" t="s">
        <v>7656</v>
      </c>
      <c r="I1156" s="8" t="s">
        <v>7657</v>
      </c>
      <c r="J1156" s="8" t="s">
        <v>161</v>
      </c>
      <c r="K1156" s="8" t="s">
        <v>28</v>
      </c>
      <c r="L1156" s="8" t="s">
        <v>29</v>
      </c>
      <c r="M1156" s="10" t="str">
        <f t="shared" si="112"/>
        <v>LP</v>
      </c>
      <c r="N1156" s="12" t="s">
        <v>193</v>
      </c>
      <c r="O1156" s="8" t="str">
        <f t="shared" si="110"/>
        <v>Low</v>
      </c>
      <c r="P1156" s="207" t="s">
        <v>7658</v>
      </c>
      <c r="Q1156" s="8" t="s">
        <v>7659</v>
      </c>
      <c r="R1156" s="8" t="s">
        <v>7660</v>
      </c>
      <c r="S1156" s="11" t="s">
        <v>7661</v>
      </c>
      <c r="T1156" s="12" t="s">
        <v>7662</v>
      </c>
      <c r="U1156" s="8">
        <v>39</v>
      </c>
      <c r="V1156" s="8">
        <v>120</v>
      </c>
      <c r="W1156" s="8">
        <v>1</v>
      </c>
      <c r="X1156" s="14" t="s">
        <v>243</v>
      </c>
    </row>
    <row r="1157" spans="1:24" s="67" customFormat="1" ht="112.5" customHeight="1" x14ac:dyDescent="0.2">
      <c r="A1157" s="19"/>
      <c r="B1157" s="20"/>
      <c r="C1157" s="8" t="str">
        <f t="shared" ca="1" si="108"/>
        <v>Expired</v>
      </c>
      <c r="D1157" s="8" t="s">
        <v>7663</v>
      </c>
      <c r="E1157" s="9">
        <v>44650</v>
      </c>
      <c r="F1157" s="9">
        <v>44650</v>
      </c>
      <c r="G1157" s="9">
        <f t="shared" si="111"/>
        <v>45380</v>
      </c>
      <c r="H1157" s="8" t="s">
        <v>7664</v>
      </c>
      <c r="I1157" s="8" t="s">
        <v>7665</v>
      </c>
      <c r="J1157" s="8" t="s">
        <v>27</v>
      </c>
      <c r="K1157" s="8" t="s">
        <v>28</v>
      </c>
      <c r="L1157" s="8" t="s">
        <v>29</v>
      </c>
      <c r="M1157" s="10" t="str">
        <f t="shared" si="112"/>
        <v>LP</v>
      </c>
      <c r="N1157" s="12" t="s">
        <v>30</v>
      </c>
      <c r="O1157" s="8" t="str">
        <f t="shared" si="110"/>
        <v>Medium</v>
      </c>
      <c r="P1157" s="207" t="s">
        <v>7666</v>
      </c>
      <c r="Q1157" s="8" t="s">
        <v>7667</v>
      </c>
      <c r="R1157" s="8" t="s">
        <v>7668</v>
      </c>
      <c r="S1157" s="21" t="s">
        <v>7669</v>
      </c>
      <c r="T1157" s="12" t="s">
        <v>7670</v>
      </c>
      <c r="U1157" s="8">
        <v>3</v>
      </c>
      <c r="V1157" s="8">
        <v>0</v>
      </c>
      <c r="W1157" s="8">
        <v>0</v>
      </c>
      <c r="X1157" s="27" t="s">
        <v>243</v>
      </c>
    </row>
    <row r="1158" spans="1:24" s="67" customFormat="1" ht="112.5" customHeight="1" x14ac:dyDescent="0.2">
      <c r="A1158" s="19"/>
      <c r="B1158" s="20"/>
      <c r="C1158" s="8" t="str">
        <f t="shared" ca="1" si="108"/>
        <v>Expired</v>
      </c>
      <c r="D1158" s="8" t="s">
        <v>7671</v>
      </c>
      <c r="E1158" s="9">
        <v>41863</v>
      </c>
      <c r="F1158" s="9">
        <f>E1158</f>
        <v>41863</v>
      </c>
      <c r="G1158" s="9">
        <f t="shared" si="111"/>
        <v>42593</v>
      </c>
      <c r="H1158" s="8" t="s">
        <v>7672</v>
      </c>
      <c r="I1158" s="8" t="s">
        <v>2679</v>
      </c>
      <c r="J1158" s="8" t="s">
        <v>27</v>
      </c>
      <c r="K1158" s="8" t="s">
        <v>28</v>
      </c>
      <c r="L1158" s="8" t="s">
        <v>29</v>
      </c>
      <c r="M1158" s="10" t="str">
        <f t="shared" si="112"/>
        <v>LP</v>
      </c>
      <c r="N1158" s="12" t="s">
        <v>170</v>
      </c>
      <c r="O1158" s="8" t="str">
        <f t="shared" si="110"/>
        <v>Low</v>
      </c>
      <c r="P1158" s="207" t="s">
        <v>7673</v>
      </c>
      <c r="Q1158" s="8"/>
      <c r="R1158" s="8" t="s">
        <v>7674</v>
      </c>
      <c r="S1158" s="11" t="s">
        <v>7675</v>
      </c>
      <c r="T1158" s="13"/>
      <c r="U1158" s="8"/>
      <c r="V1158" s="8"/>
      <c r="W1158" s="8"/>
      <c r="X1158" s="14" t="s">
        <v>61</v>
      </c>
    </row>
    <row r="1159" spans="1:24" s="67" customFormat="1" ht="112.5" customHeight="1" x14ac:dyDescent="0.2">
      <c r="A1159" s="17"/>
      <c r="B1159" s="20"/>
      <c r="C1159" s="8" t="str">
        <f t="shared" ca="1" si="108"/>
        <v>Expired</v>
      </c>
      <c r="D1159" s="8" t="s">
        <v>7676</v>
      </c>
      <c r="E1159" s="9">
        <v>41859</v>
      </c>
      <c r="F1159" s="9">
        <v>41859</v>
      </c>
      <c r="G1159" s="9">
        <f t="shared" si="111"/>
        <v>42589</v>
      </c>
      <c r="H1159" s="8" t="s">
        <v>7677</v>
      </c>
      <c r="I1159" s="8" t="s">
        <v>7678</v>
      </c>
      <c r="J1159" s="8" t="s">
        <v>27</v>
      </c>
      <c r="K1159" s="8" t="s">
        <v>28</v>
      </c>
      <c r="L1159" s="8"/>
      <c r="M1159" s="10" t="str">
        <f t="shared" si="112"/>
        <v/>
      </c>
      <c r="N1159" s="12" t="s">
        <v>170</v>
      </c>
      <c r="O1159" s="8" t="str">
        <f t="shared" si="110"/>
        <v>Low</v>
      </c>
      <c r="P1159" s="207" t="s">
        <v>7679</v>
      </c>
      <c r="Q1159" s="8" t="s">
        <v>7680</v>
      </c>
      <c r="R1159" s="8" t="s">
        <v>7681</v>
      </c>
      <c r="S1159" s="11" t="s">
        <v>7682</v>
      </c>
      <c r="T1159" s="12" t="s">
        <v>7683</v>
      </c>
      <c r="U1159" s="8">
        <v>5</v>
      </c>
      <c r="V1159" s="8">
        <v>0</v>
      </c>
      <c r="W1159" s="8">
        <v>0</v>
      </c>
      <c r="X1159" s="14" t="s">
        <v>61</v>
      </c>
    </row>
    <row r="1160" spans="1:24" s="67" customFormat="1" ht="112.5" customHeight="1" x14ac:dyDescent="0.2">
      <c r="A1160" s="19"/>
      <c r="B1160" s="20"/>
      <c r="C1160" s="8" t="str">
        <f t="shared" ca="1" si="108"/>
        <v>Expired</v>
      </c>
      <c r="D1160" s="8" t="s">
        <v>7684</v>
      </c>
      <c r="E1160" s="9">
        <v>41844</v>
      </c>
      <c r="F1160" s="9">
        <v>44386</v>
      </c>
      <c r="G1160" s="9">
        <f t="shared" si="111"/>
        <v>45115</v>
      </c>
      <c r="H1160" s="8" t="s">
        <v>7685</v>
      </c>
      <c r="I1160" s="8" t="s">
        <v>7678</v>
      </c>
      <c r="J1160" s="8" t="s">
        <v>27</v>
      </c>
      <c r="K1160" s="8" t="s">
        <v>28</v>
      </c>
      <c r="L1160" s="8" t="s">
        <v>29</v>
      </c>
      <c r="M1160" s="10" t="str">
        <f t="shared" si="112"/>
        <v>LP</v>
      </c>
      <c r="N1160" s="12" t="s">
        <v>440</v>
      </c>
      <c r="O1160" s="8" t="str">
        <f t="shared" si="110"/>
        <v>Low</v>
      </c>
      <c r="P1160" s="207" t="s">
        <v>7679</v>
      </c>
      <c r="Q1160" s="8"/>
      <c r="R1160" s="8"/>
      <c r="S1160" s="21"/>
      <c r="T1160" s="13" t="s">
        <v>36</v>
      </c>
      <c r="U1160" s="24"/>
      <c r="V1160" s="24"/>
      <c r="W1160" s="24"/>
      <c r="X1160" s="14" t="s">
        <v>37</v>
      </c>
    </row>
    <row r="1161" spans="1:24" s="67" customFormat="1" ht="112.5" customHeight="1" x14ac:dyDescent="0.2">
      <c r="A1161" s="19"/>
      <c r="B1161" s="20"/>
      <c r="C1161" s="8" t="str">
        <f t="shared" ref="C1161:C1224" ca="1" si="113">IF(G1161&lt;TODAY(),"Expired","Active")</f>
        <v>Expired</v>
      </c>
      <c r="D1161" s="8" t="s">
        <v>7686</v>
      </c>
      <c r="E1161" s="9">
        <v>41838</v>
      </c>
      <c r="F1161" s="9">
        <v>43018</v>
      </c>
      <c r="G1161" s="9">
        <f t="shared" si="111"/>
        <v>43747</v>
      </c>
      <c r="H1161" s="8" t="s">
        <v>7687</v>
      </c>
      <c r="I1161" s="8" t="s">
        <v>7688</v>
      </c>
      <c r="J1161" s="8" t="s">
        <v>27</v>
      </c>
      <c r="K1161" s="8" t="s">
        <v>28</v>
      </c>
      <c r="L1161" s="8" t="s">
        <v>29</v>
      </c>
      <c r="M1161" s="10" t="str">
        <f t="shared" si="112"/>
        <v>LP</v>
      </c>
      <c r="N1161" s="12" t="s">
        <v>41</v>
      </c>
      <c r="O1161" s="8" t="str">
        <f t="shared" si="110"/>
        <v>Medium</v>
      </c>
      <c r="P1161" s="207" t="s">
        <v>7689</v>
      </c>
      <c r="Q1161" s="8" t="s">
        <v>7690</v>
      </c>
      <c r="R1161" s="8" t="s">
        <v>7691</v>
      </c>
      <c r="S1161" s="11" t="s">
        <v>7692</v>
      </c>
      <c r="T1161" s="12" t="s">
        <v>7693</v>
      </c>
      <c r="U1161" s="8">
        <v>24</v>
      </c>
      <c r="V1161" s="8">
        <v>10</v>
      </c>
      <c r="W1161" s="8">
        <v>0</v>
      </c>
      <c r="X1161" s="14" t="s">
        <v>37</v>
      </c>
    </row>
    <row r="1162" spans="1:24" s="67" customFormat="1" ht="112.5" customHeight="1" x14ac:dyDescent="0.2">
      <c r="A1162" s="83"/>
      <c r="B1162" s="84"/>
      <c r="C1162" s="8" t="str">
        <f t="shared" ca="1" si="113"/>
        <v>Expired</v>
      </c>
      <c r="D1162" s="12" t="s">
        <v>7694</v>
      </c>
      <c r="E1162" s="23">
        <v>43104</v>
      </c>
      <c r="F1162" s="28">
        <v>43104</v>
      </c>
      <c r="G1162" s="9">
        <f t="shared" si="111"/>
        <v>43833</v>
      </c>
      <c r="H1162" s="8" t="s">
        <v>7695</v>
      </c>
      <c r="I1162" s="12" t="s">
        <v>7696</v>
      </c>
      <c r="J1162" s="12" t="s">
        <v>123</v>
      </c>
      <c r="K1162" s="12" t="s">
        <v>124</v>
      </c>
      <c r="L1162" s="8" t="s">
        <v>192</v>
      </c>
      <c r="M1162" s="10" t="str">
        <f t="shared" si="112"/>
        <v>LP</v>
      </c>
      <c r="N1162" s="12" t="s">
        <v>193</v>
      </c>
      <c r="O1162" s="8" t="str">
        <f t="shared" si="110"/>
        <v>Low</v>
      </c>
      <c r="P1162" s="201" t="s">
        <v>7697</v>
      </c>
      <c r="Q1162" s="12" t="s">
        <v>7698</v>
      </c>
      <c r="R1162" s="12" t="s">
        <v>7699</v>
      </c>
      <c r="S1162" s="11" t="s">
        <v>7700</v>
      </c>
      <c r="T1162" s="14" t="s">
        <v>7701</v>
      </c>
      <c r="U1162" s="12">
        <v>9</v>
      </c>
      <c r="V1162" s="12">
        <v>0</v>
      </c>
      <c r="W1162" s="12">
        <v>0</v>
      </c>
      <c r="X1162" s="12" t="s">
        <v>243</v>
      </c>
    </row>
    <row r="1163" spans="1:24" s="67" customFormat="1" ht="112.5" customHeight="1" x14ac:dyDescent="0.2">
      <c r="A1163" s="19"/>
      <c r="B1163" s="20"/>
      <c r="C1163" s="8" t="str">
        <f t="shared" ca="1" si="113"/>
        <v>Expired</v>
      </c>
      <c r="D1163" s="8" t="s">
        <v>7702</v>
      </c>
      <c r="E1163" s="9">
        <v>42066</v>
      </c>
      <c r="F1163" s="9">
        <f>E1163</f>
        <v>42066</v>
      </c>
      <c r="G1163" s="9">
        <f t="shared" si="111"/>
        <v>42796</v>
      </c>
      <c r="H1163" s="8" t="s">
        <v>7703</v>
      </c>
      <c r="I1163" s="8" t="s">
        <v>7704</v>
      </c>
      <c r="J1163" s="12" t="s">
        <v>123</v>
      </c>
      <c r="K1163" s="8" t="s">
        <v>28</v>
      </c>
      <c r="L1163" s="8" t="s">
        <v>29</v>
      </c>
      <c r="M1163" s="10" t="str">
        <f t="shared" si="112"/>
        <v>LP</v>
      </c>
      <c r="N1163" s="12" t="s">
        <v>1613</v>
      </c>
      <c r="O1163" s="8" t="str">
        <f t="shared" si="110"/>
        <v>Low</v>
      </c>
      <c r="P1163" s="207" t="s">
        <v>7705</v>
      </c>
      <c r="Q1163" s="8" t="s">
        <v>7706</v>
      </c>
      <c r="R1163" s="8" t="s">
        <v>7707</v>
      </c>
      <c r="S1163" s="11" t="s">
        <v>7708</v>
      </c>
      <c r="T1163" s="12" t="s">
        <v>1617</v>
      </c>
      <c r="U1163" s="8">
        <v>0</v>
      </c>
      <c r="V1163" s="8">
        <v>0</v>
      </c>
      <c r="W1163" s="8">
        <v>0</v>
      </c>
      <c r="X1163" s="14" t="s">
        <v>243</v>
      </c>
    </row>
    <row r="1164" spans="1:24" s="67" customFormat="1" ht="112.5" customHeight="1" x14ac:dyDescent="0.2">
      <c r="A1164" s="121"/>
      <c r="B1164" s="32"/>
      <c r="C1164" s="8" t="str">
        <f t="shared" ca="1" si="113"/>
        <v>Expired</v>
      </c>
      <c r="D1164" s="8" t="s">
        <v>7709</v>
      </c>
      <c r="E1164" s="9">
        <v>42237</v>
      </c>
      <c r="F1164" s="9">
        <v>43698</v>
      </c>
      <c r="G1164" s="9">
        <f t="shared" si="111"/>
        <v>44428</v>
      </c>
      <c r="H1164" s="8" t="s">
        <v>7710</v>
      </c>
      <c r="I1164" s="8" t="s">
        <v>7711</v>
      </c>
      <c r="J1164" s="8" t="s">
        <v>27</v>
      </c>
      <c r="K1164" s="8" t="s">
        <v>28</v>
      </c>
      <c r="L1164" s="8" t="s">
        <v>29</v>
      </c>
      <c r="M1164" s="10" t="str">
        <f t="shared" si="112"/>
        <v>LP</v>
      </c>
      <c r="N1164" s="12" t="s">
        <v>440</v>
      </c>
      <c r="O1164" s="8" t="str">
        <f t="shared" si="110"/>
        <v>Low</v>
      </c>
      <c r="P1164" s="207" t="s">
        <v>7712</v>
      </c>
      <c r="Q1164" s="8" t="s">
        <v>7713</v>
      </c>
      <c r="R1164" s="8" t="s">
        <v>7714</v>
      </c>
      <c r="S1164" s="11" t="s">
        <v>7715</v>
      </c>
      <c r="T1164" s="12" t="s">
        <v>7716</v>
      </c>
      <c r="U1164" s="25">
        <v>9</v>
      </c>
      <c r="V1164" s="25">
        <v>9</v>
      </c>
      <c r="W1164" s="25">
        <v>1</v>
      </c>
      <c r="X1164" s="58" t="s">
        <v>37</v>
      </c>
    </row>
    <row r="1165" spans="1:24" s="67" customFormat="1" ht="112.5" customHeight="1" x14ac:dyDescent="0.2">
      <c r="A1165" s="19"/>
      <c r="B1165" s="20"/>
      <c r="C1165" s="8" t="str">
        <f t="shared" ca="1" si="113"/>
        <v>Expired</v>
      </c>
      <c r="D1165" s="8" t="s">
        <v>7717</v>
      </c>
      <c r="E1165" s="9">
        <v>44000</v>
      </c>
      <c r="F1165" s="9">
        <f>E1165</f>
        <v>44000</v>
      </c>
      <c r="G1165" s="9">
        <f t="shared" si="111"/>
        <v>44729</v>
      </c>
      <c r="H1165" s="8" t="s">
        <v>7718</v>
      </c>
      <c r="I1165" s="8" t="s">
        <v>7719</v>
      </c>
      <c r="J1165" s="8" t="s">
        <v>27</v>
      </c>
      <c r="K1165" s="8" t="s">
        <v>28</v>
      </c>
      <c r="L1165" s="8" t="s">
        <v>29</v>
      </c>
      <c r="M1165" s="10" t="str">
        <f t="shared" si="112"/>
        <v>LP</v>
      </c>
      <c r="N1165" s="12" t="s">
        <v>132</v>
      </c>
      <c r="O1165" s="8" t="str">
        <f t="shared" si="110"/>
        <v>Low</v>
      </c>
      <c r="P1165" s="207" t="s">
        <v>215</v>
      </c>
      <c r="Q1165" s="8" t="s">
        <v>7720</v>
      </c>
      <c r="R1165" s="8" t="s">
        <v>7721</v>
      </c>
      <c r="S1165" s="11" t="s">
        <v>7722</v>
      </c>
      <c r="T1165" s="22" t="s">
        <v>7723</v>
      </c>
      <c r="U1165" s="8">
        <v>2</v>
      </c>
      <c r="V1165" s="8">
        <v>0</v>
      </c>
      <c r="W1165" s="8">
        <v>0</v>
      </c>
      <c r="X1165" s="14" t="s">
        <v>37</v>
      </c>
    </row>
    <row r="1166" spans="1:24" s="67" customFormat="1" ht="112.5" customHeight="1" x14ac:dyDescent="0.2">
      <c r="A1166" s="19"/>
      <c r="B1166" s="20"/>
      <c r="C1166" s="8" t="str">
        <f t="shared" ca="1" si="113"/>
        <v>Expired</v>
      </c>
      <c r="D1166" s="8" t="s">
        <v>7724</v>
      </c>
      <c r="E1166" s="9">
        <v>43787</v>
      </c>
      <c r="F1166" s="9">
        <f>E1166</f>
        <v>43787</v>
      </c>
      <c r="G1166" s="9">
        <f t="shared" si="111"/>
        <v>44517</v>
      </c>
      <c r="H1166" s="8" t="s">
        <v>7725</v>
      </c>
      <c r="I1166" s="8" t="s">
        <v>7726</v>
      </c>
      <c r="J1166" s="8" t="s">
        <v>161</v>
      </c>
      <c r="K1166" s="8" t="s">
        <v>28</v>
      </c>
      <c r="L1166" s="8" t="s">
        <v>29</v>
      </c>
      <c r="M1166" s="10" t="str">
        <f t="shared" si="112"/>
        <v>LP</v>
      </c>
      <c r="N1166" s="12" t="s">
        <v>30</v>
      </c>
      <c r="O1166" s="8" t="str">
        <f t="shared" si="110"/>
        <v>Medium</v>
      </c>
      <c r="P1166" s="207" t="s">
        <v>7727</v>
      </c>
      <c r="Q1166" s="8" t="s">
        <v>7728</v>
      </c>
      <c r="R1166" s="8" t="s">
        <v>7729</v>
      </c>
      <c r="S1166" s="11" t="s">
        <v>7730</v>
      </c>
      <c r="T1166" s="23" t="s">
        <v>7731</v>
      </c>
      <c r="U1166" s="8">
        <v>2</v>
      </c>
      <c r="V1166" s="8">
        <v>0</v>
      </c>
      <c r="W1166" s="8">
        <v>0</v>
      </c>
      <c r="X1166" s="14" t="s">
        <v>37</v>
      </c>
    </row>
    <row r="1167" spans="1:24" s="67" customFormat="1" ht="112.5" customHeight="1" x14ac:dyDescent="0.2">
      <c r="A1167" s="19"/>
      <c r="B1167" s="20"/>
      <c r="C1167" s="8" t="str">
        <f t="shared" ca="1" si="113"/>
        <v>Expired</v>
      </c>
      <c r="D1167" s="8" t="s">
        <v>7732</v>
      </c>
      <c r="E1167" s="9">
        <v>41676</v>
      </c>
      <c r="F1167" s="9">
        <v>42140</v>
      </c>
      <c r="G1167" s="9">
        <f>DATE(YEAR(F1167),MONTH(F1167)+6,DAY(F1167)-4)</f>
        <v>42320</v>
      </c>
      <c r="H1167" s="8" t="s">
        <v>7733</v>
      </c>
      <c r="I1167" s="8" t="s">
        <v>7734</v>
      </c>
      <c r="J1167" s="8" t="s">
        <v>269</v>
      </c>
      <c r="K1167" s="8" t="s">
        <v>124</v>
      </c>
      <c r="L1167" s="8" t="s">
        <v>29</v>
      </c>
      <c r="M1167" s="10" t="str">
        <f t="shared" si="112"/>
        <v>LP</v>
      </c>
      <c r="N1167" s="12" t="s">
        <v>1613</v>
      </c>
      <c r="O1167" s="8" t="str">
        <f t="shared" si="110"/>
        <v>Low</v>
      </c>
      <c r="P1167" s="207" t="s">
        <v>7735</v>
      </c>
      <c r="Q1167" s="8"/>
      <c r="R1167" s="8" t="s">
        <v>7736</v>
      </c>
      <c r="S1167" s="21" t="s">
        <v>7737</v>
      </c>
      <c r="T1167" s="13"/>
      <c r="U1167" s="8"/>
      <c r="V1167" s="8"/>
      <c r="W1167" s="8"/>
      <c r="X1167" s="14" t="str">
        <f>IF(ISNUMBER(#REF!), IF(#REF!&lt;5000001,"SMALL", IF(#REF!&lt;15000001,"MEDIUM","LARGE")),"")</f>
        <v/>
      </c>
    </row>
    <row r="1168" spans="1:24" s="67" customFormat="1" ht="112.5" customHeight="1" x14ac:dyDescent="0.2">
      <c r="A1168" s="19"/>
      <c r="B1168" s="20"/>
      <c r="C1168" s="8" t="str">
        <f t="shared" ca="1" si="113"/>
        <v>Expired</v>
      </c>
      <c r="D1168" s="8" t="s">
        <v>7738</v>
      </c>
      <c r="E1168" s="9">
        <v>43266</v>
      </c>
      <c r="F1168" s="9">
        <f>E1168</f>
        <v>43266</v>
      </c>
      <c r="G1168" s="9">
        <f t="shared" ref="G1168:G1178" si="114">DATE(YEAR(F1168)+2,MONTH(F1168),DAY(F1168)-1)</f>
        <v>43996</v>
      </c>
      <c r="H1168" s="8" t="s">
        <v>7739</v>
      </c>
      <c r="I1168" s="8" t="s">
        <v>7740</v>
      </c>
      <c r="J1168" s="8" t="s">
        <v>161</v>
      </c>
      <c r="K1168" s="8" t="s">
        <v>28</v>
      </c>
      <c r="L1168" s="8" t="s">
        <v>29</v>
      </c>
      <c r="M1168" s="10" t="str">
        <f t="shared" si="112"/>
        <v>LP</v>
      </c>
      <c r="N1168" s="12" t="s">
        <v>132</v>
      </c>
      <c r="O1168" s="8" t="str">
        <f t="shared" si="110"/>
        <v>Low</v>
      </c>
      <c r="P1168" s="207" t="s">
        <v>7741</v>
      </c>
      <c r="Q1168" s="8"/>
      <c r="R1168" s="8" t="s">
        <v>7742</v>
      </c>
      <c r="S1168" s="11" t="s">
        <v>7743</v>
      </c>
      <c r="T1168" s="12" t="s">
        <v>36</v>
      </c>
      <c r="U1168" s="8"/>
      <c r="V1168" s="8"/>
      <c r="W1168" s="8"/>
      <c r="X1168" s="14" t="str">
        <f>IF(ISNUMBER(#REF!), IF(#REF!&lt;5000001,"SMALL", IF(#REF!&lt;15000001,"MEDIUM","LARGE")),"")</f>
        <v/>
      </c>
    </row>
    <row r="1169" spans="1:24" s="67" customFormat="1" ht="112.5" customHeight="1" x14ac:dyDescent="0.2">
      <c r="A1169" s="19"/>
      <c r="B1169" s="20"/>
      <c r="C1169" s="8" t="str">
        <f t="shared" ca="1" si="113"/>
        <v>Expired</v>
      </c>
      <c r="D1169" s="8" t="s">
        <v>7744</v>
      </c>
      <c r="E1169" s="9">
        <v>41864</v>
      </c>
      <c r="F1169" s="9">
        <v>44786</v>
      </c>
      <c r="G1169" s="9">
        <f t="shared" si="114"/>
        <v>45516</v>
      </c>
      <c r="H1169" s="8" t="s">
        <v>7745</v>
      </c>
      <c r="I1169" s="8" t="s">
        <v>2679</v>
      </c>
      <c r="J1169" s="8" t="s">
        <v>27</v>
      </c>
      <c r="K1169" s="8" t="s">
        <v>28</v>
      </c>
      <c r="L1169" s="8" t="s">
        <v>29</v>
      </c>
      <c r="M1169" s="10" t="str">
        <f t="shared" si="112"/>
        <v>LP</v>
      </c>
      <c r="N1169" s="12" t="s">
        <v>170</v>
      </c>
      <c r="O1169" s="8" t="str">
        <f t="shared" si="110"/>
        <v>Low</v>
      </c>
      <c r="P1169" s="207" t="s">
        <v>7746</v>
      </c>
      <c r="Q1169" s="8"/>
      <c r="R1169" s="8" t="s">
        <v>7747</v>
      </c>
      <c r="S1169" s="11" t="s">
        <v>7748</v>
      </c>
      <c r="T1169" s="12" t="s">
        <v>7749</v>
      </c>
      <c r="U1169" s="8">
        <v>2</v>
      </c>
      <c r="V1169" s="8">
        <v>0</v>
      </c>
      <c r="W1169" s="8">
        <v>1</v>
      </c>
      <c r="X1169" s="14" t="s">
        <v>61</v>
      </c>
    </row>
    <row r="1170" spans="1:24" s="67" customFormat="1" ht="112.5" customHeight="1" x14ac:dyDescent="0.2">
      <c r="A1170" s="19"/>
      <c r="B1170" s="20"/>
      <c r="C1170" s="8" t="str">
        <f t="shared" ca="1" si="113"/>
        <v>Expired</v>
      </c>
      <c r="D1170" s="8" t="s">
        <v>7750</v>
      </c>
      <c r="E1170" s="9">
        <v>41785</v>
      </c>
      <c r="F1170" s="9">
        <v>44707</v>
      </c>
      <c r="G1170" s="9">
        <f t="shared" si="114"/>
        <v>45437</v>
      </c>
      <c r="H1170" s="8" t="s">
        <v>7751</v>
      </c>
      <c r="I1170" s="8" t="s">
        <v>7752</v>
      </c>
      <c r="J1170" s="8" t="s">
        <v>27</v>
      </c>
      <c r="K1170" s="8" t="s">
        <v>28</v>
      </c>
      <c r="L1170" s="8" t="s">
        <v>29</v>
      </c>
      <c r="M1170" s="10" t="str">
        <f t="shared" si="112"/>
        <v>LP</v>
      </c>
      <c r="N1170" s="12" t="s">
        <v>440</v>
      </c>
      <c r="O1170" s="8" t="str">
        <f t="shared" ref="O1170:O1172" si="115">IF(EXACT(N1170,"Overseas Charities Operating in Jamaica"),"Medium",IF(EXACT(N1170,"Muslim Groups/Foundations"),"Medium",IF(EXACT(N1170,"Churches"),"Low",IF(EXACT(N1170,"Benevolent Societies"),"Low",IF(EXACT(N1170,"Alumni/Past Students'associations"),"Low",IF(EXACT(N1170,"Schools(Government/Private)"),"Low",IF(EXACT(N1170,"Govt.Based Trust/Charities"),"Low",IF(EXACT(N1170,"Trust"),"Medium",IF(EXACT(N1170,"Company Based Foundations"),"Medium",IF(EXACT(N1170,"Other Foundations"),"Medium",IF(EXACT(N1170,"Unincorporated Groups"),"Medium","")))))))))))</f>
        <v>Low</v>
      </c>
      <c r="P1170" s="207" t="s">
        <v>7753</v>
      </c>
      <c r="Q1170" s="8" t="s">
        <v>7754</v>
      </c>
      <c r="R1170" s="8" t="s">
        <v>7755</v>
      </c>
      <c r="S1170" s="46" t="s">
        <v>7756</v>
      </c>
      <c r="T1170" s="23" t="s">
        <v>265</v>
      </c>
      <c r="U1170" s="25">
        <v>10</v>
      </c>
      <c r="V1170" s="25">
        <v>10</v>
      </c>
      <c r="W1170" s="25">
        <v>0</v>
      </c>
      <c r="X1170" s="58" t="s">
        <v>37</v>
      </c>
    </row>
    <row r="1171" spans="1:24" s="67" customFormat="1" ht="112.5" customHeight="1" x14ac:dyDescent="0.2">
      <c r="A1171" s="17"/>
      <c r="B1171" s="91"/>
      <c r="C1171" s="8" t="str">
        <f t="shared" ca="1" si="113"/>
        <v>Expired</v>
      </c>
      <c r="D1171" s="12" t="s">
        <v>7757</v>
      </c>
      <c r="E1171" s="23">
        <v>41914</v>
      </c>
      <c r="F1171" s="28">
        <v>44836</v>
      </c>
      <c r="G1171" s="9">
        <f t="shared" si="114"/>
        <v>45566</v>
      </c>
      <c r="H1171" s="8" t="s">
        <v>7758</v>
      </c>
      <c r="I1171" s="12" t="s">
        <v>7759</v>
      </c>
      <c r="J1171" s="12" t="s">
        <v>56</v>
      </c>
      <c r="K1171" s="12" t="s">
        <v>124</v>
      </c>
      <c r="L1171" s="8" t="s">
        <v>6622</v>
      </c>
      <c r="M1171" s="10" t="s">
        <v>2607</v>
      </c>
      <c r="N1171" s="12" t="s">
        <v>1613</v>
      </c>
      <c r="O1171" s="8" t="str">
        <f t="shared" si="115"/>
        <v>Low</v>
      </c>
      <c r="P1171" s="201" t="s">
        <v>7760</v>
      </c>
      <c r="Q1171" s="12"/>
      <c r="R1171" s="12" t="s">
        <v>7761</v>
      </c>
      <c r="S1171" s="46" t="s">
        <v>7762</v>
      </c>
      <c r="T1171" s="14" t="s">
        <v>7763</v>
      </c>
      <c r="U1171" s="12">
        <v>1</v>
      </c>
      <c r="V1171" s="12">
        <v>0</v>
      </c>
      <c r="W1171" s="12">
        <v>8</v>
      </c>
      <c r="X1171" s="12" t="s">
        <v>37</v>
      </c>
    </row>
    <row r="1172" spans="1:24" s="67" customFormat="1" ht="112.5" customHeight="1" x14ac:dyDescent="0.2">
      <c r="A1172" s="121"/>
      <c r="B1172" s="32"/>
      <c r="C1172" s="8" t="str">
        <f t="shared" ca="1" si="113"/>
        <v>Expired</v>
      </c>
      <c r="D1172" s="8" t="s">
        <v>7764</v>
      </c>
      <c r="E1172" s="9">
        <v>41872</v>
      </c>
      <c r="F1172" s="9">
        <v>44729</v>
      </c>
      <c r="G1172" s="9">
        <f t="shared" si="114"/>
        <v>45459</v>
      </c>
      <c r="H1172" s="8" t="s">
        <v>7765</v>
      </c>
      <c r="I1172" s="8" t="s">
        <v>7766</v>
      </c>
      <c r="J1172" s="8" t="s">
        <v>65</v>
      </c>
      <c r="K1172" s="8" t="s">
        <v>28</v>
      </c>
      <c r="L1172" s="8" t="s">
        <v>29</v>
      </c>
      <c r="M1172" s="10" t="str">
        <f t="shared" ref="M1172:M1199" si="116">IF(EXACT(L1172,"C - COMPANY ACT"),"LP",IF(EXACT(L1172,"V- VEST ACT (WITHIN PARLIAMENT) "),"LP",IF(EXACT(L1172,"FS - FRIENDLY SOCIETIES ACT"),"LP",IF(EXACT(L1172,"UN - UNICORPORATED"),"LA",""))))</f>
        <v>LP</v>
      </c>
      <c r="N1172" s="12" t="s">
        <v>30</v>
      </c>
      <c r="O1172" s="8" t="str">
        <f t="shared" si="115"/>
        <v>Medium</v>
      </c>
      <c r="P1172" s="207" t="s">
        <v>7767</v>
      </c>
      <c r="Q1172" s="8" t="s">
        <v>7768</v>
      </c>
      <c r="R1172" s="8" t="s">
        <v>7769</v>
      </c>
      <c r="S1172" s="21" t="s">
        <v>7770</v>
      </c>
      <c r="T1172" s="12" t="s">
        <v>7771</v>
      </c>
      <c r="U1172" s="8">
        <v>3</v>
      </c>
      <c r="V1172" s="8">
        <v>0</v>
      </c>
      <c r="W1172" s="8">
        <v>1</v>
      </c>
      <c r="X1172" s="14" t="s">
        <v>243</v>
      </c>
    </row>
    <row r="1173" spans="1:24" s="67" customFormat="1" ht="112.5" customHeight="1" x14ac:dyDescent="0.2">
      <c r="A1173" s="17"/>
      <c r="B1173" s="18">
        <v>45056</v>
      </c>
      <c r="C1173" s="8" t="str">
        <f t="shared" ca="1" si="113"/>
        <v>Active</v>
      </c>
      <c r="D1173" s="8" t="s">
        <v>7772</v>
      </c>
      <c r="E1173" s="9">
        <v>45051</v>
      </c>
      <c r="F1173" s="9">
        <f>E1173</f>
        <v>45051</v>
      </c>
      <c r="G1173" s="9">
        <f t="shared" si="114"/>
        <v>45781</v>
      </c>
      <c r="H1173" s="8" t="s">
        <v>7773</v>
      </c>
      <c r="I1173" s="8" t="s">
        <v>7774</v>
      </c>
      <c r="J1173" s="8" t="s">
        <v>56</v>
      </c>
      <c r="K1173" s="8" t="s">
        <v>28</v>
      </c>
      <c r="L1173" s="8" t="s">
        <v>29</v>
      </c>
      <c r="M1173" s="10" t="str">
        <f t="shared" si="116"/>
        <v>LP</v>
      </c>
      <c r="N1173" s="8" t="s">
        <v>30</v>
      </c>
      <c r="O1173" s="8" t="str">
        <f>IF(EXACT(N1173,"Overseas Charities Operating in Jamaica"),"Medium",IF(EXACT(N1173,"Muslim Groups/Foundations"),"Medium",IF(EXACT(N1173,"Churches"),"Low",IF(EXACT(N1173,"Benevolent Societies"),"Low",IF(EXACT(N1173,"Alumni/Past Students Associations"),"Low",IF(EXACT(N1173,"Schools(Government/Private)"),"Low",IF(EXACT(N1173,"Govt.Based Trusts/Charities"),"Low",IF(EXACT(N1173,"Trust"),"Medium",IF(EXACT(N1173,"Company Based Foundations"),"Medium",IF(EXACT(N1173,"Other Foundations"),"Medium",IF(EXACT(N1173,"Unincorporated Groups"),"Medium","")))))))))))</f>
        <v>Medium</v>
      </c>
      <c r="P1173" s="207" t="s">
        <v>7775</v>
      </c>
      <c r="Q1173" s="8"/>
      <c r="R1173" s="8" t="s">
        <v>7776</v>
      </c>
      <c r="S1173" s="11" t="s">
        <v>7777</v>
      </c>
      <c r="T1173" s="12" t="s">
        <v>7778</v>
      </c>
      <c r="U1173" s="8">
        <v>2</v>
      </c>
      <c r="V1173" s="8">
        <v>0</v>
      </c>
      <c r="W1173" s="8">
        <v>0</v>
      </c>
      <c r="X1173" s="14" t="s">
        <v>37</v>
      </c>
    </row>
    <row r="1174" spans="1:24" s="67" customFormat="1" ht="112.5" customHeight="1" x14ac:dyDescent="0.2">
      <c r="A1174" s="19"/>
      <c r="B1174" s="20"/>
      <c r="C1174" s="8" t="str">
        <f t="shared" ca="1" si="113"/>
        <v>Expired</v>
      </c>
      <c r="D1174" s="8" t="s">
        <v>7779</v>
      </c>
      <c r="E1174" s="9">
        <v>41863</v>
      </c>
      <c r="F1174" s="9">
        <v>43721</v>
      </c>
      <c r="G1174" s="9">
        <f t="shared" si="114"/>
        <v>44451</v>
      </c>
      <c r="H1174" s="8" t="s">
        <v>7780</v>
      </c>
      <c r="I1174" s="8" t="s">
        <v>2679</v>
      </c>
      <c r="J1174" s="8" t="s">
        <v>27</v>
      </c>
      <c r="K1174" s="8" t="s">
        <v>28</v>
      </c>
      <c r="L1174" s="8" t="s">
        <v>29</v>
      </c>
      <c r="M1174" s="10" t="str">
        <f t="shared" si="116"/>
        <v>LP</v>
      </c>
      <c r="N1174" s="12" t="s">
        <v>170</v>
      </c>
      <c r="O1174" s="8" t="str">
        <f t="shared" ref="O1174:O1237" si="117">IF(EXACT(N1174,"Overseas Charities Operating in Jamaica"),"Medium",IF(EXACT(N1174,"Muslim Groups/Foundations"),"Medium",IF(EXACT(N1174,"Churches"),"Low",IF(EXACT(N1174,"Benevolent Societies"),"Low",IF(EXACT(N1174,"Alumni/Past Students'associations"),"Low",IF(EXACT(N1174,"Schools(Government/Private)"),"Low",IF(EXACT(N1174,"Govt.Based Trust/Charities"),"Low",IF(EXACT(N1174,"Trust"),"Medium",IF(EXACT(N1174,"Company Based Foundations"),"Medium",IF(EXACT(N1174,"Other Foundations"),"Medium",IF(EXACT(N1174,"Unincorporated Groups"),"Medium","")))))))))))</f>
        <v>Low</v>
      </c>
      <c r="P1174" s="207" t="s">
        <v>7781</v>
      </c>
      <c r="Q1174" s="8"/>
      <c r="R1174" s="8" t="s">
        <v>7782</v>
      </c>
      <c r="S1174" s="11" t="s">
        <v>7783</v>
      </c>
      <c r="T1174" s="13"/>
      <c r="U1174" s="8"/>
      <c r="V1174" s="8"/>
      <c r="W1174" s="8"/>
      <c r="X1174" s="14" t="str">
        <f>IF(ISNUMBER(#REF!), IF(#REF!&lt;5000001,"SMALL", IF(#REF!&lt;15000001,"MEDIUM","LARGE")),"")</f>
        <v/>
      </c>
    </row>
    <row r="1175" spans="1:24" s="67" customFormat="1" ht="112.5" customHeight="1" x14ac:dyDescent="0.2">
      <c r="A1175" s="19"/>
      <c r="B1175" s="20"/>
      <c r="C1175" s="8" t="str">
        <f t="shared" ca="1" si="113"/>
        <v>Expired</v>
      </c>
      <c r="D1175" s="8" t="s">
        <v>7784</v>
      </c>
      <c r="E1175" s="9">
        <v>42041</v>
      </c>
      <c r="F1175" s="9">
        <f>E1175</f>
        <v>42041</v>
      </c>
      <c r="G1175" s="9">
        <f t="shared" si="114"/>
        <v>42771</v>
      </c>
      <c r="H1175" s="8" t="s">
        <v>7785</v>
      </c>
      <c r="I1175" s="8" t="s">
        <v>7786</v>
      </c>
      <c r="J1175" s="8" t="s">
        <v>27</v>
      </c>
      <c r="K1175" s="8" t="s">
        <v>28</v>
      </c>
      <c r="L1175" s="8" t="s">
        <v>29</v>
      </c>
      <c r="M1175" s="10" t="str">
        <f t="shared" si="116"/>
        <v>LP</v>
      </c>
      <c r="N1175" s="12" t="s">
        <v>170</v>
      </c>
      <c r="O1175" s="8" t="str">
        <f t="shared" si="117"/>
        <v>Low</v>
      </c>
      <c r="P1175" s="207" t="s">
        <v>7787</v>
      </c>
      <c r="Q1175" s="8" t="s">
        <v>7788</v>
      </c>
      <c r="R1175" s="8" t="s">
        <v>7789</v>
      </c>
      <c r="S1175" s="11" t="s">
        <v>7790</v>
      </c>
      <c r="T1175" s="12" t="s">
        <v>7791</v>
      </c>
      <c r="U1175" s="8">
        <v>15</v>
      </c>
      <c r="V1175" s="8">
        <v>0</v>
      </c>
      <c r="W1175" s="8">
        <v>1</v>
      </c>
      <c r="X1175" s="14" t="s">
        <v>243</v>
      </c>
    </row>
    <row r="1176" spans="1:24" s="67" customFormat="1" ht="112.5" customHeight="1" x14ac:dyDescent="0.2">
      <c r="A1176" s="19"/>
      <c r="B1176" s="20"/>
      <c r="C1176" s="8" t="str">
        <f t="shared" ca="1" si="113"/>
        <v>Expired</v>
      </c>
      <c r="D1176" s="8" t="s">
        <v>7792</v>
      </c>
      <c r="E1176" s="9">
        <v>42391</v>
      </c>
      <c r="F1176" s="9">
        <f>E1176</f>
        <v>42391</v>
      </c>
      <c r="G1176" s="9">
        <f t="shared" si="114"/>
        <v>43121</v>
      </c>
      <c r="H1176" s="8" t="s">
        <v>7793</v>
      </c>
      <c r="I1176" s="8" t="s">
        <v>7794</v>
      </c>
      <c r="J1176" s="8" t="s">
        <v>282</v>
      </c>
      <c r="K1176" s="8" t="s">
        <v>28</v>
      </c>
      <c r="L1176" s="8" t="s">
        <v>29</v>
      </c>
      <c r="M1176" s="10" t="str">
        <f t="shared" si="116"/>
        <v>LP</v>
      </c>
      <c r="N1176" s="12" t="s">
        <v>132</v>
      </c>
      <c r="O1176" s="8" t="str">
        <f t="shared" si="117"/>
        <v>Low</v>
      </c>
      <c r="P1176" s="207" t="s">
        <v>7795</v>
      </c>
      <c r="Q1176" s="8" t="s">
        <v>7796</v>
      </c>
      <c r="R1176" s="8" t="s">
        <v>7797</v>
      </c>
      <c r="S1176" s="11" t="s">
        <v>7798</v>
      </c>
      <c r="T1176" s="12" t="s">
        <v>7799</v>
      </c>
      <c r="U1176" s="8">
        <v>5</v>
      </c>
      <c r="V1176" s="8">
        <v>0</v>
      </c>
      <c r="W1176" s="8">
        <v>0</v>
      </c>
      <c r="X1176" s="14" t="s">
        <v>37</v>
      </c>
    </row>
    <row r="1177" spans="1:24" s="67" customFormat="1" ht="112.5" customHeight="1" x14ac:dyDescent="0.2">
      <c r="A1177" s="19"/>
      <c r="B1177" s="20"/>
      <c r="C1177" s="8" t="str">
        <f t="shared" ca="1" si="113"/>
        <v>Expired</v>
      </c>
      <c r="D1177" s="8" t="s">
        <v>7800</v>
      </c>
      <c r="E1177" s="9">
        <v>44074</v>
      </c>
      <c r="F1177" s="9">
        <f>E1177</f>
        <v>44074</v>
      </c>
      <c r="G1177" s="9">
        <f t="shared" si="114"/>
        <v>44803</v>
      </c>
      <c r="H1177" s="8" t="s">
        <v>7801</v>
      </c>
      <c r="I1177" s="8" t="s">
        <v>7802</v>
      </c>
      <c r="J1177" s="8" t="s">
        <v>27</v>
      </c>
      <c r="K1177" s="8" t="s">
        <v>28</v>
      </c>
      <c r="L1177" s="8" t="s">
        <v>29</v>
      </c>
      <c r="M1177" s="10" t="str">
        <f t="shared" si="116"/>
        <v>LP</v>
      </c>
      <c r="N1177" s="12" t="s">
        <v>30</v>
      </c>
      <c r="O1177" s="8" t="str">
        <f t="shared" si="117"/>
        <v>Medium</v>
      </c>
      <c r="P1177" s="207" t="s">
        <v>7803</v>
      </c>
      <c r="Q1177" s="8" t="s">
        <v>7804</v>
      </c>
      <c r="R1177" s="8" t="s">
        <v>7805</v>
      </c>
      <c r="S1177" s="21" t="s">
        <v>7806</v>
      </c>
      <c r="T1177" s="23" t="s">
        <v>7807</v>
      </c>
      <c r="U1177" s="8">
        <v>6</v>
      </c>
      <c r="V1177" s="8">
        <v>0</v>
      </c>
      <c r="W1177" s="8">
        <v>1</v>
      </c>
      <c r="X1177" s="14" t="s">
        <v>37</v>
      </c>
    </row>
    <row r="1178" spans="1:24" s="67" customFormat="1" ht="112.5" customHeight="1" x14ac:dyDescent="0.2">
      <c r="A1178" s="32"/>
      <c r="B1178" s="20"/>
      <c r="C1178" s="8" t="str">
        <f t="shared" ca="1" si="113"/>
        <v>Expired</v>
      </c>
      <c r="D1178" s="8" t="s">
        <v>7808</v>
      </c>
      <c r="E1178" s="9">
        <v>43742</v>
      </c>
      <c r="F1178" s="9">
        <f>E1178</f>
        <v>43742</v>
      </c>
      <c r="G1178" s="9">
        <f t="shared" si="114"/>
        <v>44472</v>
      </c>
      <c r="H1178" s="8" t="s">
        <v>7809</v>
      </c>
      <c r="I1178" s="8" t="s">
        <v>7810</v>
      </c>
      <c r="J1178" s="8" t="s">
        <v>131</v>
      </c>
      <c r="K1178" s="8" t="s">
        <v>28</v>
      </c>
      <c r="L1178" s="8" t="s">
        <v>29</v>
      </c>
      <c r="M1178" s="10" t="str">
        <f t="shared" si="116"/>
        <v>LP</v>
      </c>
      <c r="N1178" s="12" t="s">
        <v>440</v>
      </c>
      <c r="O1178" s="8" t="str">
        <f t="shared" si="117"/>
        <v>Low</v>
      </c>
      <c r="P1178" s="207" t="s">
        <v>7811</v>
      </c>
      <c r="Q1178" s="8" t="s">
        <v>7812</v>
      </c>
      <c r="R1178" s="8" t="s">
        <v>7813</v>
      </c>
      <c r="S1178" s="11" t="s">
        <v>7814</v>
      </c>
      <c r="T1178" s="23" t="s">
        <v>7815</v>
      </c>
      <c r="U1178" s="8">
        <v>8</v>
      </c>
      <c r="V1178" s="8">
        <v>0</v>
      </c>
      <c r="W1178" s="8">
        <v>1</v>
      </c>
      <c r="X1178" s="14" t="s">
        <v>37</v>
      </c>
    </row>
    <row r="1179" spans="1:24" s="67" customFormat="1" ht="112.5" customHeight="1" x14ac:dyDescent="0.2">
      <c r="A1179" s="19"/>
      <c r="B1179" s="20"/>
      <c r="C1179" s="8" t="str">
        <f t="shared" ca="1" si="113"/>
        <v>Expired</v>
      </c>
      <c r="D1179" s="8" t="s">
        <v>7816</v>
      </c>
      <c r="E1179" s="9">
        <v>41953</v>
      </c>
      <c r="F1179" s="9">
        <v>42500</v>
      </c>
      <c r="G1179" s="9">
        <f>DATE(YEAR(F1179)+1,MONTH(F1179),DAY(F1179)-1)</f>
        <v>42864</v>
      </c>
      <c r="H1179" s="8" t="s">
        <v>7817</v>
      </c>
      <c r="I1179" s="8" t="s">
        <v>7818</v>
      </c>
      <c r="J1179" s="8" t="s">
        <v>131</v>
      </c>
      <c r="K1179" s="8" t="s">
        <v>28</v>
      </c>
      <c r="L1179" s="8" t="s">
        <v>29</v>
      </c>
      <c r="M1179" s="10" t="str">
        <f t="shared" si="116"/>
        <v>LP</v>
      </c>
      <c r="N1179" s="12" t="s">
        <v>1613</v>
      </c>
      <c r="O1179" s="8" t="str">
        <f t="shared" si="117"/>
        <v>Low</v>
      </c>
      <c r="P1179" s="207" t="s">
        <v>7819</v>
      </c>
      <c r="Q1179" s="8" t="s">
        <v>7820</v>
      </c>
      <c r="R1179" s="8" t="s">
        <v>7821</v>
      </c>
      <c r="S1179" s="11" t="s">
        <v>7822</v>
      </c>
      <c r="T1179" s="12" t="s">
        <v>1617</v>
      </c>
      <c r="U1179" s="8">
        <v>97</v>
      </c>
      <c r="V1179" s="8">
        <v>1</v>
      </c>
      <c r="W1179" s="8">
        <v>1</v>
      </c>
      <c r="X1179" s="14" t="s">
        <v>243</v>
      </c>
    </row>
    <row r="1180" spans="1:24" s="67" customFormat="1" ht="112.5" customHeight="1" x14ac:dyDescent="0.2">
      <c r="A1180" s="19"/>
      <c r="B1180" s="20"/>
      <c r="C1180" s="8" t="str">
        <f t="shared" ca="1" si="113"/>
        <v>Expired</v>
      </c>
      <c r="D1180" s="8" t="s">
        <v>7823</v>
      </c>
      <c r="E1180" s="9">
        <v>41743</v>
      </c>
      <c r="F1180" s="9">
        <v>44665</v>
      </c>
      <c r="G1180" s="9">
        <f t="shared" ref="G1180:G1196" si="118">DATE(YEAR(F1180)+2,MONTH(F1180),DAY(F1180)-1)</f>
        <v>45395</v>
      </c>
      <c r="H1180" s="8" t="s">
        <v>7824</v>
      </c>
      <c r="I1180" s="8" t="s">
        <v>7825</v>
      </c>
      <c r="J1180" s="8" t="s">
        <v>27</v>
      </c>
      <c r="K1180" s="8" t="s">
        <v>28</v>
      </c>
      <c r="L1180" s="8" t="s">
        <v>29</v>
      </c>
      <c r="M1180" s="10" t="str">
        <f t="shared" si="116"/>
        <v>LP</v>
      </c>
      <c r="N1180" s="12" t="s">
        <v>132</v>
      </c>
      <c r="O1180" s="8" t="str">
        <f t="shared" si="117"/>
        <v>Low</v>
      </c>
      <c r="P1180" s="207" t="s">
        <v>7826</v>
      </c>
      <c r="Q1180" s="8" t="s">
        <v>7827</v>
      </c>
      <c r="R1180" s="8" t="s">
        <v>7828</v>
      </c>
      <c r="S1180" s="11" t="s">
        <v>7829</v>
      </c>
      <c r="T1180" s="23" t="s">
        <v>887</v>
      </c>
      <c r="U1180" s="8">
        <v>8</v>
      </c>
      <c r="V1180" s="8">
        <v>16</v>
      </c>
      <c r="W1180" s="8">
        <v>4</v>
      </c>
      <c r="X1180" s="14" t="s">
        <v>243</v>
      </c>
    </row>
    <row r="1181" spans="1:24" s="67" customFormat="1" ht="112.5" customHeight="1" x14ac:dyDescent="0.2">
      <c r="A1181" s="19"/>
      <c r="B1181" s="20"/>
      <c r="C1181" s="8" t="str">
        <f t="shared" ca="1" si="113"/>
        <v>Expired</v>
      </c>
      <c r="D1181" s="12" t="s">
        <v>7830</v>
      </c>
      <c r="E1181" s="23">
        <v>43186</v>
      </c>
      <c r="F1181" s="28">
        <v>43917</v>
      </c>
      <c r="G1181" s="9">
        <f t="shared" si="118"/>
        <v>44646</v>
      </c>
      <c r="H1181" s="8" t="s">
        <v>7831</v>
      </c>
      <c r="I1181" s="12" t="s">
        <v>7832</v>
      </c>
      <c r="J1181" s="8" t="s">
        <v>269</v>
      </c>
      <c r="K1181" s="12" t="s">
        <v>124</v>
      </c>
      <c r="L1181" s="8" t="s">
        <v>29</v>
      </c>
      <c r="M1181" s="10" t="str">
        <f t="shared" si="116"/>
        <v>LP</v>
      </c>
      <c r="N1181" s="12" t="s">
        <v>132</v>
      </c>
      <c r="O1181" s="8" t="str">
        <f t="shared" si="117"/>
        <v>Low</v>
      </c>
      <c r="P1181" s="201" t="s">
        <v>7833</v>
      </c>
      <c r="Q1181" s="12"/>
      <c r="R1181" s="12" t="s">
        <v>7834</v>
      </c>
      <c r="S1181" s="46"/>
      <c r="T1181" s="14"/>
      <c r="U1181" s="12"/>
      <c r="V1181" s="87"/>
      <c r="W1181" s="74"/>
      <c r="X1181" s="87"/>
    </row>
    <row r="1182" spans="1:24" s="67" customFormat="1" ht="112.5" customHeight="1" x14ac:dyDescent="0.2">
      <c r="A1182" s="19"/>
      <c r="B1182" s="20"/>
      <c r="C1182" s="8" t="str">
        <f t="shared" ca="1" si="113"/>
        <v>Expired</v>
      </c>
      <c r="D1182" s="8" t="s">
        <v>7835</v>
      </c>
      <c r="E1182" s="9">
        <v>42235</v>
      </c>
      <c r="F1182" s="9">
        <f>E1182</f>
        <v>42235</v>
      </c>
      <c r="G1182" s="9">
        <f t="shared" si="118"/>
        <v>42965</v>
      </c>
      <c r="H1182" s="8" t="s">
        <v>7836</v>
      </c>
      <c r="I1182" s="8" t="s">
        <v>7837</v>
      </c>
      <c r="J1182" s="12" t="s">
        <v>56</v>
      </c>
      <c r="K1182" s="8" t="s">
        <v>28</v>
      </c>
      <c r="L1182" s="8" t="s">
        <v>29</v>
      </c>
      <c r="M1182" s="10" t="str">
        <f t="shared" si="116"/>
        <v>LP</v>
      </c>
      <c r="N1182" s="12" t="s">
        <v>30</v>
      </c>
      <c r="O1182" s="8" t="str">
        <f t="shared" si="117"/>
        <v>Medium</v>
      </c>
      <c r="P1182" s="207" t="s">
        <v>7838</v>
      </c>
      <c r="Q1182" s="8" t="s">
        <v>7839</v>
      </c>
      <c r="R1182" s="54" t="s">
        <v>7840</v>
      </c>
      <c r="S1182" s="11" t="s">
        <v>7841</v>
      </c>
      <c r="T1182" s="13" t="s">
        <v>7842</v>
      </c>
      <c r="U1182" s="8">
        <v>2</v>
      </c>
      <c r="V1182" s="8">
        <v>0</v>
      </c>
      <c r="W1182" s="8">
        <v>0</v>
      </c>
      <c r="X1182" s="14" t="s">
        <v>37</v>
      </c>
    </row>
    <row r="1183" spans="1:24" s="67" customFormat="1" ht="112.5" customHeight="1" x14ac:dyDescent="0.2">
      <c r="A1183" s="19"/>
      <c r="B1183" s="20"/>
      <c r="C1183" s="8" t="str">
        <f t="shared" ca="1" si="113"/>
        <v>Expired</v>
      </c>
      <c r="D1183" s="8" t="s">
        <v>7843</v>
      </c>
      <c r="E1183" s="9">
        <v>43920</v>
      </c>
      <c r="F1183" s="9">
        <v>44650</v>
      </c>
      <c r="G1183" s="9">
        <f t="shared" si="118"/>
        <v>45380</v>
      </c>
      <c r="H1183" s="8" t="s">
        <v>7844</v>
      </c>
      <c r="I1183" s="8" t="s">
        <v>7845</v>
      </c>
      <c r="J1183" s="8" t="s">
        <v>27</v>
      </c>
      <c r="K1183" s="8" t="s">
        <v>28</v>
      </c>
      <c r="L1183" s="8" t="s">
        <v>29</v>
      </c>
      <c r="M1183" s="10" t="str">
        <f t="shared" si="116"/>
        <v>LP</v>
      </c>
      <c r="N1183" s="12" t="s">
        <v>30</v>
      </c>
      <c r="O1183" s="8" t="str">
        <f t="shared" si="117"/>
        <v>Medium</v>
      </c>
      <c r="P1183" s="207" t="s">
        <v>7846</v>
      </c>
      <c r="Q1183" s="8" t="s">
        <v>7847</v>
      </c>
      <c r="R1183" s="8" t="s">
        <v>7848</v>
      </c>
      <c r="S1183" s="11" t="s">
        <v>7849</v>
      </c>
      <c r="T1183" s="22" t="s">
        <v>5978</v>
      </c>
      <c r="U1183" s="8">
        <v>2</v>
      </c>
      <c r="V1183" s="8">
        <v>1</v>
      </c>
      <c r="W1183" s="8">
        <v>1</v>
      </c>
      <c r="X1183" s="14" t="s">
        <v>243</v>
      </c>
    </row>
    <row r="1184" spans="1:24" s="67" customFormat="1" ht="112.5" customHeight="1" x14ac:dyDescent="0.2">
      <c r="A1184" s="19"/>
      <c r="B1184" s="20"/>
      <c r="C1184" s="8" t="str">
        <f t="shared" ca="1" si="113"/>
        <v>Active</v>
      </c>
      <c r="D1184" s="12" t="s">
        <v>7850</v>
      </c>
      <c r="E1184" s="23">
        <v>41824</v>
      </c>
      <c r="F1184" s="28">
        <v>44980</v>
      </c>
      <c r="G1184" s="9">
        <f t="shared" si="118"/>
        <v>45710</v>
      </c>
      <c r="H1184" s="8" t="s">
        <v>7851</v>
      </c>
      <c r="I1184" s="12" t="s">
        <v>7852</v>
      </c>
      <c r="J1184" s="12" t="s">
        <v>123</v>
      </c>
      <c r="K1184" s="12" t="s">
        <v>124</v>
      </c>
      <c r="L1184" s="8" t="s">
        <v>29</v>
      </c>
      <c r="M1184" s="10" t="str">
        <f t="shared" si="116"/>
        <v>LP</v>
      </c>
      <c r="N1184" s="12" t="s">
        <v>30</v>
      </c>
      <c r="O1184" s="8" t="str">
        <f t="shared" si="117"/>
        <v>Medium</v>
      </c>
      <c r="P1184" s="201" t="s">
        <v>7853</v>
      </c>
      <c r="Q1184" s="12" t="s">
        <v>7854</v>
      </c>
      <c r="R1184" s="12" t="s">
        <v>7855</v>
      </c>
      <c r="S1184" s="11" t="s">
        <v>7856</v>
      </c>
      <c r="T1184" s="14" t="s">
        <v>7857</v>
      </c>
      <c r="U1184" s="12">
        <v>2</v>
      </c>
      <c r="V1184" s="12">
        <v>0</v>
      </c>
      <c r="W1184" s="12">
        <v>0</v>
      </c>
      <c r="X1184" s="12" t="s">
        <v>37</v>
      </c>
    </row>
    <row r="1185" spans="1:24" s="67" customFormat="1" ht="112.5" customHeight="1" x14ac:dyDescent="0.2">
      <c r="A1185" s="30"/>
      <c r="B1185" s="31"/>
      <c r="C1185" s="8" t="str">
        <f t="shared" ca="1" si="113"/>
        <v>Expired</v>
      </c>
      <c r="D1185" s="8" t="s">
        <v>7858</v>
      </c>
      <c r="E1185" s="9">
        <v>42626</v>
      </c>
      <c r="F1185" s="9">
        <f>E1185</f>
        <v>42626</v>
      </c>
      <c r="G1185" s="9">
        <f t="shared" si="118"/>
        <v>43355</v>
      </c>
      <c r="H1185" s="8" t="s">
        <v>7859</v>
      </c>
      <c r="I1185" s="8" t="s">
        <v>7860</v>
      </c>
      <c r="J1185" s="8" t="s">
        <v>27</v>
      </c>
      <c r="K1185" s="8" t="s">
        <v>28</v>
      </c>
      <c r="L1185" s="8" t="s">
        <v>29</v>
      </c>
      <c r="M1185" s="10" t="str">
        <f t="shared" si="116"/>
        <v>LP</v>
      </c>
      <c r="N1185" s="12" t="s">
        <v>170</v>
      </c>
      <c r="O1185" s="8" t="str">
        <f t="shared" si="117"/>
        <v>Low</v>
      </c>
      <c r="P1185" s="207" t="s">
        <v>7861</v>
      </c>
      <c r="Q1185" s="8"/>
      <c r="R1185" s="8" t="s">
        <v>7862</v>
      </c>
      <c r="S1185" s="11" t="s">
        <v>7863</v>
      </c>
      <c r="T1185" s="13"/>
      <c r="U1185" s="8"/>
      <c r="V1185" s="8"/>
      <c r="W1185" s="8"/>
      <c r="X1185" s="14" t="str">
        <f>IF(ISNUMBER(#REF!), IF(#REF!&lt;5000001,"SMALL", IF(#REF!&lt;15000001,"MEDIUM","LARGE")),"")</f>
        <v/>
      </c>
    </row>
    <row r="1186" spans="1:24" s="67" customFormat="1" ht="112.5" customHeight="1" x14ac:dyDescent="0.2">
      <c r="A1186" s="19"/>
      <c r="B1186" s="20"/>
      <c r="C1186" s="8" t="str">
        <f t="shared" ca="1" si="113"/>
        <v>Expired</v>
      </c>
      <c r="D1186" s="8" t="s">
        <v>7864</v>
      </c>
      <c r="E1186" s="9">
        <v>43515</v>
      </c>
      <c r="F1186" s="9">
        <f>E1186</f>
        <v>43515</v>
      </c>
      <c r="G1186" s="9">
        <f t="shared" si="118"/>
        <v>44245</v>
      </c>
      <c r="H1186" s="8" t="s">
        <v>7865</v>
      </c>
      <c r="I1186" s="8" t="s">
        <v>7866</v>
      </c>
      <c r="J1186" s="8" t="s">
        <v>282</v>
      </c>
      <c r="K1186" s="8" t="s">
        <v>28</v>
      </c>
      <c r="L1186" s="8" t="s">
        <v>29</v>
      </c>
      <c r="M1186" s="10" t="str">
        <f t="shared" si="116"/>
        <v>LP</v>
      </c>
      <c r="N1186" s="12" t="s">
        <v>30</v>
      </c>
      <c r="O1186" s="8" t="str">
        <f t="shared" si="117"/>
        <v>Medium</v>
      </c>
      <c r="P1186" s="207" t="s">
        <v>7867</v>
      </c>
      <c r="Q1186" s="8"/>
      <c r="R1186" s="8" t="s">
        <v>7868</v>
      </c>
      <c r="S1186" s="11" t="s">
        <v>7869</v>
      </c>
      <c r="T1186" s="12" t="s">
        <v>7870</v>
      </c>
      <c r="U1186" s="24"/>
      <c r="V1186" s="24"/>
      <c r="W1186" s="24"/>
      <c r="X1186" s="14" t="str">
        <f>IF(ISNUMBER(#REF!), IF(#REF!&lt;5000001,"SMALL", IF(#REF!&lt;15000001,"MEDIUM","LARGE")),"")</f>
        <v/>
      </c>
    </row>
    <row r="1187" spans="1:24" s="67" customFormat="1" ht="112.5" customHeight="1" x14ac:dyDescent="0.2">
      <c r="A1187" s="19"/>
      <c r="B1187" s="20"/>
      <c r="C1187" s="8" t="str">
        <f t="shared" ca="1" si="113"/>
        <v>Expired</v>
      </c>
      <c r="D1187" s="12" t="s">
        <v>7871</v>
      </c>
      <c r="E1187" s="23">
        <v>43735</v>
      </c>
      <c r="F1187" s="28">
        <v>43789</v>
      </c>
      <c r="G1187" s="9">
        <f t="shared" si="118"/>
        <v>44519</v>
      </c>
      <c r="H1187" s="8" t="s">
        <v>7872</v>
      </c>
      <c r="I1187" s="12" t="s">
        <v>7873</v>
      </c>
      <c r="J1187" s="12" t="s">
        <v>56</v>
      </c>
      <c r="K1187" s="12" t="s">
        <v>124</v>
      </c>
      <c r="L1187" s="8" t="s">
        <v>29</v>
      </c>
      <c r="M1187" s="10" t="str">
        <f t="shared" si="116"/>
        <v>LP</v>
      </c>
      <c r="N1187" s="12" t="s">
        <v>440</v>
      </c>
      <c r="O1187" s="8" t="str">
        <f t="shared" si="117"/>
        <v>Low</v>
      </c>
      <c r="P1187" s="201" t="s">
        <v>7874</v>
      </c>
      <c r="Q1187" s="12"/>
      <c r="R1187" s="12" t="s">
        <v>7875</v>
      </c>
      <c r="S1187" s="29" t="s">
        <v>7876</v>
      </c>
      <c r="T1187" s="14"/>
      <c r="U1187" s="12"/>
      <c r="V1187" s="12"/>
      <c r="W1187" s="12"/>
      <c r="X1187" s="12"/>
    </row>
    <row r="1188" spans="1:24" s="67" customFormat="1" ht="112.5" customHeight="1" x14ac:dyDescent="0.2">
      <c r="A1188" s="19"/>
      <c r="B1188" s="20"/>
      <c r="C1188" s="8" t="str">
        <f t="shared" ca="1" si="113"/>
        <v>Expired</v>
      </c>
      <c r="D1188" s="8" t="s">
        <v>7877</v>
      </c>
      <c r="E1188" s="9">
        <v>43725</v>
      </c>
      <c r="F1188" s="9">
        <f>E1188</f>
        <v>43725</v>
      </c>
      <c r="G1188" s="9">
        <f t="shared" si="118"/>
        <v>44455</v>
      </c>
      <c r="H1188" s="8" t="s">
        <v>7878</v>
      </c>
      <c r="I1188" s="8" t="s">
        <v>7879</v>
      </c>
      <c r="J1188" s="12" t="s">
        <v>123</v>
      </c>
      <c r="K1188" s="8" t="s">
        <v>28</v>
      </c>
      <c r="L1188" s="8" t="s">
        <v>29</v>
      </c>
      <c r="M1188" s="10" t="str">
        <f t="shared" si="116"/>
        <v>LP</v>
      </c>
      <c r="N1188" s="12" t="s">
        <v>30</v>
      </c>
      <c r="O1188" s="8" t="str">
        <f t="shared" si="117"/>
        <v>Medium</v>
      </c>
      <c r="P1188" s="207" t="s">
        <v>7880</v>
      </c>
      <c r="Q1188" s="8" t="s">
        <v>7881</v>
      </c>
      <c r="R1188" s="8" t="s">
        <v>7882</v>
      </c>
      <c r="S1188" s="11" t="s">
        <v>7883</v>
      </c>
      <c r="T1188" s="23" t="s">
        <v>7884</v>
      </c>
      <c r="U1188" s="8">
        <v>4</v>
      </c>
      <c r="V1188" s="8">
        <v>2</v>
      </c>
      <c r="W1188" s="8">
        <v>0</v>
      </c>
      <c r="X1188" s="14" t="s">
        <v>37</v>
      </c>
    </row>
    <row r="1189" spans="1:24" s="67" customFormat="1" ht="112.5" customHeight="1" x14ac:dyDescent="0.2">
      <c r="A1189" s="19"/>
      <c r="B1189" s="20"/>
      <c r="C1189" s="8" t="str">
        <f t="shared" ca="1" si="113"/>
        <v>Expired</v>
      </c>
      <c r="D1189" s="8" t="s">
        <v>7885</v>
      </c>
      <c r="E1189" s="9">
        <v>42044</v>
      </c>
      <c r="F1189" s="9">
        <f>E1189</f>
        <v>42044</v>
      </c>
      <c r="G1189" s="9">
        <f t="shared" si="118"/>
        <v>42774</v>
      </c>
      <c r="H1189" s="8" t="s">
        <v>7886</v>
      </c>
      <c r="I1189" s="8" t="s">
        <v>7887</v>
      </c>
      <c r="J1189" s="8" t="s">
        <v>27</v>
      </c>
      <c r="K1189" s="8" t="s">
        <v>28</v>
      </c>
      <c r="L1189" s="8" t="s">
        <v>29</v>
      </c>
      <c r="M1189" s="10" t="str">
        <f t="shared" si="116"/>
        <v>LP</v>
      </c>
      <c r="N1189" s="12" t="s">
        <v>132</v>
      </c>
      <c r="O1189" s="8" t="str">
        <f t="shared" si="117"/>
        <v>Low</v>
      </c>
      <c r="P1189" s="207"/>
      <c r="Q1189" s="8"/>
      <c r="R1189" s="8" t="s">
        <v>7888</v>
      </c>
      <c r="S1189" s="11" t="s">
        <v>7889</v>
      </c>
      <c r="T1189" s="13"/>
      <c r="U1189" s="8"/>
      <c r="V1189" s="8"/>
      <c r="W1189" s="8"/>
      <c r="X1189" s="14" t="str">
        <f>IF(ISNUMBER(#REF!), IF(#REF!&lt;5000001,"SMALL", IF(#REF!&lt;15000001,"MEDIUM","LARGE")),"")</f>
        <v/>
      </c>
    </row>
    <row r="1190" spans="1:24" s="67" customFormat="1" ht="112.5" customHeight="1" x14ac:dyDescent="0.2">
      <c r="A1190" s="121"/>
      <c r="B1190" s="20"/>
      <c r="C1190" s="8" t="str">
        <f t="shared" ca="1" si="113"/>
        <v>Expired</v>
      </c>
      <c r="D1190" s="8" t="s">
        <v>7890</v>
      </c>
      <c r="E1190" s="9">
        <v>44573</v>
      </c>
      <c r="F1190" s="9">
        <v>44573</v>
      </c>
      <c r="G1190" s="9">
        <f t="shared" si="118"/>
        <v>45302</v>
      </c>
      <c r="H1190" s="8" t="s">
        <v>7891</v>
      </c>
      <c r="I1190" s="8" t="s">
        <v>7892</v>
      </c>
      <c r="J1190" s="8" t="s">
        <v>27</v>
      </c>
      <c r="K1190" s="8" t="s">
        <v>28</v>
      </c>
      <c r="L1190" s="8" t="s">
        <v>29</v>
      </c>
      <c r="M1190" s="10" t="str">
        <f t="shared" si="116"/>
        <v>LP</v>
      </c>
      <c r="N1190" s="12" t="s">
        <v>30</v>
      </c>
      <c r="O1190" s="8" t="str">
        <f t="shared" si="117"/>
        <v>Medium</v>
      </c>
      <c r="P1190" s="207" t="s">
        <v>7893</v>
      </c>
      <c r="Q1190" s="8" t="s">
        <v>7894</v>
      </c>
      <c r="R1190" s="8" t="s">
        <v>7895</v>
      </c>
      <c r="S1190" s="21" t="s">
        <v>7896</v>
      </c>
      <c r="T1190" s="12" t="s">
        <v>7897</v>
      </c>
      <c r="U1190" s="8">
        <v>2</v>
      </c>
      <c r="V1190" s="8">
        <v>0</v>
      </c>
      <c r="W1190" s="8">
        <v>0</v>
      </c>
      <c r="X1190" s="27" t="s">
        <v>37</v>
      </c>
    </row>
    <row r="1191" spans="1:24" s="67" customFormat="1" ht="112.5" customHeight="1" x14ac:dyDescent="0.2">
      <c r="A1191" s="19"/>
      <c r="B1191" s="20"/>
      <c r="C1191" s="8" t="str">
        <f t="shared" ca="1" si="113"/>
        <v>Expired</v>
      </c>
      <c r="D1191" s="8" t="s">
        <v>7898</v>
      </c>
      <c r="E1191" s="9">
        <v>43685</v>
      </c>
      <c r="F1191" s="9">
        <f>E1191</f>
        <v>43685</v>
      </c>
      <c r="G1191" s="9">
        <f t="shared" si="118"/>
        <v>44415</v>
      </c>
      <c r="H1191" s="8" t="s">
        <v>7899</v>
      </c>
      <c r="I1191" s="8" t="s">
        <v>7900</v>
      </c>
      <c r="J1191" s="8" t="s">
        <v>123</v>
      </c>
      <c r="K1191" s="8" t="s">
        <v>28</v>
      </c>
      <c r="L1191" s="8" t="s">
        <v>29</v>
      </c>
      <c r="M1191" s="10" t="str">
        <f t="shared" si="116"/>
        <v>LP</v>
      </c>
      <c r="N1191" s="12" t="s">
        <v>30</v>
      </c>
      <c r="O1191" s="8" t="str">
        <f t="shared" si="117"/>
        <v>Medium</v>
      </c>
      <c r="P1191" s="207" t="s">
        <v>7901</v>
      </c>
      <c r="Q1191" s="8"/>
      <c r="R1191" s="8" t="s">
        <v>36</v>
      </c>
      <c r="S1191" s="11" t="s">
        <v>36</v>
      </c>
      <c r="T1191" s="22"/>
      <c r="U1191" s="24"/>
      <c r="V1191" s="24"/>
      <c r="W1191" s="24"/>
      <c r="X1191" s="14" t="str">
        <f>IF(ISNUMBER(#REF!), IF(#REF!&lt;5000001,"SMALL", IF(#REF!&lt;15000001,"MEDIUM","LARGE")),"")</f>
        <v/>
      </c>
    </row>
    <row r="1192" spans="1:24" s="67" customFormat="1" ht="112.5" customHeight="1" x14ac:dyDescent="0.2">
      <c r="A1192" s="19"/>
      <c r="B1192" s="20"/>
      <c r="C1192" s="8" t="str">
        <f t="shared" ca="1" si="113"/>
        <v>Active</v>
      </c>
      <c r="D1192" s="8" t="s">
        <v>7902</v>
      </c>
      <c r="E1192" s="9">
        <v>43476</v>
      </c>
      <c r="F1192" s="9">
        <v>44937</v>
      </c>
      <c r="G1192" s="9">
        <f t="shared" si="118"/>
        <v>45667</v>
      </c>
      <c r="H1192" s="8" t="s">
        <v>7903</v>
      </c>
      <c r="I1192" s="8" t="s">
        <v>7904</v>
      </c>
      <c r="J1192" s="8" t="s">
        <v>161</v>
      </c>
      <c r="K1192" s="8" t="s">
        <v>28</v>
      </c>
      <c r="L1192" s="8" t="s">
        <v>29</v>
      </c>
      <c r="M1192" s="10" t="str">
        <f t="shared" si="116"/>
        <v>LP</v>
      </c>
      <c r="N1192" s="12" t="s">
        <v>30</v>
      </c>
      <c r="O1192" s="8" t="str">
        <f t="shared" si="117"/>
        <v>Medium</v>
      </c>
      <c r="P1192" s="207" t="s">
        <v>7905</v>
      </c>
      <c r="Q1192" s="8"/>
      <c r="R1192" s="8" t="s">
        <v>7906</v>
      </c>
      <c r="S1192" s="11" t="s">
        <v>7907</v>
      </c>
      <c r="T1192" s="23" t="s">
        <v>7908</v>
      </c>
      <c r="U1192" s="8">
        <v>5</v>
      </c>
      <c r="V1192" s="8">
        <v>8</v>
      </c>
      <c r="W1192" s="8">
        <v>0</v>
      </c>
      <c r="X1192" s="14" t="s">
        <v>243</v>
      </c>
    </row>
    <row r="1193" spans="1:24" s="67" customFormat="1" ht="112.5" customHeight="1" x14ac:dyDescent="0.2">
      <c r="A1193" s="19"/>
      <c r="B1193" s="20"/>
      <c r="C1193" s="8" t="str">
        <f t="shared" ca="1" si="113"/>
        <v>Expired</v>
      </c>
      <c r="D1193" s="8" t="s">
        <v>7909</v>
      </c>
      <c r="E1193" s="9">
        <v>42409</v>
      </c>
      <c r="F1193" s="9">
        <v>44601</v>
      </c>
      <c r="G1193" s="9">
        <f t="shared" si="118"/>
        <v>45330</v>
      </c>
      <c r="H1193" s="8" t="s">
        <v>7910</v>
      </c>
      <c r="I1193" s="8" t="s">
        <v>7911</v>
      </c>
      <c r="J1193" s="8" t="s">
        <v>191</v>
      </c>
      <c r="K1193" s="8" t="s">
        <v>28</v>
      </c>
      <c r="L1193" s="8" t="s">
        <v>29</v>
      </c>
      <c r="M1193" s="10" t="str">
        <f t="shared" si="116"/>
        <v>LP</v>
      </c>
      <c r="N1193" s="12" t="s">
        <v>132</v>
      </c>
      <c r="O1193" s="8" t="str">
        <f t="shared" si="117"/>
        <v>Low</v>
      </c>
      <c r="P1193" s="207" t="s">
        <v>7912</v>
      </c>
      <c r="Q1193" s="8" t="s">
        <v>7913</v>
      </c>
      <c r="R1193" s="8" t="s">
        <v>7914</v>
      </c>
      <c r="S1193" s="11" t="s">
        <v>7915</v>
      </c>
      <c r="T1193" s="12" t="s">
        <v>4756</v>
      </c>
      <c r="U1193" s="25">
        <v>2</v>
      </c>
      <c r="V1193" s="25">
        <v>0</v>
      </c>
      <c r="W1193" s="25">
        <v>1</v>
      </c>
      <c r="X1193" s="25" t="s">
        <v>37</v>
      </c>
    </row>
    <row r="1194" spans="1:24" s="67" customFormat="1" ht="112.5" customHeight="1" x14ac:dyDescent="0.2">
      <c r="A1194" s="17"/>
      <c r="B1194" s="112"/>
      <c r="C1194" s="8" t="str">
        <f t="shared" ca="1" si="113"/>
        <v>Expired</v>
      </c>
      <c r="D1194" s="8" t="s">
        <v>7916</v>
      </c>
      <c r="E1194" s="9">
        <v>44714</v>
      </c>
      <c r="F1194" s="9">
        <v>44714</v>
      </c>
      <c r="G1194" s="9">
        <f t="shared" si="118"/>
        <v>45444</v>
      </c>
      <c r="H1194" s="8" t="s">
        <v>7917</v>
      </c>
      <c r="I1194" s="8" t="s">
        <v>7918</v>
      </c>
      <c r="J1194" s="12" t="s">
        <v>56</v>
      </c>
      <c r="K1194" s="8" t="s">
        <v>124</v>
      </c>
      <c r="L1194" s="8" t="s">
        <v>29</v>
      </c>
      <c r="M1194" s="10" t="str">
        <f t="shared" si="116"/>
        <v>LP</v>
      </c>
      <c r="N1194" s="12" t="s">
        <v>132</v>
      </c>
      <c r="O1194" s="8" t="str">
        <f t="shared" si="117"/>
        <v>Low</v>
      </c>
      <c r="P1194" s="207" t="s">
        <v>7919</v>
      </c>
      <c r="Q1194" s="8"/>
      <c r="R1194" s="8" t="s">
        <v>7920</v>
      </c>
      <c r="S1194" s="21" t="s">
        <v>7921</v>
      </c>
      <c r="T1194" s="13"/>
      <c r="U1194" s="8"/>
      <c r="V1194" s="8"/>
      <c r="W1194" s="8"/>
      <c r="X1194" s="14"/>
    </row>
    <row r="1195" spans="1:24" s="67" customFormat="1" ht="112.5" customHeight="1" x14ac:dyDescent="0.2">
      <c r="A1195" s="19"/>
      <c r="B1195" s="20"/>
      <c r="C1195" s="8" t="str">
        <f t="shared" ca="1" si="113"/>
        <v>Expired</v>
      </c>
      <c r="D1195" s="8" t="s">
        <v>7922</v>
      </c>
      <c r="E1195" s="9">
        <v>41711</v>
      </c>
      <c r="F1195" s="9">
        <v>44633</v>
      </c>
      <c r="G1195" s="9">
        <f t="shared" si="118"/>
        <v>45363</v>
      </c>
      <c r="H1195" s="8" t="s">
        <v>7923</v>
      </c>
      <c r="I1195" s="8" t="s">
        <v>7924</v>
      </c>
      <c r="J1195" s="8" t="s">
        <v>27</v>
      </c>
      <c r="K1195" s="8" t="s">
        <v>28</v>
      </c>
      <c r="L1195" s="8" t="s">
        <v>29</v>
      </c>
      <c r="M1195" s="10" t="str">
        <f t="shared" si="116"/>
        <v>LP</v>
      </c>
      <c r="N1195" s="12" t="s">
        <v>486</v>
      </c>
      <c r="O1195" s="8" t="str">
        <f t="shared" si="117"/>
        <v>Medium</v>
      </c>
      <c r="P1195" s="207" t="s">
        <v>7925</v>
      </c>
      <c r="Q1195" s="8" t="s">
        <v>7926</v>
      </c>
      <c r="R1195" s="8" t="s">
        <v>7927</v>
      </c>
      <c r="S1195" s="11" t="s">
        <v>7928</v>
      </c>
      <c r="T1195" s="12" t="s">
        <v>862</v>
      </c>
      <c r="U1195" s="8">
        <v>3</v>
      </c>
      <c r="V1195" s="8">
        <v>30</v>
      </c>
      <c r="W1195" s="8">
        <v>1</v>
      </c>
      <c r="X1195" s="14" t="s">
        <v>243</v>
      </c>
    </row>
    <row r="1196" spans="1:24" s="67" customFormat="1" ht="112.5" customHeight="1" x14ac:dyDescent="0.2">
      <c r="A1196" s="19"/>
      <c r="B1196" s="20"/>
      <c r="C1196" s="8" t="str">
        <f t="shared" ca="1" si="113"/>
        <v>Expired</v>
      </c>
      <c r="D1196" s="8" t="s">
        <v>7929</v>
      </c>
      <c r="E1196" s="9">
        <v>43440</v>
      </c>
      <c r="F1196" s="9">
        <v>44901</v>
      </c>
      <c r="G1196" s="9">
        <f t="shared" si="118"/>
        <v>45631</v>
      </c>
      <c r="H1196" s="8" t="s">
        <v>7930</v>
      </c>
      <c r="I1196" s="8" t="s">
        <v>7931</v>
      </c>
      <c r="J1196" s="8" t="s">
        <v>282</v>
      </c>
      <c r="K1196" s="8" t="s">
        <v>28</v>
      </c>
      <c r="L1196" s="8" t="s">
        <v>29</v>
      </c>
      <c r="M1196" s="10" t="str">
        <f t="shared" si="116"/>
        <v>LP</v>
      </c>
      <c r="N1196" s="12" t="s">
        <v>486</v>
      </c>
      <c r="O1196" s="8" t="str">
        <f t="shared" si="117"/>
        <v>Medium</v>
      </c>
      <c r="P1196" s="207" t="s">
        <v>7932</v>
      </c>
      <c r="Q1196" s="8" t="s">
        <v>7933</v>
      </c>
      <c r="R1196" s="8" t="s">
        <v>7934</v>
      </c>
      <c r="S1196" s="11" t="s">
        <v>7935</v>
      </c>
      <c r="T1196" s="23" t="s">
        <v>7936</v>
      </c>
      <c r="U1196" s="25">
        <v>18</v>
      </c>
      <c r="V1196" s="25">
        <v>24</v>
      </c>
      <c r="W1196" s="25">
        <v>2</v>
      </c>
      <c r="X1196" s="14" t="s">
        <v>243</v>
      </c>
    </row>
    <row r="1197" spans="1:24" s="67" customFormat="1" ht="112.5" customHeight="1" x14ac:dyDescent="0.2">
      <c r="A1197" s="19"/>
      <c r="B1197" s="20"/>
      <c r="C1197" s="8" t="str">
        <f t="shared" ca="1" si="113"/>
        <v>Expired</v>
      </c>
      <c r="D1197" s="8" t="s">
        <v>7937</v>
      </c>
      <c r="E1197" s="9">
        <v>44537</v>
      </c>
      <c r="F1197" s="9">
        <v>44753</v>
      </c>
      <c r="G1197" s="9">
        <f>DATE(YEAR(F1197)+1,MONTH(F1197)+5,DAY(F1197)-5)</f>
        <v>45266</v>
      </c>
      <c r="H1197" s="8" t="s">
        <v>7938</v>
      </c>
      <c r="I1197" s="8" t="s">
        <v>7939</v>
      </c>
      <c r="J1197" s="8" t="s">
        <v>161</v>
      </c>
      <c r="K1197" s="8" t="s">
        <v>28</v>
      </c>
      <c r="L1197" s="8" t="s">
        <v>29</v>
      </c>
      <c r="M1197" s="10" t="str">
        <f t="shared" si="116"/>
        <v>LP</v>
      </c>
      <c r="N1197" s="12" t="s">
        <v>132</v>
      </c>
      <c r="O1197" s="8" t="str">
        <f t="shared" si="117"/>
        <v>Low</v>
      </c>
      <c r="P1197" s="207" t="s">
        <v>1501</v>
      </c>
      <c r="Q1197" s="8" t="s">
        <v>7940</v>
      </c>
      <c r="R1197" s="8" t="s">
        <v>7941</v>
      </c>
      <c r="S1197" s="21" t="s">
        <v>7942</v>
      </c>
      <c r="T1197" s="12" t="s">
        <v>7943</v>
      </c>
      <c r="U1197" s="8">
        <v>3</v>
      </c>
      <c r="V1197" s="8">
        <v>3</v>
      </c>
      <c r="W1197" s="8">
        <v>1</v>
      </c>
      <c r="X1197" s="27" t="s">
        <v>37</v>
      </c>
    </row>
    <row r="1198" spans="1:24" s="67" customFormat="1" ht="112.5" customHeight="1" x14ac:dyDescent="0.2">
      <c r="A1198" s="19"/>
      <c r="B1198" s="20"/>
      <c r="C1198" s="8" t="str">
        <f t="shared" ca="1" si="113"/>
        <v>Active</v>
      </c>
      <c r="D1198" s="8" t="s">
        <v>7944</v>
      </c>
      <c r="E1198" s="9">
        <v>42206</v>
      </c>
      <c r="F1198" s="9">
        <v>45128</v>
      </c>
      <c r="G1198" s="9">
        <f t="shared" ref="G1198:G1232" si="119">DATE(YEAR(F1198)+2,MONTH(F1198),DAY(F1198)-1)</f>
        <v>45858</v>
      </c>
      <c r="H1198" s="8" t="s">
        <v>7945</v>
      </c>
      <c r="I1198" s="8" t="s">
        <v>7946</v>
      </c>
      <c r="J1198" s="8" t="s">
        <v>27</v>
      </c>
      <c r="K1198" s="8" t="s">
        <v>28</v>
      </c>
      <c r="L1198" s="8" t="s">
        <v>29</v>
      </c>
      <c r="M1198" s="10" t="str">
        <f t="shared" si="116"/>
        <v>LP</v>
      </c>
      <c r="N1198" s="12" t="s">
        <v>132</v>
      </c>
      <c r="O1198" s="8" t="str">
        <f t="shared" si="117"/>
        <v>Low</v>
      </c>
      <c r="P1198" s="207" t="s">
        <v>7947</v>
      </c>
      <c r="Q1198" s="8" t="s">
        <v>7948</v>
      </c>
      <c r="R1198" s="8" t="s">
        <v>7949</v>
      </c>
      <c r="S1198" s="11" t="s">
        <v>7950</v>
      </c>
      <c r="T1198" s="12" t="s">
        <v>7951</v>
      </c>
      <c r="U1198" s="8">
        <v>6</v>
      </c>
      <c r="V1198" s="8">
        <v>585</v>
      </c>
      <c r="W1198" s="8">
        <v>1</v>
      </c>
      <c r="X1198" s="14" t="s">
        <v>243</v>
      </c>
    </row>
    <row r="1199" spans="1:24" s="67" customFormat="1" ht="112.5" customHeight="1" x14ac:dyDescent="0.2">
      <c r="A1199" s="19"/>
      <c r="B1199" s="20"/>
      <c r="C1199" s="8" t="str">
        <f t="shared" ca="1" si="113"/>
        <v>Expired</v>
      </c>
      <c r="D1199" s="8" t="s">
        <v>7952</v>
      </c>
      <c r="E1199" s="9">
        <v>41810</v>
      </c>
      <c r="F1199" s="9">
        <v>44732</v>
      </c>
      <c r="G1199" s="9">
        <f t="shared" si="119"/>
        <v>45462</v>
      </c>
      <c r="H1199" s="8" t="s">
        <v>7953</v>
      </c>
      <c r="I1199" s="8" t="s">
        <v>7946</v>
      </c>
      <c r="J1199" s="8" t="s">
        <v>27</v>
      </c>
      <c r="K1199" s="8" t="s">
        <v>28</v>
      </c>
      <c r="L1199" s="8" t="s">
        <v>29</v>
      </c>
      <c r="M1199" s="10" t="str">
        <f t="shared" si="116"/>
        <v>LP</v>
      </c>
      <c r="N1199" s="12" t="s">
        <v>132</v>
      </c>
      <c r="O1199" s="8" t="str">
        <f t="shared" si="117"/>
        <v>Low</v>
      </c>
      <c r="P1199" s="207" t="s">
        <v>7954</v>
      </c>
      <c r="Q1199" s="8"/>
      <c r="R1199" s="8" t="s">
        <v>7955</v>
      </c>
      <c r="S1199" s="11" t="s">
        <v>7956</v>
      </c>
      <c r="T1199" s="12" t="s">
        <v>7957</v>
      </c>
      <c r="U1199" s="8">
        <v>6</v>
      </c>
      <c r="V1199" s="8">
        <v>6</v>
      </c>
      <c r="W1199" s="8">
        <v>1</v>
      </c>
      <c r="X1199" s="14" t="s">
        <v>61</v>
      </c>
    </row>
    <row r="1200" spans="1:24" s="67" customFormat="1" ht="112.5" customHeight="1" x14ac:dyDescent="0.2">
      <c r="A1200" s="19"/>
      <c r="B1200" s="20"/>
      <c r="C1200" s="8" t="str">
        <f t="shared" ca="1" si="113"/>
        <v>Expired</v>
      </c>
      <c r="D1200" s="12" t="s">
        <v>7958</v>
      </c>
      <c r="E1200" s="23">
        <v>42901</v>
      </c>
      <c r="F1200" s="28">
        <v>42901</v>
      </c>
      <c r="G1200" s="9">
        <f t="shared" si="119"/>
        <v>43630</v>
      </c>
      <c r="H1200" s="8" t="s">
        <v>7959</v>
      </c>
      <c r="I1200" s="12" t="s">
        <v>7960</v>
      </c>
      <c r="J1200" s="12" t="s">
        <v>56</v>
      </c>
      <c r="K1200" s="12" t="s">
        <v>124</v>
      </c>
      <c r="L1200" s="8" t="s">
        <v>29</v>
      </c>
      <c r="M1200" s="10" t="s">
        <v>2607</v>
      </c>
      <c r="N1200" s="12" t="s">
        <v>30</v>
      </c>
      <c r="O1200" s="8" t="str">
        <f t="shared" si="117"/>
        <v>Medium</v>
      </c>
      <c r="P1200" s="201" t="s">
        <v>7961</v>
      </c>
      <c r="Q1200" s="12" t="s">
        <v>7962</v>
      </c>
      <c r="R1200" s="12" t="s">
        <v>7963</v>
      </c>
      <c r="S1200" s="29" t="s">
        <v>7964</v>
      </c>
      <c r="T1200" s="14" t="s">
        <v>7965</v>
      </c>
      <c r="U1200" s="12">
        <v>3</v>
      </c>
      <c r="V1200" s="12">
        <v>0</v>
      </c>
      <c r="W1200" s="12">
        <v>0</v>
      </c>
      <c r="X1200" s="12" t="s">
        <v>37</v>
      </c>
    </row>
    <row r="1201" spans="1:24" s="67" customFormat="1" ht="112.5" customHeight="1" x14ac:dyDescent="0.2">
      <c r="A1201" s="19"/>
      <c r="B1201" s="20"/>
      <c r="C1201" s="8" t="str">
        <f t="shared" ca="1" si="113"/>
        <v>Expired</v>
      </c>
      <c r="D1201" s="8" t="s">
        <v>7966</v>
      </c>
      <c r="E1201" s="9">
        <v>42272</v>
      </c>
      <c r="F1201" s="9">
        <v>44448</v>
      </c>
      <c r="G1201" s="9">
        <f t="shared" si="119"/>
        <v>45177</v>
      </c>
      <c r="H1201" s="8" t="s">
        <v>7967</v>
      </c>
      <c r="I1201" s="8" t="s">
        <v>7968</v>
      </c>
      <c r="J1201" s="8" t="s">
        <v>27</v>
      </c>
      <c r="K1201" s="8" t="s">
        <v>28</v>
      </c>
      <c r="L1201" s="8" t="s">
        <v>29</v>
      </c>
      <c r="M1201" s="10" t="str">
        <f t="shared" ref="M1201:M1264" si="120">IF(EXACT(L1201,"C - COMPANY ACT"),"LP",IF(EXACT(L1201,"V- VEST ACT (WITHIN PARLIAMENT) "),"LP",IF(EXACT(L1201,"FS - FRIENDLY SOCIETIES ACT"),"LP",IF(EXACT(L1201,"UN - UNICORPORATED"),"LA",""))))</f>
        <v>LP</v>
      </c>
      <c r="N1201" s="12" t="s">
        <v>30</v>
      </c>
      <c r="O1201" s="8" t="str">
        <f t="shared" si="117"/>
        <v>Medium</v>
      </c>
      <c r="P1201" s="207" t="s">
        <v>7969</v>
      </c>
      <c r="Q1201" s="8"/>
      <c r="R1201" s="8" t="s">
        <v>3886</v>
      </c>
      <c r="S1201" s="21" t="s">
        <v>3886</v>
      </c>
      <c r="T1201" s="12" t="s">
        <v>7970</v>
      </c>
      <c r="U1201" s="24"/>
      <c r="V1201" s="24"/>
      <c r="W1201" s="24"/>
      <c r="X1201" s="14" t="s">
        <v>37</v>
      </c>
    </row>
    <row r="1202" spans="1:24" s="67" customFormat="1" ht="112.5" customHeight="1" x14ac:dyDescent="0.2">
      <c r="A1202" s="19"/>
      <c r="B1202" s="20"/>
      <c r="C1202" s="8" t="str">
        <f t="shared" ca="1" si="113"/>
        <v>Expired</v>
      </c>
      <c r="D1202" s="8" t="s">
        <v>7971</v>
      </c>
      <c r="E1202" s="9">
        <v>42425</v>
      </c>
      <c r="F1202" s="9">
        <v>44617</v>
      </c>
      <c r="G1202" s="9">
        <f t="shared" si="119"/>
        <v>45346</v>
      </c>
      <c r="H1202" s="8" t="s">
        <v>7972</v>
      </c>
      <c r="I1202" s="8" t="s">
        <v>7973</v>
      </c>
      <c r="J1202" s="8" t="s">
        <v>27</v>
      </c>
      <c r="K1202" s="8" t="s">
        <v>28</v>
      </c>
      <c r="L1202" s="8" t="s">
        <v>29</v>
      </c>
      <c r="M1202" s="10" t="str">
        <f t="shared" si="120"/>
        <v>LP</v>
      </c>
      <c r="N1202" s="12" t="s">
        <v>30</v>
      </c>
      <c r="O1202" s="8" t="str">
        <f t="shared" si="117"/>
        <v>Medium</v>
      </c>
      <c r="P1202" s="207" t="s">
        <v>7974</v>
      </c>
      <c r="Q1202" s="8" t="s">
        <v>7975</v>
      </c>
      <c r="R1202" s="8" t="s">
        <v>7976</v>
      </c>
      <c r="S1202" s="11" t="s">
        <v>7977</v>
      </c>
      <c r="T1202" s="12" t="s">
        <v>7978</v>
      </c>
      <c r="U1202" s="25">
        <v>102</v>
      </c>
      <c r="V1202" s="25">
        <v>0</v>
      </c>
      <c r="W1202" s="25">
        <v>1</v>
      </c>
      <c r="X1202" s="58" t="s">
        <v>37</v>
      </c>
    </row>
    <row r="1203" spans="1:24" s="67" customFormat="1" ht="112.5" customHeight="1" x14ac:dyDescent="0.2">
      <c r="A1203" s="19"/>
      <c r="B1203" s="20"/>
      <c r="C1203" s="8" t="str">
        <f t="shared" ca="1" si="113"/>
        <v>Expired</v>
      </c>
      <c r="D1203" s="12" t="s">
        <v>7979</v>
      </c>
      <c r="E1203" s="23">
        <v>42971</v>
      </c>
      <c r="F1203" s="28">
        <v>42971</v>
      </c>
      <c r="G1203" s="9">
        <f t="shared" si="119"/>
        <v>43700</v>
      </c>
      <c r="H1203" s="8" t="s">
        <v>7980</v>
      </c>
      <c r="I1203" s="12" t="s">
        <v>7981</v>
      </c>
      <c r="J1203" s="12" t="s">
        <v>329</v>
      </c>
      <c r="K1203" s="12" t="s">
        <v>124</v>
      </c>
      <c r="L1203" s="8" t="s">
        <v>29</v>
      </c>
      <c r="M1203" s="10" t="str">
        <f t="shared" si="120"/>
        <v>LP</v>
      </c>
      <c r="N1203" s="12" t="s">
        <v>30</v>
      </c>
      <c r="O1203" s="8" t="str">
        <f t="shared" si="117"/>
        <v>Medium</v>
      </c>
      <c r="P1203" s="201" t="s">
        <v>7982</v>
      </c>
      <c r="Q1203" s="12"/>
      <c r="R1203" s="12" t="s">
        <v>7983</v>
      </c>
      <c r="S1203" s="29" t="s">
        <v>7984</v>
      </c>
      <c r="T1203" s="14"/>
      <c r="U1203" s="12"/>
      <c r="V1203" s="12"/>
      <c r="W1203" s="12"/>
      <c r="X1203" s="12"/>
    </row>
    <row r="1204" spans="1:24" s="67" customFormat="1" ht="112.5" customHeight="1" x14ac:dyDescent="0.2">
      <c r="A1204" s="19"/>
      <c r="B1204" s="20"/>
      <c r="C1204" s="8" t="str">
        <f t="shared" ca="1" si="113"/>
        <v>Active</v>
      </c>
      <c r="D1204" s="12" t="s">
        <v>7985</v>
      </c>
      <c r="E1204" s="23">
        <v>44426</v>
      </c>
      <c r="F1204" s="28">
        <v>45156</v>
      </c>
      <c r="G1204" s="9">
        <f t="shared" si="119"/>
        <v>45886</v>
      </c>
      <c r="H1204" s="8" t="s">
        <v>7986</v>
      </c>
      <c r="I1204" s="12" t="s">
        <v>7987</v>
      </c>
      <c r="J1204" s="12" t="s">
        <v>56</v>
      </c>
      <c r="K1204" s="12" t="s">
        <v>124</v>
      </c>
      <c r="L1204" s="54" t="s">
        <v>29</v>
      </c>
      <c r="M1204" s="10" t="str">
        <f t="shared" si="120"/>
        <v>LP</v>
      </c>
      <c r="N1204" s="12" t="s">
        <v>132</v>
      </c>
      <c r="O1204" s="8" t="str">
        <f t="shared" si="117"/>
        <v>Low</v>
      </c>
      <c r="P1204" s="201" t="s">
        <v>7988</v>
      </c>
      <c r="Q1204" s="12"/>
      <c r="R1204" s="12" t="s">
        <v>7989</v>
      </c>
      <c r="S1204" s="29" t="s">
        <v>7990</v>
      </c>
      <c r="T1204" s="14"/>
      <c r="U1204" s="12"/>
      <c r="V1204" s="12"/>
      <c r="W1204" s="12"/>
      <c r="X1204" s="12"/>
    </row>
    <row r="1205" spans="1:24" s="67" customFormat="1" ht="112.5" customHeight="1" x14ac:dyDescent="0.2">
      <c r="A1205" s="19"/>
      <c r="B1205" s="20"/>
      <c r="C1205" s="8" t="str">
        <f t="shared" ca="1" si="113"/>
        <v>Expired</v>
      </c>
      <c r="D1205" s="12" t="s">
        <v>7991</v>
      </c>
      <c r="E1205" s="23">
        <v>43389</v>
      </c>
      <c r="F1205" s="28">
        <v>44120</v>
      </c>
      <c r="G1205" s="9">
        <f t="shared" si="119"/>
        <v>44849</v>
      </c>
      <c r="H1205" s="8" t="s">
        <v>7992</v>
      </c>
      <c r="I1205" s="12" t="s">
        <v>7993</v>
      </c>
      <c r="J1205" s="12" t="s">
        <v>56</v>
      </c>
      <c r="K1205" s="12" t="s">
        <v>124</v>
      </c>
      <c r="L1205" s="8" t="s">
        <v>29</v>
      </c>
      <c r="M1205" s="10" t="str">
        <f t="shared" si="120"/>
        <v>LP</v>
      </c>
      <c r="N1205" s="12" t="s">
        <v>132</v>
      </c>
      <c r="O1205" s="8" t="str">
        <f t="shared" si="117"/>
        <v>Low</v>
      </c>
      <c r="P1205" s="201" t="s">
        <v>7994</v>
      </c>
      <c r="Q1205" s="12"/>
      <c r="R1205" s="12" t="s">
        <v>7995</v>
      </c>
      <c r="S1205" s="29" t="s">
        <v>7996</v>
      </c>
      <c r="T1205" s="14"/>
      <c r="U1205" s="12"/>
      <c r="V1205" s="12"/>
      <c r="W1205" s="12"/>
      <c r="X1205" s="12"/>
    </row>
    <row r="1206" spans="1:24" s="67" customFormat="1" ht="112.5" customHeight="1" x14ac:dyDescent="0.2">
      <c r="A1206" s="19"/>
      <c r="B1206" s="20"/>
      <c r="C1206" s="8" t="str">
        <f t="shared" ca="1" si="113"/>
        <v>Expired</v>
      </c>
      <c r="D1206" s="8" t="s">
        <v>7997</v>
      </c>
      <c r="E1206" s="9">
        <v>41844</v>
      </c>
      <c r="F1206" s="9">
        <v>44842</v>
      </c>
      <c r="G1206" s="9">
        <f t="shared" si="119"/>
        <v>45572</v>
      </c>
      <c r="H1206" s="8" t="s">
        <v>7998</v>
      </c>
      <c r="I1206" s="8" t="s">
        <v>7999</v>
      </c>
      <c r="J1206" s="8" t="s">
        <v>27</v>
      </c>
      <c r="K1206" s="8" t="s">
        <v>28</v>
      </c>
      <c r="L1206" s="8" t="s">
        <v>29</v>
      </c>
      <c r="M1206" s="10" t="str">
        <f t="shared" si="120"/>
        <v>LP</v>
      </c>
      <c r="N1206" s="12" t="s">
        <v>30</v>
      </c>
      <c r="O1206" s="8" t="str">
        <f t="shared" si="117"/>
        <v>Medium</v>
      </c>
      <c r="P1206" s="207" t="s">
        <v>8000</v>
      </c>
      <c r="Q1206" s="8" t="s">
        <v>8001</v>
      </c>
      <c r="R1206" s="8" t="s">
        <v>8002</v>
      </c>
      <c r="S1206" s="11" t="s">
        <v>8003</v>
      </c>
      <c r="T1206" s="12" t="s">
        <v>77</v>
      </c>
      <c r="U1206" s="25">
        <v>4</v>
      </c>
      <c r="V1206" s="25">
        <v>0</v>
      </c>
      <c r="W1206" s="25">
        <v>0</v>
      </c>
      <c r="X1206" s="25" t="s">
        <v>37</v>
      </c>
    </row>
    <row r="1207" spans="1:24" s="67" customFormat="1" ht="112.5" customHeight="1" x14ac:dyDescent="0.2">
      <c r="A1207" s="19"/>
      <c r="B1207" s="20"/>
      <c r="C1207" s="8" t="str">
        <f t="shared" ca="1" si="113"/>
        <v>Expired</v>
      </c>
      <c r="D1207" s="8" t="s">
        <v>8004</v>
      </c>
      <c r="E1207" s="9">
        <v>41785</v>
      </c>
      <c r="F1207" s="9">
        <f>E1207</f>
        <v>41785</v>
      </c>
      <c r="G1207" s="9">
        <f t="shared" si="119"/>
        <v>42515</v>
      </c>
      <c r="H1207" s="8" t="s">
        <v>8005</v>
      </c>
      <c r="I1207" s="8" t="s">
        <v>8006</v>
      </c>
      <c r="J1207" s="8" t="s">
        <v>27</v>
      </c>
      <c r="K1207" s="8" t="s">
        <v>28</v>
      </c>
      <c r="L1207" s="8" t="s">
        <v>29</v>
      </c>
      <c r="M1207" s="10" t="str">
        <f t="shared" si="120"/>
        <v>LP</v>
      </c>
      <c r="N1207" s="12" t="s">
        <v>30</v>
      </c>
      <c r="O1207" s="8" t="str">
        <f t="shared" si="117"/>
        <v>Medium</v>
      </c>
      <c r="P1207" s="207" t="s">
        <v>8007</v>
      </c>
      <c r="Q1207" s="8" t="s">
        <v>8008</v>
      </c>
      <c r="R1207" s="8" t="s">
        <v>8009</v>
      </c>
      <c r="S1207" s="11" t="s">
        <v>8010</v>
      </c>
      <c r="T1207" s="13" t="s">
        <v>8011</v>
      </c>
      <c r="U1207" s="8">
        <v>2</v>
      </c>
      <c r="V1207" s="8">
        <v>3</v>
      </c>
      <c r="W1207" s="8">
        <v>1</v>
      </c>
      <c r="X1207" s="14" t="s">
        <v>37</v>
      </c>
    </row>
    <row r="1208" spans="1:24" s="67" customFormat="1" ht="112.5" customHeight="1" x14ac:dyDescent="0.2">
      <c r="A1208" s="19"/>
      <c r="B1208" s="20"/>
      <c r="C1208" s="8" t="str">
        <f t="shared" ca="1" si="113"/>
        <v>Expired</v>
      </c>
      <c r="D1208" s="8" t="s">
        <v>8012</v>
      </c>
      <c r="E1208" s="9">
        <v>41680</v>
      </c>
      <c r="F1208" s="9">
        <v>44602</v>
      </c>
      <c r="G1208" s="9">
        <f t="shared" si="119"/>
        <v>45331</v>
      </c>
      <c r="H1208" s="8" t="s">
        <v>8013</v>
      </c>
      <c r="I1208" s="8" t="s">
        <v>8014</v>
      </c>
      <c r="J1208" s="8" t="s">
        <v>131</v>
      </c>
      <c r="K1208" s="8" t="s">
        <v>28</v>
      </c>
      <c r="L1208" s="8" t="s">
        <v>29</v>
      </c>
      <c r="M1208" s="10" t="str">
        <f t="shared" si="120"/>
        <v>LP</v>
      </c>
      <c r="N1208" s="12" t="s">
        <v>30</v>
      </c>
      <c r="O1208" s="8" t="str">
        <f t="shared" si="117"/>
        <v>Medium</v>
      </c>
      <c r="P1208" s="207" t="s">
        <v>8015</v>
      </c>
      <c r="Q1208" s="8" t="s">
        <v>8016</v>
      </c>
      <c r="R1208" s="8" t="s">
        <v>8017</v>
      </c>
      <c r="S1208" s="21" t="s">
        <v>8018</v>
      </c>
      <c r="T1208" s="12" t="s">
        <v>8019</v>
      </c>
      <c r="U1208" s="25">
        <v>2</v>
      </c>
      <c r="V1208" s="25">
        <v>2</v>
      </c>
      <c r="W1208" s="25">
        <v>1</v>
      </c>
      <c r="X1208" s="58" t="s">
        <v>37</v>
      </c>
    </row>
    <row r="1209" spans="1:24" s="67" customFormat="1" ht="112.5" customHeight="1" x14ac:dyDescent="0.2">
      <c r="A1209" s="19"/>
      <c r="B1209" s="20"/>
      <c r="C1209" s="8" t="str">
        <f t="shared" ca="1" si="113"/>
        <v>Expired</v>
      </c>
      <c r="D1209" s="8" t="s">
        <v>8020</v>
      </c>
      <c r="E1209" s="9">
        <v>44055</v>
      </c>
      <c r="F1209" s="9">
        <v>44785</v>
      </c>
      <c r="G1209" s="9">
        <f t="shared" si="119"/>
        <v>45515</v>
      </c>
      <c r="H1209" s="8" t="s">
        <v>8021</v>
      </c>
      <c r="I1209" s="8" t="s">
        <v>8022</v>
      </c>
      <c r="J1209" s="8" t="s">
        <v>161</v>
      </c>
      <c r="K1209" s="8" t="s">
        <v>28</v>
      </c>
      <c r="L1209" s="8" t="s">
        <v>29</v>
      </c>
      <c r="M1209" s="10" t="str">
        <f t="shared" si="120"/>
        <v>LP</v>
      </c>
      <c r="N1209" s="12" t="s">
        <v>30</v>
      </c>
      <c r="O1209" s="8" t="str">
        <f t="shared" si="117"/>
        <v>Medium</v>
      </c>
      <c r="P1209" s="207" t="s">
        <v>8023</v>
      </c>
      <c r="Q1209" s="8"/>
      <c r="R1209" s="8" t="s">
        <v>8024</v>
      </c>
      <c r="S1209" s="21" t="s">
        <v>8025</v>
      </c>
      <c r="T1209" s="22" t="s">
        <v>60</v>
      </c>
      <c r="U1209" s="8">
        <v>2</v>
      </c>
      <c r="V1209" s="8">
        <v>7</v>
      </c>
      <c r="W1209" s="8">
        <v>1</v>
      </c>
      <c r="X1209" s="14" t="s">
        <v>37</v>
      </c>
    </row>
    <row r="1210" spans="1:24" s="67" customFormat="1" ht="112.5" customHeight="1" x14ac:dyDescent="0.2">
      <c r="A1210" s="19"/>
      <c r="B1210" s="20"/>
      <c r="C1210" s="8" t="str">
        <f t="shared" ca="1" si="113"/>
        <v>Expired</v>
      </c>
      <c r="D1210" s="12" t="s">
        <v>8026</v>
      </c>
      <c r="E1210" s="23">
        <v>41780</v>
      </c>
      <c r="F1210" s="28">
        <v>43972</v>
      </c>
      <c r="G1210" s="9">
        <f t="shared" si="119"/>
        <v>44701</v>
      </c>
      <c r="H1210" s="8" t="s">
        <v>8027</v>
      </c>
      <c r="I1210" s="12" t="s">
        <v>8028</v>
      </c>
      <c r="J1210" s="12" t="s">
        <v>56</v>
      </c>
      <c r="K1210" s="12" t="s">
        <v>124</v>
      </c>
      <c r="L1210" s="8" t="s">
        <v>29</v>
      </c>
      <c r="M1210" s="10" t="str">
        <f t="shared" si="120"/>
        <v>LP</v>
      </c>
      <c r="N1210" s="12" t="s">
        <v>30</v>
      </c>
      <c r="O1210" s="8" t="str">
        <f t="shared" si="117"/>
        <v>Medium</v>
      </c>
      <c r="P1210" s="201" t="s">
        <v>8029</v>
      </c>
      <c r="Q1210" s="12" t="s">
        <v>8030</v>
      </c>
      <c r="R1210" s="12" t="s">
        <v>8031</v>
      </c>
      <c r="S1210" s="29" t="s">
        <v>8032</v>
      </c>
      <c r="T1210" s="14" t="s">
        <v>60</v>
      </c>
      <c r="U1210" s="12">
        <v>7</v>
      </c>
      <c r="V1210" s="12" t="s">
        <v>8033</v>
      </c>
      <c r="W1210" s="12">
        <v>0</v>
      </c>
      <c r="X1210" s="12" t="s">
        <v>37</v>
      </c>
    </row>
    <row r="1211" spans="1:24" s="67" customFormat="1" ht="112.5" customHeight="1" x14ac:dyDescent="0.2">
      <c r="A1211" s="17"/>
      <c r="B1211" s="20"/>
      <c r="C1211" s="8" t="str">
        <f t="shared" ca="1" si="113"/>
        <v>Expired</v>
      </c>
      <c r="D1211" s="12" t="s">
        <v>8034</v>
      </c>
      <c r="E1211" s="23">
        <v>41828</v>
      </c>
      <c r="F1211" s="28">
        <v>44046</v>
      </c>
      <c r="G1211" s="9">
        <f t="shared" si="119"/>
        <v>44775</v>
      </c>
      <c r="H1211" s="8" t="s">
        <v>8035</v>
      </c>
      <c r="I1211" s="12" t="s">
        <v>8036</v>
      </c>
      <c r="J1211" s="12" t="s">
        <v>123</v>
      </c>
      <c r="K1211" s="12" t="s">
        <v>124</v>
      </c>
      <c r="L1211" s="8" t="s">
        <v>29</v>
      </c>
      <c r="M1211" s="10" t="str">
        <f t="shared" si="120"/>
        <v>LP</v>
      </c>
      <c r="N1211" s="12" t="s">
        <v>30</v>
      </c>
      <c r="O1211" s="8" t="str">
        <f t="shared" si="117"/>
        <v>Medium</v>
      </c>
      <c r="P1211" s="201" t="s">
        <v>8037</v>
      </c>
      <c r="Q1211" s="12" t="s">
        <v>8038</v>
      </c>
      <c r="R1211" s="12" t="s">
        <v>8039</v>
      </c>
      <c r="S1211" s="29" t="s">
        <v>8040</v>
      </c>
      <c r="T1211" s="14" t="s">
        <v>8041</v>
      </c>
      <c r="U1211" s="12">
        <v>30</v>
      </c>
      <c r="V1211" s="74">
        <v>3</v>
      </c>
      <c r="W1211" s="74">
        <v>1</v>
      </c>
      <c r="X1211" s="74" t="s">
        <v>243</v>
      </c>
    </row>
    <row r="1212" spans="1:24" s="67" customFormat="1" ht="112.5" customHeight="1" x14ac:dyDescent="0.2">
      <c r="A1212" s="30"/>
      <c r="B1212" s="31"/>
      <c r="C1212" s="8" t="str">
        <f t="shared" ca="1" si="113"/>
        <v>Expired</v>
      </c>
      <c r="D1212" s="8" t="s">
        <v>8042</v>
      </c>
      <c r="E1212" s="9">
        <v>44462</v>
      </c>
      <c r="F1212" s="9">
        <v>44462</v>
      </c>
      <c r="G1212" s="9">
        <f t="shared" si="119"/>
        <v>45191</v>
      </c>
      <c r="H1212" s="8" t="s">
        <v>8043</v>
      </c>
      <c r="I1212" s="8" t="s">
        <v>8044</v>
      </c>
      <c r="J1212" s="8" t="s">
        <v>161</v>
      </c>
      <c r="K1212" s="8" t="s">
        <v>28</v>
      </c>
      <c r="L1212" s="8" t="s">
        <v>29</v>
      </c>
      <c r="M1212" s="10" t="str">
        <f t="shared" si="120"/>
        <v>LP</v>
      </c>
      <c r="N1212" s="12" t="s">
        <v>132</v>
      </c>
      <c r="O1212" s="8" t="str">
        <f t="shared" si="117"/>
        <v>Low</v>
      </c>
      <c r="P1212" s="207" t="s">
        <v>728</v>
      </c>
      <c r="Q1212" s="8" t="s">
        <v>8045</v>
      </c>
      <c r="R1212" s="8" t="s">
        <v>8046</v>
      </c>
      <c r="S1212" s="21" t="s">
        <v>8047</v>
      </c>
      <c r="T1212" s="12" t="s">
        <v>1858</v>
      </c>
      <c r="U1212" s="8">
        <v>2</v>
      </c>
      <c r="V1212" s="8">
        <v>0</v>
      </c>
      <c r="W1212" s="8">
        <v>0</v>
      </c>
      <c r="X1212" s="27" t="s">
        <v>37</v>
      </c>
    </row>
    <row r="1213" spans="1:24" s="67" customFormat="1" ht="112.5" customHeight="1" x14ac:dyDescent="0.2">
      <c r="A1213" s="19"/>
      <c r="B1213" s="20"/>
      <c r="C1213" s="8" t="str">
        <f t="shared" ca="1" si="113"/>
        <v>Active</v>
      </c>
      <c r="D1213" s="8" t="s">
        <v>8048</v>
      </c>
      <c r="E1213" s="9">
        <v>43642</v>
      </c>
      <c r="F1213" s="9">
        <v>45103</v>
      </c>
      <c r="G1213" s="9">
        <f t="shared" si="119"/>
        <v>45833</v>
      </c>
      <c r="H1213" s="8" t="s">
        <v>8049</v>
      </c>
      <c r="I1213" s="8" t="s">
        <v>8050</v>
      </c>
      <c r="J1213" s="8" t="s">
        <v>27</v>
      </c>
      <c r="K1213" s="8" t="s">
        <v>28</v>
      </c>
      <c r="L1213" s="8" t="s">
        <v>29</v>
      </c>
      <c r="M1213" s="10" t="str">
        <f t="shared" si="120"/>
        <v>LP</v>
      </c>
      <c r="N1213" s="12" t="s">
        <v>132</v>
      </c>
      <c r="O1213" s="8" t="str">
        <f t="shared" si="117"/>
        <v>Low</v>
      </c>
      <c r="P1213" s="207" t="s">
        <v>8051</v>
      </c>
      <c r="Q1213" s="8"/>
      <c r="R1213" s="8" t="s">
        <v>8052</v>
      </c>
      <c r="S1213" s="11" t="s">
        <v>8053</v>
      </c>
      <c r="T1213" s="23" t="s">
        <v>4202</v>
      </c>
      <c r="U1213" s="25">
        <v>7</v>
      </c>
      <c r="V1213" s="25">
        <v>7</v>
      </c>
      <c r="W1213" s="25">
        <v>0</v>
      </c>
      <c r="X1213" s="14" t="s">
        <v>37</v>
      </c>
    </row>
    <row r="1214" spans="1:24" s="67" customFormat="1" ht="112.5" customHeight="1" x14ac:dyDescent="0.2">
      <c r="A1214" s="19"/>
      <c r="B1214" s="20"/>
      <c r="C1214" s="8" t="str">
        <f t="shared" ca="1" si="113"/>
        <v>Expired</v>
      </c>
      <c r="D1214" s="8" t="s">
        <v>8054</v>
      </c>
      <c r="E1214" s="9">
        <v>43669</v>
      </c>
      <c r="F1214" s="9">
        <f>E1214</f>
        <v>43669</v>
      </c>
      <c r="G1214" s="9">
        <f t="shared" si="119"/>
        <v>44399</v>
      </c>
      <c r="H1214" s="8" t="s">
        <v>8055</v>
      </c>
      <c r="I1214" s="8" t="s">
        <v>8056</v>
      </c>
      <c r="J1214" s="8" t="s">
        <v>27</v>
      </c>
      <c r="K1214" s="8" t="s">
        <v>28</v>
      </c>
      <c r="L1214" s="8" t="s">
        <v>29</v>
      </c>
      <c r="M1214" s="10" t="str">
        <f t="shared" si="120"/>
        <v>LP</v>
      </c>
      <c r="N1214" s="12" t="s">
        <v>132</v>
      </c>
      <c r="O1214" s="8" t="str">
        <f t="shared" si="117"/>
        <v>Low</v>
      </c>
      <c r="P1214" s="207" t="s">
        <v>8057</v>
      </c>
      <c r="Q1214" s="8" t="s">
        <v>8058</v>
      </c>
      <c r="R1214" s="8" t="s">
        <v>8059</v>
      </c>
      <c r="S1214" s="11" t="s">
        <v>8060</v>
      </c>
      <c r="T1214" s="23" t="s">
        <v>8061</v>
      </c>
      <c r="U1214" s="25">
        <v>30</v>
      </c>
      <c r="V1214" s="25" t="s">
        <v>8062</v>
      </c>
      <c r="W1214" s="25">
        <v>1</v>
      </c>
      <c r="X1214" s="58" t="s">
        <v>37</v>
      </c>
    </row>
    <row r="1215" spans="1:24" s="67" customFormat="1" ht="112.5" customHeight="1" x14ac:dyDescent="0.2">
      <c r="A1215" s="19"/>
      <c r="B1215" s="20"/>
      <c r="C1215" s="8" t="str">
        <f t="shared" ca="1" si="113"/>
        <v>Active</v>
      </c>
      <c r="D1215" s="8" t="s">
        <v>8063</v>
      </c>
      <c r="E1215" s="9">
        <v>41985</v>
      </c>
      <c r="F1215" s="9">
        <v>44907</v>
      </c>
      <c r="G1215" s="9">
        <f t="shared" si="119"/>
        <v>45637</v>
      </c>
      <c r="H1215" s="8" t="s">
        <v>8064</v>
      </c>
      <c r="I1215" s="8" t="s">
        <v>8065</v>
      </c>
      <c r="J1215" s="8" t="s">
        <v>27</v>
      </c>
      <c r="K1215" s="8" t="s">
        <v>28</v>
      </c>
      <c r="L1215" s="8" t="s">
        <v>29</v>
      </c>
      <c r="M1215" s="10" t="str">
        <f t="shared" si="120"/>
        <v>LP</v>
      </c>
      <c r="N1215" s="12" t="s">
        <v>132</v>
      </c>
      <c r="O1215" s="8" t="str">
        <f t="shared" si="117"/>
        <v>Low</v>
      </c>
      <c r="P1215" s="207" t="s">
        <v>8066</v>
      </c>
      <c r="Q1215" s="8" t="s">
        <v>8067</v>
      </c>
      <c r="R1215" s="8" t="s">
        <v>8068</v>
      </c>
      <c r="S1215" s="11" t="s">
        <v>8069</v>
      </c>
      <c r="T1215" s="12" t="s">
        <v>8070</v>
      </c>
      <c r="U1215" s="8">
        <v>236</v>
      </c>
      <c r="V1215" s="8">
        <v>17</v>
      </c>
      <c r="W1215" s="8">
        <v>0</v>
      </c>
      <c r="X1215" s="14" t="s">
        <v>37</v>
      </c>
    </row>
    <row r="1216" spans="1:24" s="67" customFormat="1" ht="112.5" customHeight="1" x14ac:dyDescent="0.2">
      <c r="A1216" s="19"/>
      <c r="B1216" s="20"/>
      <c r="C1216" s="8" t="str">
        <f t="shared" ca="1" si="113"/>
        <v>Expired</v>
      </c>
      <c r="D1216" s="8" t="s">
        <v>8071</v>
      </c>
      <c r="E1216" s="9">
        <v>41745</v>
      </c>
      <c r="F1216" s="9">
        <v>43581</v>
      </c>
      <c r="G1216" s="9">
        <f t="shared" si="119"/>
        <v>44311</v>
      </c>
      <c r="H1216" s="8" t="s">
        <v>8072</v>
      </c>
      <c r="I1216" s="8" t="s">
        <v>8073</v>
      </c>
      <c r="J1216" s="8" t="s">
        <v>27</v>
      </c>
      <c r="K1216" s="8" t="s">
        <v>28</v>
      </c>
      <c r="L1216" s="8" t="s">
        <v>29</v>
      </c>
      <c r="M1216" s="10" t="str">
        <f t="shared" si="120"/>
        <v>LP</v>
      </c>
      <c r="N1216" s="12" t="s">
        <v>30</v>
      </c>
      <c r="O1216" s="8" t="str">
        <f t="shared" si="117"/>
        <v>Medium</v>
      </c>
      <c r="P1216" s="207" t="s">
        <v>8074</v>
      </c>
      <c r="Q1216" s="8" t="s">
        <v>8075</v>
      </c>
      <c r="R1216" s="8" t="s">
        <v>8076</v>
      </c>
      <c r="S1216" s="11" t="s">
        <v>8077</v>
      </c>
      <c r="T1216" s="12" t="s">
        <v>8078</v>
      </c>
      <c r="U1216" s="8">
        <v>311</v>
      </c>
      <c r="V1216" s="8">
        <v>1</v>
      </c>
      <c r="W1216" s="8">
        <v>1</v>
      </c>
      <c r="X1216" s="14" t="s">
        <v>61</v>
      </c>
    </row>
    <row r="1217" spans="1:24" s="67" customFormat="1" ht="112.5" customHeight="1" x14ac:dyDescent="0.2">
      <c r="A1217" s="19"/>
      <c r="B1217" s="20"/>
      <c r="C1217" s="8" t="str">
        <f t="shared" ca="1" si="113"/>
        <v>Expired</v>
      </c>
      <c r="D1217" s="8" t="s">
        <v>8079</v>
      </c>
      <c r="E1217" s="9">
        <v>43745</v>
      </c>
      <c r="F1217" s="9">
        <f>E1217</f>
        <v>43745</v>
      </c>
      <c r="G1217" s="9">
        <f t="shared" si="119"/>
        <v>44475</v>
      </c>
      <c r="H1217" s="8" t="s">
        <v>8080</v>
      </c>
      <c r="I1217" s="8" t="s">
        <v>8081</v>
      </c>
      <c r="J1217" s="8" t="s">
        <v>27</v>
      </c>
      <c r="K1217" s="8" t="s">
        <v>28</v>
      </c>
      <c r="L1217" s="8" t="s">
        <v>29</v>
      </c>
      <c r="M1217" s="10" t="str">
        <f t="shared" si="120"/>
        <v>LP</v>
      </c>
      <c r="N1217" s="12" t="s">
        <v>30</v>
      </c>
      <c r="O1217" s="8" t="str">
        <f t="shared" si="117"/>
        <v>Medium</v>
      </c>
      <c r="P1217" s="207" t="s">
        <v>8082</v>
      </c>
      <c r="Q1217" s="8" t="s">
        <v>8083</v>
      </c>
      <c r="R1217" s="8" t="s">
        <v>8084</v>
      </c>
      <c r="S1217" s="11" t="s">
        <v>8085</v>
      </c>
      <c r="T1217" s="23" t="s">
        <v>8086</v>
      </c>
      <c r="U1217" s="8">
        <v>4</v>
      </c>
      <c r="V1217" s="8">
        <v>0</v>
      </c>
      <c r="W1217" s="8">
        <v>0</v>
      </c>
      <c r="X1217" s="14" t="s">
        <v>37</v>
      </c>
    </row>
    <row r="1218" spans="1:24" s="67" customFormat="1" ht="112.5" customHeight="1" x14ac:dyDescent="0.2">
      <c r="A1218" s="17" t="s">
        <v>1459</v>
      </c>
      <c r="B1218" s="84"/>
      <c r="C1218" s="8" t="str">
        <f t="shared" ca="1" si="113"/>
        <v>Expired</v>
      </c>
      <c r="D1218" s="8" t="s">
        <v>8087</v>
      </c>
      <c r="E1218" s="9">
        <v>42873</v>
      </c>
      <c r="F1218" s="9">
        <f>E1218</f>
        <v>42873</v>
      </c>
      <c r="G1218" s="9">
        <f t="shared" si="119"/>
        <v>43602</v>
      </c>
      <c r="H1218" s="8" t="s">
        <v>8088</v>
      </c>
      <c r="I1218" s="8" t="s">
        <v>8089</v>
      </c>
      <c r="J1218" s="8" t="s">
        <v>27</v>
      </c>
      <c r="K1218" s="8" t="s">
        <v>28</v>
      </c>
      <c r="L1218" s="8" t="s">
        <v>29</v>
      </c>
      <c r="M1218" s="10" t="str">
        <f t="shared" si="120"/>
        <v>LP</v>
      </c>
      <c r="N1218" s="12" t="s">
        <v>440</v>
      </c>
      <c r="O1218" s="8" t="str">
        <f t="shared" si="117"/>
        <v>Low</v>
      </c>
      <c r="P1218" s="207" t="s">
        <v>8090</v>
      </c>
      <c r="Q1218" s="8" t="s">
        <v>8091</v>
      </c>
      <c r="R1218" s="8" t="s">
        <v>8092</v>
      </c>
      <c r="S1218" s="21" t="s">
        <v>8093</v>
      </c>
      <c r="T1218" s="12" t="s">
        <v>8094</v>
      </c>
      <c r="U1218" s="8">
        <v>6</v>
      </c>
      <c r="V1218" s="8">
        <v>0</v>
      </c>
      <c r="W1218" s="8">
        <v>0</v>
      </c>
      <c r="X1218" s="14" t="s">
        <v>37</v>
      </c>
    </row>
    <row r="1219" spans="1:24" s="67" customFormat="1" ht="112.5" customHeight="1" x14ac:dyDescent="0.2">
      <c r="A1219" s="19"/>
      <c r="B1219" s="20"/>
      <c r="C1219" s="8" t="str">
        <f t="shared" ca="1" si="113"/>
        <v>Expired</v>
      </c>
      <c r="D1219" s="8" t="s">
        <v>8095</v>
      </c>
      <c r="E1219" s="9">
        <v>42289</v>
      </c>
      <c r="F1219" s="9">
        <f>E1219</f>
        <v>42289</v>
      </c>
      <c r="G1219" s="9">
        <f t="shared" si="119"/>
        <v>43019</v>
      </c>
      <c r="H1219" s="8" t="s">
        <v>8096</v>
      </c>
      <c r="I1219" s="8" t="s">
        <v>8097</v>
      </c>
      <c r="J1219" s="8" t="s">
        <v>27</v>
      </c>
      <c r="K1219" s="8" t="s">
        <v>28</v>
      </c>
      <c r="L1219" s="8" t="s">
        <v>29</v>
      </c>
      <c r="M1219" s="10" t="str">
        <f t="shared" si="120"/>
        <v>LP</v>
      </c>
      <c r="N1219" s="12" t="s">
        <v>41</v>
      </c>
      <c r="O1219" s="8" t="str">
        <f t="shared" si="117"/>
        <v>Medium</v>
      </c>
      <c r="P1219" s="207" t="s">
        <v>8098</v>
      </c>
      <c r="Q1219" s="8" t="s">
        <v>8099</v>
      </c>
      <c r="R1219" s="8" t="s">
        <v>8100</v>
      </c>
      <c r="S1219" s="21" t="s">
        <v>8101</v>
      </c>
      <c r="T1219" s="12" t="s">
        <v>8102</v>
      </c>
      <c r="U1219" s="8">
        <v>2</v>
      </c>
      <c r="V1219" s="8">
        <v>0</v>
      </c>
      <c r="W1219" s="8">
        <v>0</v>
      </c>
      <c r="X1219" s="14" t="s">
        <v>37</v>
      </c>
    </row>
    <row r="1220" spans="1:24" s="67" customFormat="1" ht="112.5" customHeight="1" x14ac:dyDescent="0.2">
      <c r="A1220" s="19"/>
      <c r="B1220" s="20"/>
      <c r="C1220" s="8" t="str">
        <f t="shared" ca="1" si="113"/>
        <v>Active</v>
      </c>
      <c r="D1220" s="8" t="s">
        <v>8103</v>
      </c>
      <c r="E1220" s="9">
        <v>44039</v>
      </c>
      <c r="F1220" s="9">
        <v>45100</v>
      </c>
      <c r="G1220" s="9">
        <f t="shared" si="119"/>
        <v>45830</v>
      </c>
      <c r="H1220" s="8" t="s">
        <v>8104</v>
      </c>
      <c r="I1220" s="8" t="s">
        <v>8105</v>
      </c>
      <c r="J1220" s="8" t="s">
        <v>161</v>
      </c>
      <c r="K1220" s="8" t="s">
        <v>28</v>
      </c>
      <c r="L1220" s="8" t="s">
        <v>29</v>
      </c>
      <c r="M1220" s="10" t="str">
        <f t="shared" si="120"/>
        <v>LP</v>
      </c>
      <c r="N1220" s="12" t="s">
        <v>30</v>
      </c>
      <c r="O1220" s="8" t="str">
        <f t="shared" si="117"/>
        <v>Medium</v>
      </c>
      <c r="P1220" s="207" t="s">
        <v>8106</v>
      </c>
      <c r="Q1220" s="8" t="s">
        <v>8107</v>
      </c>
      <c r="R1220" s="8" t="s">
        <v>8108</v>
      </c>
      <c r="S1220" s="21" t="s">
        <v>8109</v>
      </c>
      <c r="T1220" s="23" t="s">
        <v>8110</v>
      </c>
      <c r="U1220" s="8">
        <v>5</v>
      </c>
      <c r="V1220" s="8">
        <v>9</v>
      </c>
      <c r="W1220" s="8">
        <v>1</v>
      </c>
      <c r="X1220" s="14" t="s">
        <v>37</v>
      </c>
    </row>
    <row r="1221" spans="1:24" s="67" customFormat="1" ht="112.5" customHeight="1" x14ac:dyDescent="0.2">
      <c r="A1221" s="19"/>
      <c r="B1221" s="20"/>
      <c r="C1221" s="8" t="str">
        <f t="shared" ca="1" si="113"/>
        <v>Expired</v>
      </c>
      <c r="D1221" s="8" t="s">
        <v>8111</v>
      </c>
      <c r="E1221" s="9">
        <v>42688</v>
      </c>
      <c r="F1221" s="9">
        <v>44879</v>
      </c>
      <c r="G1221" s="9">
        <f t="shared" si="119"/>
        <v>45609</v>
      </c>
      <c r="H1221" s="8" t="s">
        <v>8112</v>
      </c>
      <c r="I1221" s="8" t="s">
        <v>8113</v>
      </c>
      <c r="J1221" s="8" t="s">
        <v>27</v>
      </c>
      <c r="K1221" s="8" t="s">
        <v>28</v>
      </c>
      <c r="L1221" s="8" t="s">
        <v>29</v>
      </c>
      <c r="M1221" s="10" t="str">
        <f t="shared" si="120"/>
        <v>LP</v>
      </c>
      <c r="N1221" s="12" t="s">
        <v>132</v>
      </c>
      <c r="O1221" s="8" t="str">
        <f t="shared" si="117"/>
        <v>Low</v>
      </c>
      <c r="P1221" s="207" t="s">
        <v>8114</v>
      </c>
      <c r="Q1221" s="8"/>
      <c r="R1221" s="8" t="s">
        <v>8115</v>
      </c>
      <c r="S1221" s="11" t="s">
        <v>8116</v>
      </c>
      <c r="T1221" s="12" t="s">
        <v>8117</v>
      </c>
      <c r="U1221" s="8">
        <v>1250</v>
      </c>
      <c r="V1221" s="8">
        <v>13</v>
      </c>
      <c r="W1221" s="8">
        <v>22</v>
      </c>
      <c r="X1221" s="14" t="s">
        <v>243</v>
      </c>
    </row>
    <row r="1222" spans="1:24" s="67" customFormat="1" ht="112.5" customHeight="1" x14ac:dyDescent="0.2">
      <c r="A1222" s="19"/>
      <c r="B1222" s="20"/>
      <c r="C1222" s="8" t="str">
        <f t="shared" ca="1" si="113"/>
        <v>Expired</v>
      </c>
      <c r="D1222" s="12" t="s">
        <v>8118</v>
      </c>
      <c r="E1222" s="23">
        <v>44426</v>
      </c>
      <c r="F1222" s="28">
        <v>44426</v>
      </c>
      <c r="G1222" s="9">
        <f t="shared" si="119"/>
        <v>45155</v>
      </c>
      <c r="H1222" s="8" t="s">
        <v>8119</v>
      </c>
      <c r="I1222" s="12" t="s">
        <v>8120</v>
      </c>
      <c r="J1222" s="12" t="s">
        <v>202</v>
      </c>
      <c r="K1222" s="12" t="s">
        <v>124</v>
      </c>
      <c r="L1222" s="8" t="s">
        <v>29</v>
      </c>
      <c r="M1222" s="10" t="str">
        <f t="shared" si="120"/>
        <v>LP</v>
      </c>
      <c r="N1222" s="12" t="s">
        <v>132</v>
      </c>
      <c r="O1222" s="8" t="str">
        <f t="shared" si="117"/>
        <v>Low</v>
      </c>
      <c r="P1222" s="201" t="s">
        <v>8121</v>
      </c>
      <c r="Q1222" s="12"/>
      <c r="R1222" s="12" t="s">
        <v>8122</v>
      </c>
      <c r="S1222" s="11" t="s">
        <v>8123</v>
      </c>
      <c r="T1222" s="14"/>
      <c r="U1222" s="12"/>
      <c r="V1222" s="74"/>
      <c r="W1222" s="74"/>
      <c r="X1222" s="74"/>
    </row>
    <row r="1223" spans="1:24" s="67" customFormat="1" ht="112.5" customHeight="1" x14ac:dyDescent="0.2">
      <c r="A1223" s="19"/>
      <c r="B1223" s="20"/>
      <c r="C1223" s="8" t="str">
        <f t="shared" ca="1" si="113"/>
        <v>Expired</v>
      </c>
      <c r="D1223" s="8" t="s">
        <v>8124</v>
      </c>
      <c r="E1223" s="9">
        <v>41843</v>
      </c>
      <c r="F1223" s="9">
        <v>44434</v>
      </c>
      <c r="G1223" s="9">
        <f t="shared" si="119"/>
        <v>45163</v>
      </c>
      <c r="H1223" s="8" t="s">
        <v>8125</v>
      </c>
      <c r="I1223" s="8" t="s">
        <v>8126</v>
      </c>
      <c r="J1223" s="8" t="s">
        <v>27</v>
      </c>
      <c r="K1223" s="8" t="s">
        <v>28</v>
      </c>
      <c r="L1223" s="8" t="s">
        <v>29</v>
      </c>
      <c r="M1223" s="10" t="str">
        <f t="shared" si="120"/>
        <v>LP</v>
      </c>
      <c r="N1223" s="12" t="s">
        <v>170</v>
      </c>
      <c r="O1223" s="8" t="str">
        <f t="shared" si="117"/>
        <v>Low</v>
      </c>
      <c r="P1223" s="207" t="s">
        <v>8127</v>
      </c>
      <c r="Q1223" s="8" t="s">
        <v>8128</v>
      </c>
      <c r="R1223" s="8" t="s">
        <v>8129</v>
      </c>
      <c r="S1223" s="21" t="s">
        <v>8130</v>
      </c>
      <c r="T1223" s="12" t="s">
        <v>8131</v>
      </c>
      <c r="U1223" s="8">
        <v>8</v>
      </c>
      <c r="V1223" s="8">
        <v>10</v>
      </c>
      <c r="W1223" s="8">
        <v>0</v>
      </c>
      <c r="X1223" s="14" t="s">
        <v>37</v>
      </c>
    </row>
    <row r="1224" spans="1:24" s="67" customFormat="1" ht="112.5" customHeight="1" x14ac:dyDescent="0.2">
      <c r="A1224" s="83"/>
      <c r="B1224" s="84"/>
      <c r="C1224" s="8" t="str">
        <f t="shared" ca="1" si="113"/>
        <v>Active</v>
      </c>
      <c r="D1224" s="8" t="s">
        <v>8132</v>
      </c>
      <c r="E1224" s="9">
        <v>41995</v>
      </c>
      <c r="F1224" s="9">
        <v>44917</v>
      </c>
      <c r="G1224" s="9">
        <f t="shared" si="119"/>
        <v>45647</v>
      </c>
      <c r="H1224" s="8" t="s">
        <v>8133</v>
      </c>
      <c r="I1224" s="8" t="s">
        <v>8134</v>
      </c>
      <c r="J1224" s="8" t="s">
        <v>27</v>
      </c>
      <c r="K1224" s="8" t="s">
        <v>28</v>
      </c>
      <c r="L1224" s="8" t="s">
        <v>29</v>
      </c>
      <c r="M1224" s="10" t="str">
        <f t="shared" si="120"/>
        <v>LP</v>
      </c>
      <c r="N1224" s="12" t="s">
        <v>30</v>
      </c>
      <c r="O1224" s="8" t="str">
        <f t="shared" si="117"/>
        <v>Medium</v>
      </c>
      <c r="P1224" s="207" t="s">
        <v>8135</v>
      </c>
      <c r="Q1224" s="8"/>
      <c r="R1224" s="8" t="s">
        <v>8136</v>
      </c>
      <c r="S1224" s="11" t="s">
        <v>8137</v>
      </c>
      <c r="T1224" s="12" t="s">
        <v>8138</v>
      </c>
      <c r="U1224" s="8">
        <v>40</v>
      </c>
      <c r="V1224" s="8">
        <v>0</v>
      </c>
      <c r="W1224" s="8">
        <v>1</v>
      </c>
      <c r="X1224" s="14" t="s">
        <v>243</v>
      </c>
    </row>
    <row r="1225" spans="1:24" s="67" customFormat="1" ht="112.5" customHeight="1" x14ac:dyDescent="0.2">
      <c r="A1225" s="19"/>
      <c r="B1225" s="20"/>
      <c r="C1225" s="8" t="str">
        <f t="shared" ref="C1225:C1288" ca="1" si="121">IF(G1225&lt;TODAY(),"Expired","Active")</f>
        <v>Expired</v>
      </c>
      <c r="D1225" s="8" t="s">
        <v>8139</v>
      </c>
      <c r="E1225" s="9">
        <v>42913</v>
      </c>
      <c r="F1225" s="9">
        <v>43643</v>
      </c>
      <c r="G1225" s="9">
        <f t="shared" si="119"/>
        <v>44373</v>
      </c>
      <c r="H1225" s="8" t="s">
        <v>8140</v>
      </c>
      <c r="I1225" s="8" t="s">
        <v>5506</v>
      </c>
      <c r="J1225" s="8" t="s">
        <v>27</v>
      </c>
      <c r="K1225" s="8" t="s">
        <v>28</v>
      </c>
      <c r="L1225" s="8" t="s">
        <v>29</v>
      </c>
      <c r="M1225" s="10" t="str">
        <f t="shared" si="120"/>
        <v>LP</v>
      </c>
      <c r="N1225" s="12" t="s">
        <v>30</v>
      </c>
      <c r="O1225" s="8" t="str">
        <f t="shared" si="117"/>
        <v>Medium</v>
      </c>
      <c r="P1225" s="207" t="s">
        <v>8141</v>
      </c>
      <c r="Q1225" s="8" t="s">
        <v>8142</v>
      </c>
      <c r="R1225" s="8" t="s">
        <v>8143</v>
      </c>
      <c r="S1225" s="21" t="s">
        <v>8144</v>
      </c>
      <c r="T1225" s="13" t="s">
        <v>85</v>
      </c>
      <c r="U1225" s="8">
        <v>8</v>
      </c>
      <c r="V1225" s="8">
        <v>8</v>
      </c>
      <c r="W1225" s="8">
        <v>0</v>
      </c>
      <c r="X1225" s="14" t="s">
        <v>37</v>
      </c>
    </row>
    <row r="1226" spans="1:24" s="67" customFormat="1" ht="112.5" customHeight="1" x14ac:dyDescent="0.2">
      <c r="A1226" s="19"/>
      <c r="B1226" s="20"/>
      <c r="C1226" s="8" t="str">
        <f t="shared" ca="1" si="121"/>
        <v>Expired</v>
      </c>
      <c r="D1226" s="8" t="s">
        <v>8145</v>
      </c>
      <c r="E1226" s="9">
        <v>42576</v>
      </c>
      <c r="F1226" s="9">
        <v>44767</v>
      </c>
      <c r="G1226" s="9">
        <f t="shared" si="119"/>
        <v>45497</v>
      </c>
      <c r="H1226" s="8" t="s">
        <v>8146</v>
      </c>
      <c r="I1226" s="8" t="s">
        <v>8147</v>
      </c>
      <c r="J1226" s="8" t="s">
        <v>254</v>
      </c>
      <c r="K1226" s="8" t="s">
        <v>28</v>
      </c>
      <c r="L1226" s="8" t="s">
        <v>29</v>
      </c>
      <c r="M1226" s="10" t="str">
        <f t="shared" si="120"/>
        <v>LP</v>
      </c>
      <c r="N1226" s="12" t="s">
        <v>30</v>
      </c>
      <c r="O1226" s="8" t="str">
        <f t="shared" si="117"/>
        <v>Medium</v>
      </c>
      <c r="P1226" s="207" t="s">
        <v>8148</v>
      </c>
      <c r="Q1226" s="8" t="s">
        <v>8149</v>
      </c>
      <c r="R1226" s="8" t="s">
        <v>8150</v>
      </c>
      <c r="S1226" s="11" t="s">
        <v>8151</v>
      </c>
      <c r="T1226" s="12" t="s">
        <v>887</v>
      </c>
      <c r="U1226" s="8">
        <v>3</v>
      </c>
      <c r="V1226" s="8">
        <v>0</v>
      </c>
      <c r="W1226" s="8">
        <v>0</v>
      </c>
      <c r="X1226" s="14" t="s">
        <v>37</v>
      </c>
    </row>
    <row r="1227" spans="1:24" s="67" customFormat="1" ht="112.5" customHeight="1" x14ac:dyDescent="0.2">
      <c r="A1227" s="17"/>
      <c r="B1227" s="20"/>
      <c r="C1227" s="8" t="str">
        <f t="shared" ca="1" si="121"/>
        <v>Expired</v>
      </c>
      <c r="D1227" s="8" t="s">
        <v>8152</v>
      </c>
      <c r="E1227" s="9">
        <v>41904</v>
      </c>
      <c r="F1227" s="9">
        <v>44686</v>
      </c>
      <c r="G1227" s="9">
        <f t="shared" si="119"/>
        <v>45416</v>
      </c>
      <c r="H1227" s="8" t="s">
        <v>8153</v>
      </c>
      <c r="I1227" s="8" t="s">
        <v>8154</v>
      </c>
      <c r="J1227" s="8" t="s">
        <v>27</v>
      </c>
      <c r="K1227" s="8" t="s">
        <v>28</v>
      </c>
      <c r="L1227" s="8" t="s">
        <v>29</v>
      </c>
      <c r="M1227" s="10" t="str">
        <f t="shared" si="120"/>
        <v>LP</v>
      </c>
      <c r="N1227" s="12" t="s">
        <v>486</v>
      </c>
      <c r="O1227" s="8" t="str">
        <f t="shared" si="117"/>
        <v>Medium</v>
      </c>
      <c r="P1227" s="207" t="s">
        <v>8155</v>
      </c>
      <c r="Q1227" s="8"/>
      <c r="R1227" s="8" t="s">
        <v>8156</v>
      </c>
      <c r="S1227" s="11" t="s">
        <v>8157</v>
      </c>
      <c r="T1227" s="12" t="s">
        <v>8158</v>
      </c>
      <c r="U1227" s="13">
        <v>7</v>
      </c>
      <c r="V1227" s="13">
        <v>0</v>
      </c>
      <c r="W1227" s="13">
        <v>1</v>
      </c>
      <c r="X1227" s="13" t="s">
        <v>37</v>
      </c>
    </row>
    <row r="1228" spans="1:24" s="67" customFormat="1" ht="112.5" customHeight="1" x14ac:dyDescent="0.2">
      <c r="A1228" s="32"/>
      <c r="B1228" s="32"/>
      <c r="C1228" s="8" t="str">
        <f t="shared" ca="1" si="121"/>
        <v>Expired</v>
      </c>
      <c r="D1228" s="12" t="s">
        <v>8159</v>
      </c>
      <c r="E1228" s="23">
        <v>43984</v>
      </c>
      <c r="F1228" s="28">
        <v>43973</v>
      </c>
      <c r="G1228" s="9">
        <f t="shared" si="119"/>
        <v>44702</v>
      </c>
      <c r="H1228" s="8" t="s">
        <v>8160</v>
      </c>
      <c r="I1228" s="12" t="s">
        <v>8161</v>
      </c>
      <c r="J1228" s="12" t="s">
        <v>329</v>
      </c>
      <c r="K1228" s="12" t="s">
        <v>124</v>
      </c>
      <c r="L1228" s="8" t="s">
        <v>29</v>
      </c>
      <c r="M1228" s="10" t="str">
        <f t="shared" si="120"/>
        <v>LP</v>
      </c>
      <c r="N1228" s="12" t="s">
        <v>30</v>
      </c>
      <c r="O1228" s="8" t="str">
        <f t="shared" si="117"/>
        <v>Medium</v>
      </c>
      <c r="P1228" s="201" t="s">
        <v>8162</v>
      </c>
      <c r="Q1228" s="12"/>
      <c r="R1228" s="12" t="s">
        <v>8163</v>
      </c>
      <c r="S1228" s="29" t="s">
        <v>8164</v>
      </c>
      <c r="T1228" s="14"/>
      <c r="U1228" s="12"/>
      <c r="V1228" s="12"/>
      <c r="W1228" s="12"/>
      <c r="X1228" s="12"/>
    </row>
    <row r="1229" spans="1:24" s="67" customFormat="1" ht="112.5" customHeight="1" x14ac:dyDescent="0.2">
      <c r="A1229" s="17"/>
      <c r="B1229" s="18">
        <v>44798</v>
      </c>
      <c r="C1229" s="8" t="str">
        <f t="shared" ca="1" si="121"/>
        <v>Expired</v>
      </c>
      <c r="D1229" s="12" t="s">
        <v>8165</v>
      </c>
      <c r="E1229" s="23">
        <v>44796</v>
      </c>
      <c r="F1229" s="28">
        <v>44796</v>
      </c>
      <c r="G1229" s="9">
        <f t="shared" si="119"/>
        <v>45526</v>
      </c>
      <c r="H1229" s="8" t="s">
        <v>8166</v>
      </c>
      <c r="I1229" s="12" t="s">
        <v>8167</v>
      </c>
      <c r="J1229" s="12" t="s">
        <v>56</v>
      </c>
      <c r="K1229" s="12" t="s">
        <v>124</v>
      </c>
      <c r="L1229" s="8" t="s">
        <v>29</v>
      </c>
      <c r="M1229" s="10" t="str">
        <f t="shared" si="120"/>
        <v>LP</v>
      </c>
      <c r="N1229" s="12" t="s">
        <v>30</v>
      </c>
      <c r="O1229" s="8" t="str">
        <f t="shared" si="117"/>
        <v>Medium</v>
      </c>
      <c r="P1229" s="201" t="s">
        <v>36</v>
      </c>
      <c r="Q1229" s="12"/>
      <c r="R1229" s="12" t="s">
        <v>36</v>
      </c>
      <c r="S1229" s="29" t="s">
        <v>36</v>
      </c>
      <c r="T1229" s="14" t="s">
        <v>36</v>
      </c>
      <c r="U1229" s="12" t="s">
        <v>36</v>
      </c>
      <c r="V1229" s="12" t="s">
        <v>36</v>
      </c>
      <c r="W1229" s="12" t="s">
        <v>36</v>
      </c>
      <c r="X1229" s="12" t="s">
        <v>36</v>
      </c>
    </row>
    <row r="1230" spans="1:24" s="67" customFormat="1" ht="112.5" customHeight="1" x14ac:dyDescent="0.2">
      <c r="A1230" s="19"/>
      <c r="B1230" s="20"/>
      <c r="C1230" s="8" t="str">
        <f t="shared" ca="1" si="121"/>
        <v>Expired</v>
      </c>
      <c r="D1230" s="8" t="s">
        <v>8168</v>
      </c>
      <c r="E1230" s="9">
        <v>43271</v>
      </c>
      <c r="F1230" s="9">
        <f>E1230</f>
        <v>43271</v>
      </c>
      <c r="G1230" s="9">
        <f t="shared" si="119"/>
        <v>44001</v>
      </c>
      <c r="H1230" s="8" t="s">
        <v>8169</v>
      </c>
      <c r="I1230" s="8" t="s">
        <v>8170</v>
      </c>
      <c r="J1230" s="8" t="s">
        <v>282</v>
      </c>
      <c r="K1230" s="8" t="s">
        <v>28</v>
      </c>
      <c r="L1230" s="8" t="s">
        <v>29</v>
      </c>
      <c r="M1230" s="10" t="str">
        <f t="shared" si="120"/>
        <v>LP</v>
      </c>
      <c r="N1230" s="12" t="s">
        <v>132</v>
      </c>
      <c r="O1230" s="8" t="str">
        <f t="shared" si="117"/>
        <v>Low</v>
      </c>
      <c r="P1230" s="207" t="s">
        <v>8171</v>
      </c>
      <c r="Q1230" s="8" t="s">
        <v>8172</v>
      </c>
      <c r="R1230" s="8" t="s">
        <v>8173</v>
      </c>
      <c r="S1230" s="21" t="s">
        <v>8174</v>
      </c>
      <c r="T1230" s="13" t="s">
        <v>60</v>
      </c>
      <c r="U1230" s="8">
        <v>2</v>
      </c>
      <c r="V1230" s="8">
        <v>0</v>
      </c>
      <c r="W1230" s="8">
        <v>0</v>
      </c>
      <c r="X1230" s="14" t="s">
        <v>37</v>
      </c>
    </row>
    <row r="1231" spans="1:24" s="67" customFormat="1" ht="112.5" customHeight="1" x14ac:dyDescent="0.2">
      <c r="A1231" s="19"/>
      <c r="B1231" s="20"/>
      <c r="C1231" s="8" t="str">
        <f t="shared" ca="1" si="121"/>
        <v>Expired</v>
      </c>
      <c r="D1231" s="8" t="s">
        <v>8175</v>
      </c>
      <c r="E1231" s="9">
        <v>43803</v>
      </c>
      <c r="F1231" s="9">
        <v>44534</v>
      </c>
      <c r="G1231" s="9">
        <f t="shared" si="119"/>
        <v>45263</v>
      </c>
      <c r="H1231" s="8" t="s">
        <v>8176</v>
      </c>
      <c r="I1231" s="8" t="s">
        <v>8177</v>
      </c>
      <c r="J1231" s="8" t="s">
        <v>27</v>
      </c>
      <c r="K1231" s="8" t="s">
        <v>28</v>
      </c>
      <c r="L1231" s="8" t="s">
        <v>29</v>
      </c>
      <c r="M1231" s="10" t="str">
        <f t="shared" si="120"/>
        <v>LP</v>
      </c>
      <c r="N1231" s="12" t="s">
        <v>30</v>
      </c>
      <c r="O1231" s="8" t="str">
        <f t="shared" si="117"/>
        <v>Medium</v>
      </c>
      <c r="P1231" s="207" t="s">
        <v>8178</v>
      </c>
      <c r="Q1231" s="8" t="s">
        <v>8179</v>
      </c>
      <c r="R1231" s="8" t="s">
        <v>8180</v>
      </c>
      <c r="S1231" s="11" t="s">
        <v>8181</v>
      </c>
      <c r="T1231" s="23" t="s">
        <v>8182</v>
      </c>
      <c r="U1231" s="8">
        <v>3</v>
      </c>
      <c r="V1231" s="8">
        <v>0</v>
      </c>
      <c r="W1231" s="8">
        <v>0</v>
      </c>
      <c r="X1231" s="14" t="s">
        <v>37</v>
      </c>
    </row>
    <row r="1232" spans="1:24" s="124" customFormat="1" ht="112.5" customHeight="1" x14ac:dyDescent="0.2">
      <c r="A1232" s="19"/>
      <c r="B1232" s="20"/>
      <c r="C1232" s="8" t="str">
        <f t="shared" ca="1" si="121"/>
        <v>Expired</v>
      </c>
      <c r="D1232" s="12" t="s">
        <v>8183</v>
      </c>
      <c r="E1232" s="23">
        <v>43312</v>
      </c>
      <c r="F1232" s="28">
        <v>43312</v>
      </c>
      <c r="G1232" s="9">
        <f t="shared" si="119"/>
        <v>44042</v>
      </c>
      <c r="H1232" s="8" t="s">
        <v>8184</v>
      </c>
      <c r="I1232" s="12" t="s">
        <v>8185</v>
      </c>
      <c r="J1232" s="12" t="s">
        <v>114</v>
      </c>
      <c r="K1232" s="12" t="s">
        <v>124</v>
      </c>
      <c r="L1232" s="8" t="s">
        <v>29</v>
      </c>
      <c r="M1232" s="10" t="str">
        <f t="shared" si="120"/>
        <v>LP</v>
      </c>
      <c r="N1232" s="12" t="s">
        <v>30</v>
      </c>
      <c r="O1232" s="8" t="str">
        <f t="shared" si="117"/>
        <v>Medium</v>
      </c>
      <c r="P1232" s="201" t="s">
        <v>8186</v>
      </c>
      <c r="Q1232" s="12"/>
      <c r="R1232" s="12"/>
      <c r="S1232" s="46"/>
      <c r="T1232" s="14"/>
      <c r="U1232" s="12"/>
      <c r="V1232" s="12"/>
      <c r="W1232" s="12"/>
      <c r="X1232" s="12"/>
    </row>
    <row r="1233" spans="1:26" ht="112.5" customHeight="1" x14ac:dyDescent="0.2">
      <c r="A1233" s="30"/>
      <c r="B1233" s="31"/>
      <c r="C1233" s="8" t="str">
        <f t="shared" ca="1" si="121"/>
        <v>Expired</v>
      </c>
      <c r="D1233" s="8" t="s">
        <v>8187</v>
      </c>
      <c r="E1233" s="9">
        <v>43503</v>
      </c>
      <c r="F1233" s="9">
        <v>44964</v>
      </c>
      <c r="G1233" s="9">
        <f>DATE(YEAR(F1233)+1,MONTH(F1233),DAY(F1233)-1)</f>
        <v>45328</v>
      </c>
      <c r="H1233" s="8" t="s">
        <v>8188</v>
      </c>
      <c r="I1233" s="8" t="s">
        <v>8189</v>
      </c>
      <c r="J1233" s="8" t="s">
        <v>254</v>
      </c>
      <c r="K1233" s="8" t="s">
        <v>28</v>
      </c>
      <c r="L1233" s="8" t="s">
        <v>29</v>
      </c>
      <c r="M1233" s="10" t="str">
        <f t="shared" si="120"/>
        <v>LP</v>
      </c>
      <c r="N1233" s="12" t="s">
        <v>270</v>
      </c>
      <c r="O1233" s="8" t="str">
        <f t="shared" si="117"/>
        <v>Medium</v>
      </c>
      <c r="P1233" s="207" t="s">
        <v>8190</v>
      </c>
      <c r="Q1233" s="8" t="s">
        <v>8191</v>
      </c>
      <c r="R1233" s="8" t="s">
        <v>8192</v>
      </c>
      <c r="S1233" s="11" t="s">
        <v>8193</v>
      </c>
      <c r="T1233" s="13" t="s">
        <v>8194</v>
      </c>
      <c r="U1233" s="8">
        <v>50</v>
      </c>
      <c r="V1233" s="8">
        <v>4</v>
      </c>
      <c r="W1233" s="8">
        <v>3</v>
      </c>
      <c r="X1233" s="14" t="s">
        <v>37</v>
      </c>
      <c r="Y1233" s="67"/>
      <c r="Z1233" s="67"/>
    </row>
    <row r="1234" spans="1:26" ht="112.5" customHeight="1" x14ac:dyDescent="0.2">
      <c r="A1234" s="19"/>
      <c r="B1234" s="20"/>
      <c r="C1234" s="8" t="str">
        <f t="shared" ca="1" si="121"/>
        <v>Expired</v>
      </c>
      <c r="D1234" s="8" t="s">
        <v>8195</v>
      </c>
      <c r="E1234" s="9">
        <v>42044</v>
      </c>
      <c r="F1234" s="9">
        <v>44966</v>
      </c>
      <c r="G1234" s="9">
        <f>DATE(YEAR(F1234)+1,MONTH(F1234),DAY(F1234)-1)</f>
        <v>45330</v>
      </c>
      <c r="H1234" s="8" t="s">
        <v>8196</v>
      </c>
      <c r="I1234" s="8" t="s">
        <v>4103</v>
      </c>
      <c r="J1234" s="8" t="s">
        <v>27</v>
      </c>
      <c r="K1234" s="8" t="s">
        <v>28</v>
      </c>
      <c r="L1234" s="8" t="s">
        <v>29</v>
      </c>
      <c r="M1234" s="10" t="str">
        <f t="shared" si="120"/>
        <v>LP</v>
      </c>
      <c r="N1234" s="12" t="s">
        <v>41</v>
      </c>
      <c r="O1234" s="8" t="str">
        <f t="shared" si="117"/>
        <v>Medium</v>
      </c>
      <c r="P1234" s="207" t="s">
        <v>8197</v>
      </c>
      <c r="Q1234" s="8" t="s">
        <v>8198</v>
      </c>
      <c r="R1234" s="8" t="s">
        <v>8199</v>
      </c>
      <c r="S1234" s="11" t="s">
        <v>8200</v>
      </c>
      <c r="T1234" s="23" t="s">
        <v>8201</v>
      </c>
      <c r="U1234" s="8">
        <v>0</v>
      </c>
      <c r="V1234" s="8">
        <v>10</v>
      </c>
      <c r="W1234" s="8">
        <v>0</v>
      </c>
      <c r="X1234" s="14" t="s">
        <v>243</v>
      </c>
      <c r="Y1234" s="67"/>
      <c r="Z1234" s="67"/>
    </row>
    <row r="1235" spans="1:26" ht="112.5" customHeight="1" x14ac:dyDescent="0.2">
      <c r="A1235" s="121"/>
      <c r="B1235" s="32"/>
      <c r="C1235" s="8" t="str">
        <f t="shared" ca="1" si="121"/>
        <v>Expired</v>
      </c>
      <c r="D1235" s="8" t="s">
        <v>8202</v>
      </c>
      <c r="E1235" s="9">
        <v>41786</v>
      </c>
      <c r="F1235" s="9">
        <v>44708</v>
      </c>
      <c r="G1235" s="9">
        <f t="shared" ref="G1235:G1250" si="122">DATE(YEAR(F1235)+2,MONTH(F1235),DAY(F1235)-1)</f>
        <v>45438</v>
      </c>
      <c r="H1235" s="8" t="s">
        <v>8203</v>
      </c>
      <c r="I1235" s="8" t="s">
        <v>8204</v>
      </c>
      <c r="J1235" s="8" t="s">
        <v>27</v>
      </c>
      <c r="K1235" s="8" t="s">
        <v>28</v>
      </c>
      <c r="L1235" s="8" t="s">
        <v>29</v>
      </c>
      <c r="M1235" s="10" t="str">
        <f t="shared" si="120"/>
        <v>LP</v>
      </c>
      <c r="N1235" s="12" t="s">
        <v>30</v>
      </c>
      <c r="O1235" s="8" t="str">
        <f t="shared" si="117"/>
        <v>Medium</v>
      </c>
      <c r="P1235" s="207" t="s">
        <v>8205</v>
      </c>
      <c r="Q1235" s="8" t="s">
        <v>8206</v>
      </c>
      <c r="R1235" s="8" t="s">
        <v>8207</v>
      </c>
      <c r="S1235" s="11" t="s">
        <v>8208</v>
      </c>
      <c r="T1235" s="23" t="s">
        <v>8209</v>
      </c>
      <c r="U1235" s="8">
        <v>75</v>
      </c>
      <c r="V1235" s="8">
        <v>1</v>
      </c>
      <c r="W1235" s="8">
        <v>0</v>
      </c>
      <c r="X1235" s="14" t="s">
        <v>37</v>
      </c>
      <c r="Y1235" s="67"/>
      <c r="Z1235" s="67"/>
    </row>
    <row r="1236" spans="1:26" ht="112.5" customHeight="1" x14ac:dyDescent="0.2">
      <c r="A1236" s="19"/>
      <c r="B1236" s="20"/>
      <c r="C1236" s="8" t="str">
        <f t="shared" ca="1" si="121"/>
        <v>Expired</v>
      </c>
      <c r="D1236" s="12" t="s">
        <v>8210</v>
      </c>
      <c r="E1236" s="23">
        <v>42016</v>
      </c>
      <c r="F1236" s="28">
        <v>44208</v>
      </c>
      <c r="G1236" s="9">
        <f t="shared" si="122"/>
        <v>44937</v>
      </c>
      <c r="H1236" s="8" t="s">
        <v>8211</v>
      </c>
      <c r="I1236" s="12" t="s">
        <v>8212</v>
      </c>
      <c r="J1236" s="12" t="s">
        <v>56</v>
      </c>
      <c r="K1236" s="12" t="s">
        <v>124</v>
      </c>
      <c r="L1236" s="11" t="s">
        <v>29</v>
      </c>
      <c r="M1236" s="10" t="str">
        <f t="shared" si="120"/>
        <v>LP</v>
      </c>
      <c r="N1236" s="12" t="s">
        <v>30</v>
      </c>
      <c r="O1236" s="8" t="str">
        <f t="shared" si="117"/>
        <v>Medium</v>
      </c>
      <c r="P1236" s="201" t="s">
        <v>8213</v>
      </c>
      <c r="Q1236" s="12"/>
      <c r="R1236" s="12" t="s">
        <v>8214</v>
      </c>
      <c r="S1236" s="29" t="s">
        <v>8215</v>
      </c>
      <c r="T1236" s="14" t="s">
        <v>8216</v>
      </c>
      <c r="U1236" s="12">
        <v>4</v>
      </c>
      <c r="V1236" s="12">
        <v>4</v>
      </c>
      <c r="W1236" s="12">
        <v>1</v>
      </c>
      <c r="X1236" s="12" t="s">
        <v>61</v>
      </c>
      <c r="Y1236" s="67"/>
      <c r="Z1236" s="67"/>
    </row>
    <row r="1237" spans="1:26" ht="112.5" customHeight="1" x14ac:dyDescent="0.2">
      <c r="A1237" s="17"/>
      <c r="B1237" s="112"/>
      <c r="C1237" s="8" t="str">
        <f t="shared" ca="1" si="121"/>
        <v>Expired</v>
      </c>
      <c r="D1237" s="8" t="s">
        <v>8217</v>
      </c>
      <c r="E1237" s="9">
        <v>44537</v>
      </c>
      <c r="F1237" s="9">
        <v>44537</v>
      </c>
      <c r="G1237" s="9">
        <f t="shared" si="122"/>
        <v>45266</v>
      </c>
      <c r="H1237" s="8" t="s">
        <v>8218</v>
      </c>
      <c r="I1237" s="8" t="s">
        <v>8219</v>
      </c>
      <c r="J1237" s="8" t="s">
        <v>27</v>
      </c>
      <c r="K1237" s="8" t="s">
        <v>28</v>
      </c>
      <c r="L1237" s="8" t="s">
        <v>29</v>
      </c>
      <c r="M1237" s="10" t="str">
        <f t="shared" si="120"/>
        <v>LP</v>
      </c>
      <c r="N1237" s="12" t="s">
        <v>30</v>
      </c>
      <c r="O1237" s="8" t="str">
        <f t="shared" si="117"/>
        <v>Medium</v>
      </c>
      <c r="P1237" s="207" t="s">
        <v>8220</v>
      </c>
      <c r="Q1237" s="8" t="s">
        <v>8221</v>
      </c>
      <c r="R1237" s="8" t="s">
        <v>8222</v>
      </c>
      <c r="S1237" s="21" t="s">
        <v>8223</v>
      </c>
      <c r="T1237" s="12" t="s">
        <v>8224</v>
      </c>
      <c r="U1237" s="8">
        <v>3</v>
      </c>
      <c r="V1237" s="8">
        <v>0</v>
      </c>
      <c r="W1237" s="8">
        <v>0</v>
      </c>
      <c r="X1237" s="27" t="s">
        <v>37</v>
      </c>
      <c r="Y1237" s="67"/>
      <c r="Z1237" s="124"/>
    </row>
    <row r="1238" spans="1:26" ht="112.5" customHeight="1" x14ac:dyDescent="0.2">
      <c r="A1238" s="19"/>
      <c r="B1238" s="20"/>
      <c r="C1238" s="8" t="str">
        <f t="shared" ca="1" si="121"/>
        <v>Active</v>
      </c>
      <c r="D1238" s="8" t="s">
        <v>8225</v>
      </c>
      <c r="E1238" s="9">
        <v>41883</v>
      </c>
      <c r="F1238" s="9">
        <v>45087</v>
      </c>
      <c r="G1238" s="9">
        <f t="shared" si="122"/>
        <v>45817</v>
      </c>
      <c r="H1238" s="8" t="s">
        <v>8226</v>
      </c>
      <c r="I1238" s="8" t="s">
        <v>8227</v>
      </c>
      <c r="J1238" s="8" t="s">
        <v>27</v>
      </c>
      <c r="K1238" s="8" t="s">
        <v>28</v>
      </c>
      <c r="L1238" s="8" t="s">
        <v>29</v>
      </c>
      <c r="M1238" s="10" t="str">
        <f t="shared" si="120"/>
        <v>LP</v>
      </c>
      <c r="N1238" s="12" t="s">
        <v>41</v>
      </c>
      <c r="O1238" s="8" t="str">
        <f t="shared" ref="O1238:O1252" si="123">IF(EXACT(N1238,"Overseas Charities Operating in Jamaica"),"Medium",IF(EXACT(N1238,"Muslim Groups/Foundations"),"Medium",IF(EXACT(N1238,"Churches"),"Low",IF(EXACT(N1238,"Benevolent Societies"),"Low",IF(EXACT(N1238,"Alumni/Past Students'associations"),"Low",IF(EXACT(N1238,"Schools(Government/Private)"),"Low",IF(EXACT(N1238,"Govt.Based Trust/Charities"),"Low",IF(EXACT(N1238,"Trust"),"Medium",IF(EXACT(N1238,"Company Based Foundations"),"Medium",IF(EXACT(N1238,"Other Foundations"),"Medium",IF(EXACT(N1238,"Unincorporated Groups"),"Medium","")))))))))))</f>
        <v>Medium</v>
      </c>
      <c r="P1238" s="207" t="s">
        <v>8228</v>
      </c>
      <c r="Q1238" s="8" t="s">
        <v>8229</v>
      </c>
      <c r="R1238" s="8" t="s">
        <v>8230</v>
      </c>
      <c r="S1238" s="11" t="s">
        <v>8231</v>
      </c>
      <c r="T1238" s="12" t="s">
        <v>8232</v>
      </c>
      <c r="U1238" s="25">
        <v>2</v>
      </c>
      <c r="V1238" s="25">
        <v>2</v>
      </c>
      <c r="W1238" s="25">
        <v>0</v>
      </c>
      <c r="X1238" s="25" t="s">
        <v>37</v>
      </c>
      <c r="Y1238" s="67"/>
    </row>
    <row r="1239" spans="1:26" ht="112.5" customHeight="1" x14ac:dyDescent="0.2">
      <c r="A1239" s="19"/>
      <c r="B1239" s="20"/>
      <c r="C1239" s="8" t="str">
        <f t="shared" ca="1" si="121"/>
        <v>Expired</v>
      </c>
      <c r="D1239" s="8" t="s">
        <v>8233</v>
      </c>
      <c r="E1239" s="9">
        <v>42479</v>
      </c>
      <c r="F1239" s="9">
        <f>E1239</f>
        <v>42479</v>
      </c>
      <c r="G1239" s="9">
        <f t="shared" si="122"/>
        <v>43208</v>
      </c>
      <c r="H1239" s="8" t="s">
        <v>8234</v>
      </c>
      <c r="I1239" s="8" t="s">
        <v>8235</v>
      </c>
      <c r="J1239" s="8" t="s">
        <v>65</v>
      </c>
      <c r="K1239" s="8" t="s">
        <v>28</v>
      </c>
      <c r="L1239" s="8" t="s">
        <v>29</v>
      </c>
      <c r="M1239" s="10" t="str">
        <f t="shared" si="120"/>
        <v>LP</v>
      </c>
      <c r="N1239" s="12" t="s">
        <v>30</v>
      </c>
      <c r="O1239" s="8" t="str">
        <f t="shared" si="123"/>
        <v>Medium</v>
      </c>
      <c r="P1239" s="207" t="s">
        <v>8236</v>
      </c>
      <c r="Q1239" s="8"/>
      <c r="R1239" s="8" t="s">
        <v>8237</v>
      </c>
      <c r="S1239" s="21" t="s">
        <v>36</v>
      </c>
      <c r="T1239" s="12" t="s">
        <v>8238</v>
      </c>
      <c r="U1239" s="24"/>
      <c r="V1239" s="24"/>
      <c r="W1239" s="24"/>
      <c r="X1239" s="14" t="s">
        <v>37</v>
      </c>
      <c r="Y1239" s="67"/>
    </row>
    <row r="1240" spans="1:26" ht="112.5" customHeight="1" x14ac:dyDescent="0.2">
      <c r="A1240" s="19"/>
      <c r="B1240" s="20"/>
      <c r="C1240" s="8" t="str">
        <f t="shared" ca="1" si="121"/>
        <v>Expired</v>
      </c>
      <c r="D1240" s="8" t="s">
        <v>8239</v>
      </c>
      <c r="E1240" s="9">
        <v>41844</v>
      </c>
      <c r="F1240" s="9">
        <v>43305</v>
      </c>
      <c r="G1240" s="9">
        <f t="shared" si="122"/>
        <v>44035</v>
      </c>
      <c r="H1240" s="8" t="s">
        <v>8240</v>
      </c>
      <c r="I1240" s="8" t="s">
        <v>8241</v>
      </c>
      <c r="J1240" s="8" t="s">
        <v>27</v>
      </c>
      <c r="K1240" s="8" t="s">
        <v>28</v>
      </c>
      <c r="L1240" s="8" t="s">
        <v>29</v>
      </c>
      <c r="M1240" s="10" t="str">
        <f t="shared" si="120"/>
        <v>LP</v>
      </c>
      <c r="N1240" s="12" t="s">
        <v>30</v>
      </c>
      <c r="O1240" s="8" t="str">
        <f t="shared" si="123"/>
        <v>Medium</v>
      </c>
      <c r="P1240" s="207" t="s">
        <v>8242</v>
      </c>
      <c r="Q1240" s="8" t="s">
        <v>8243</v>
      </c>
      <c r="R1240" s="8" t="s">
        <v>8244</v>
      </c>
      <c r="S1240" s="21" t="s">
        <v>8245</v>
      </c>
      <c r="T1240" s="12" t="s">
        <v>8246</v>
      </c>
      <c r="U1240" s="8">
        <v>7</v>
      </c>
      <c r="V1240" s="8">
        <v>0</v>
      </c>
      <c r="W1240" s="8">
        <v>0</v>
      </c>
      <c r="X1240" s="14" t="s">
        <v>243</v>
      </c>
      <c r="Y1240" s="67"/>
    </row>
    <row r="1241" spans="1:26" ht="112.5" customHeight="1" x14ac:dyDescent="0.2">
      <c r="A1241" s="71"/>
      <c r="B1241" s="72"/>
      <c r="C1241" s="8" t="str">
        <f t="shared" ca="1" si="121"/>
        <v>Expired</v>
      </c>
      <c r="D1241" s="8" t="s">
        <v>8247</v>
      </c>
      <c r="E1241" s="9">
        <v>41687</v>
      </c>
      <c r="F1241" s="9">
        <v>44617</v>
      </c>
      <c r="G1241" s="9">
        <f t="shared" si="122"/>
        <v>45346</v>
      </c>
      <c r="H1241" s="8" t="s">
        <v>8248</v>
      </c>
      <c r="I1241" s="9" t="s">
        <v>2679</v>
      </c>
      <c r="J1241" s="8" t="s">
        <v>27</v>
      </c>
      <c r="K1241" s="8" t="s">
        <v>28</v>
      </c>
      <c r="L1241" s="8" t="s">
        <v>29</v>
      </c>
      <c r="M1241" s="10" t="str">
        <f t="shared" si="120"/>
        <v>LP</v>
      </c>
      <c r="N1241" s="12" t="s">
        <v>132</v>
      </c>
      <c r="O1241" s="8" t="str">
        <f t="shared" si="123"/>
        <v>Low</v>
      </c>
      <c r="P1241" s="207" t="s">
        <v>8249</v>
      </c>
      <c r="Q1241" s="8"/>
      <c r="R1241" s="8" t="s">
        <v>2687</v>
      </c>
      <c r="S1241" s="11" t="s">
        <v>2688</v>
      </c>
      <c r="T1241" s="12" t="s">
        <v>265</v>
      </c>
      <c r="U1241" s="8"/>
      <c r="V1241" s="8"/>
      <c r="W1241" s="8"/>
      <c r="X1241" s="14" t="str">
        <f>IF(ISNUMBER(#REF!), IF(#REF!&lt;5000001,"SMALL", IF(#REF!&lt;15000001,"MEDIUM","LARGE")),"")</f>
        <v/>
      </c>
      <c r="Y1241" s="67"/>
    </row>
    <row r="1242" spans="1:26" ht="112.5" customHeight="1" x14ac:dyDescent="0.2">
      <c r="A1242" s="19"/>
      <c r="B1242" s="20"/>
      <c r="C1242" s="8" t="str">
        <f t="shared" ca="1" si="121"/>
        <v>Expired</v>
      </c>
      <c r="D1242" s="8" t="s">
        <v>8250</v>
      </c>
      <c r="E1242" s="9">
        <v>41869</v>
      </c>
      <c r="F1242" s="9">
        <v>44791</v>
      </c>
      <c r="G1242" s="9">
        <f t="shared" si="122"/>
        <v>45521</v>
      </c>
      <c r="H1242" s="8" t="s">
        <v>8251</v>
      </c>
      <c r="I1242" s="8" t="s">
        <v>8252</v>
      </c>
      <c r="J1242" s="8" t="s">
        <v>27</v>
      </c>
      <c r="K1242" s="8" t="s">
        <v>28</v>
      </c>
      <c r="L1242" s="8" t="s">
        <v>29</v>
      </c>
      <c r="M1242" s="10" t="str">
        <f t="shared" si="120"/>
        <v>LP</v>
      </c>
      <c r="N1242" s="12" t="s">
        <v>193</v>
      </c>
      <c r="O1242" s="8" t="str">
        <f t="shared" si="123"/>
        <v>Low</v>
      </c>
      <c r="P1242" s="207" t="s">
        <v>8253</v>
      </c>
      <c r="Q1242" s="8"/>
      <c r="R1242" s="8" t="s">
        <v>8254</v>
      </c>
      <c r="S1242" s="11" t="s">
        <v>8255</v>
      </c>
      <c r="T1242" s="12" t="s">
        <v>8256</v>
      </c>
      <c r="U1242" s="8">
        <v>1030</v>
      </c>
      <c r="V1242" s="8">
        <v>100</v>
      </c>
      <c r="W1242" s="8">
        <v>0</v>
      </c>
      <c r="X1242" s="14" t="s">
        <v>61</v>
      </c>
      <c r="Y1242" s="67"/>
    </row>
    <row r="1243" spans="1:26" ht="112.5" customHeight="1" x14ac:dyDescent="0.2">
      <c r="A1243" s="19"/>
      <c r="B1243" s="20"/>
      <c r="C1243" s="8" t="str">
        <f t="shared" ca="1" si="121"/>
        <v>Expired</v>
      </c>
      <c r="D1243" s="8" t="s">
        <v>8257</v>
      </c>
      <c r="E1243" s="9">
        <v>42237</v>
      </c>
      <c r="F1243" s="9">
        <f>E1243</f>
        <v>42237</v>
      </c>
      <c r="G1243" s="9">
        <f t="shared" si="122"/>
        <v>42967</v>
      </c>
      <c r="H1243" s="8" t="s">
        <v>8258</v>
      </c>
      <c r="I1243" s="8" t="s">
        <v>8259</v>
      </c>
      <c r="J1243" s="8" t="s">
        <v>27</v>
      </c>
      <c r="K1243" s="8" t="s">
        <v>28</v>
      </c>
      <c r="L1243" s="8" t="s">
        <v>29</v>
      </c>
      <c r="M1243" s="10" t="str">
        <f t="shared" si="120"/>
        <v>LP</v>
      </c>
      <c r="N1243" s="12" t="s">
        <v>30</v>
      </c>
      <c r="O1243" s="8" t="str">
        <f t="shared" si="123"/>
        <v>Medium</v>
      </c>
      <c r="P1243" s="207"/>
      <c r="Q1243" s="8"/>
      <c r="R1243" s="8" t="s">
        <v>3886</v>
      </c>
      <c r="S1243" s="11" t="s">
        <v>8260</v>
      </c>
      <c r="T1243" s="13"/>
      <c r="U1243" s="8"/>
      <c r="V1243" s="8"/>
      <c r="W1243" s="8"/>
      <c r="X1243" s="14" t="str">
        <f>IF(ISNUMBER(#REF!), IF(#REF!&lt;5000001,"SMALL", IF(#REF!&lt;15000001,"MEDIUM","LARGE")),"")</f>
        <v/>
      </c>
      <c r="Y1243" s="67"/>
    </row>
    <row r="1244" spans="1:26" ht="112.5" customHeight="1" x14ac:dyDescent="0.2">
      <c r="A1244" s="19"/>
      <c r="B1244" s="20"/>
      <c r="C1244" s="8" t="str">
        <f t="shared" ca="1" si="121"/>
        <v>Expired</v>
      </c>
      <c r="D1244" s="8" t="s">
        <v>8261</v>
      </c>
      <c r="E1244" s="9">
        <v>43788</v>
      </c>
      <c r="F1244" s="9">
        <f>E1244</f>
        <v>43788</v>
      </c>
      <c r="G1244" s="9">
        <f t="shared" si="122"/>
        <v>44518</v>
      </c>
      <c r="H1244" s="8" t="s">
        <v>8262</v>
      </c>
      <c r="I1244" s="8" t="s">
        <v>8263</v>
      </c>
      <c r="J1244" s="8" t="s">
        <v>65</v>
      </c>
      <c r="K1244" s="8" t="s">
        <v>28</v>
      </c>
      <c r="L1244" s="8" t="s">
        <v>29</v>
      </c>
      <c r="M1244" s="10" t="str">
        <f t="shared" si="120"/>
        <v>LP</v>
      </c>
      <c r="N1244" s="12" t="s">
        <v>30</v>
      </c>
      <c r="O1244" s="8" t="str">
        <f t="shared" si="123"/>
        <v>Medium</v>
      </c>
      <c r="P1244" s="207" t="s">
        <v>8264</v>
      </c>
      <c r="Q1244" s="8" t="s">
        <v>8265</v>
      </c>
      <c r="R1244" s="8" t="s">
        <v>8266</v>
      </c>
      <c r="S1244" s="11" t="s">
        <v>8267</v>
      </c>
      <c r="T1244" s="23" t="s">
        <v>8268</v>
      </c>
      <c r="U1244" s="8">
        <v>4</v>
      </c>
      <c r="V1244" s="8">
        <v>0</v>
      </c>
      <c r="W1244" s="8">
        <v>0</v>
      </c>
      <c r="X1244" s="14" t="s">
        <v>37</v>
      </c>
      <c r="Y1244" s="67"/>
    </row>
    <row r="1245" spans="1:26" ht="112.5" customHeight="1" x14ac:dyDescent="0.2">
      <c r="A1245" s="121"/>
      <c r="B1245" s="32"/>
      <c r="C1245" s="8" t="str">
        <f t="shared" ca="1" si="121"/>
        <v>Expired</v>
      </c>
      <c r="D1245" s="8" t="s">
        <v>8269</v>
      </c>
      <c r="E1245" s="9">
        <v>42184</v>
      </c>
      <c r="F1245" s="9">
        <f>E1245</f>
        <v>42184</v>
      </c>
      <c r="G1245" s="9">
        <f t="shared" si="122"/>
        <v>42914</v>
      </c>
      <c r="H1245" s="8" t="s">
        <v>8270</v>
      </c>
      <c r="I1245" s="8" t="s">
        <v>8271</v>
      </c>
      <c r="J1245" s="8" t="s">
        <v>27</v>
      </c>
      <c r="K1245" s="8" t="s">
        <v>28</v>
      </c>
      <c r="L1245" s="8" t="s">
        <v>29</v>
      </c>
      <c r="M1245" s="10" t="str">
        <f t="shared" si="120"/>
        <v>LP</v>
      </c>
      <c r="N1245" s="12" t="s">
        <v>132</v>
      </c>
      <c r="O1245" s="8" t="str">
        <f t="shared" si="123"/>
        <v>Low</v>
      </c>
      <c r="P1245" s="207"/>
      <c r="Q1245" s="8"/>
      <c r="R1245" s="8"/>
      <c r="S1245" s="21"/>
      <c r="T1245" s="13"/>
      <c r="U1245" s="8"/>
      <c r="V1245" s="8"/>
      <c r="W1245" s="8"/>
      <c r="X1245" s="14" t="str">
        <f>IF(ISNUMBER(#REF!), IF(#REF!&lt;5000001,"SMALL", IF(#REF!&lt;15000001,"MEDIUM","LARGE")),"")</f>
        <v/>
      </c>
      <c r="Y1245" s="67"/>
    </row>
    <row r="1246" spans="1:26" ht="112.5" customHeight="1" x14ac:dyDescent="0.2">
      <c r="A1246" s="19"/>
      <c r="B1246" s="20"/>
      <c r="C1246" s="8" t="str">
        <f t="shared" ca="1" si="121"/>
        <v>Expired</v>
      </c>
      <c r="D1246" s="8" t="s">
        <v>8272</v>
      </c>
      <c r="E1246" s="9">
        <v>44266</v>
      </c>
      <c r="F1246" s="9">
        <f>E1246</f>
        <v>44266</v>
      </c>
      <c r="G1246" s="9">
        <f t="shared" si="122"/>
        <v>44995</v>
      </c>
      <c r="H1246" s="8" t="s">
        <v>8273</v>
      </c>
      <c r="I1246" s="8" t="s">
        <v>8274</v>
      </c>
      <c r="J1246" s="8" t="s">
        <v>27</v>
      </c>
      <c r="K1246" s="8" t="s">
        <v>28</v>
      </c>
      <c r="L1246" s="8" t="s">
        <v>29</v>
      </c>
      <c r="M1246" s="10" t="str">
        <f t="shared" si="120"/>
        <v>LP</v>
      </c>
      <c r="N1246" s="12" t="s">
        <v>132</v>
      </c>
      <c r="O1246" s="8" t="str">
        <f t="shared" si="123"/>
        <v>Low</v>
      </c>
      <c r="P1246" s="207" t="s">
        <v>2457</v>
      </c>
      <c r="Q1246" s="8" t="s">
        <v>8275</v>
      </c>
      <c r="R1246" s="8" t="s">
        <v>8276</v>
      </c>
      <c r="S1246" s="11" t="s">
        <v>8277</v>
      </c>
      <c r="T1246" s="12" t="s">
        <v>8278</v>
      </c>
      <c r="U1246" s="8">
        <v>7</v>
      </c>
      <c r="V1246" s="8">
        <v>0</v>
      </c>
      <c r="W1246" s="8">
        <v>0</v>
      </c>
      <c r="X1246" s="14" t="s">
        <v>37</v>
      </c>
      <c r="Y1246" s="67"/>
    </row>
    <row r="1247" spans="1:26" ht="112.5" customHeight="1" x14ac:dyDescent="0.2">
      <c r="A1247" s="32"/>
      <c r="B1247" s="20"/>
      <c r="C1247" s="8" t="str">
        <f t="shared" ca="1" si="121"/>
        <v>Expired</v>
      </c>
      <c r="D1247" s="8" t="s">
        <v>8279</v>
      </c>
      <c r="E1247" s="9">
        <v>42530</v>
      </c>
      <c r="F1247" s="9">
        <f>E1247</f>
        <v>42530</v>
      </c>
      <c r="G1247" s="9">
        <f t="shared" si="122"/>
        <v>43259</v>
      </c>
      <c r="H1247" s="8" t="s">
        <v>8280</v>
      </c>
      <c r="I1247" s="8" t="s">
        <v>8281</v>
      </c>
      <c r="J1247" s="8" t="s">
        <v>27</v>
      </c>
      <c r="K1247" s="8" t="s">
        <v>28</v>
      </c>
      <c r="L1247" s="8" t="s">
        <v>29</v>
      </c>
      <c r="M1247" s="10" t="str">
        <f t="shared" si="120"/>
        <v>LP</v>
      </c>
      <c r="N1247" s="12" t="s">
        <v>132</v>
      </c>
      <c r="O1247" s="8" t="str">
        <f t="shared" si="123"/>
        <v>Low</v>
      </c>
      <c r="P1247" s="207" t="s">
        <v>8282</v>
      </c>
      <c r="Q1247" s="8" t="s">
        <v>8283</v>
      </c>
      <c r="R1247" s="8" t="s">
        <v>8284</v>
      </c>
      <c r="S1247" s="21" t="s">
        <v>8285</v>
      </c>
      <c r="T1247" s="12" t="s">
        <v>8286</v>
      </c>
      <c r="U1247" s="8">
        <v>700</v>
      </c>
      <c r="V1247" s="8">
        <v>0</v>
      </c>
      <c r="W1247" s="8">
        <v>27</v>
      </c>
      <c r="X1247" s="14" t="s">
        <v>37</v>
      </c>
      <c r="Y1247" s="67"/>
    </row>
    <row r="1248" spans="1:26" ht="112.5" customHeight="1" x14ac:dyDescent="0.2">
      <c r="A1248" s="19"/>
      <c r="B1248" s="20"/>
      <c r="C1248" s="8" t="str">
        <f t="shared" ca="1" si="121"/>
        <v>Expired</v>
      </c>
      <c r="D1248" s="12" t="s">
        <v>8287</v>
      </c>
      <c r="E1248" s="23">
        <v>43278</v>
      </c>
      <c r="F1248" s="28">
        <v>43278</v>
      </c>
      <c r="G1248" s="9">
        <f t="shared" si="122"/>
        <v>44008</v>
      </c>
      <c r="H1248" s="8" t="s">
        <v>8288</v>
      </c>
      <c r="I1248" s="12" t="s">
        <v>8289</v>
      </c>
      <c r="J1248" s="12" t="s">
        <v>56</v>
      </c>
      <c r="K1248" s="12" t="s">
        <v>124</v>
      </c>
      <c r="L1248" s="8" t="s">
        <v>29</v>
      </c>
      <c r="M1248" s="10" t="str">
        <f t="shared" si="120"/>
        <v>LP</v>
      </c>
      <c r="N1248" s="12" t="s">
        <v>132</v>
      </c>
      <c r="O1248" s="8" t="str">
        <f t="shared" si="123"/>
        <v>Low</v>
      </c>
      <c r="P1248" s="201" t="s">
        <v>8290</v>
      </c>
      <c r="Q1248" s="12"/>
      <c r="R1248" s="12" t="s">
        <v>8291</v>
      </c>
      <c r="S1248" s="29" t="s">
        <v>8292</v>
      </c>
      <c r="T1248" s="14"/>
      <c r="U1248" s="12"/>
      <c r="V1248" s="12"/>
      <c r="W1248" s="12"/>
      <c r="X1248" s="12"/>
      <c r="Y1248" s="67"/>
    </row>
    <row r="1249" spans="1:25" ht="112.5" customHeight="1" x14ac:dyDescent="0.2">
      <c r="A1249" s="19"/>
      <c r="B1249" s="20"/>
      <c r="C1249" s="8" t="str">
        <f t="shared" ca="1" si="121"/>
        <v>Expired</v>
      </c>
      <c r="D1249" s="8" t="s">
        <v>8293</v>
      </c>
      <c r="E1249" s="9">
        <v>43306</v>
      </c>
      <c r="F1249" s="9">
        <f>E1249</f>
        <v>43306</v>
      </c>
      <c r="G1249" s="9">
        <f t="shared" si="122"/>
        <v>44036</v>
      </c>
      <c r="H1249" s="8" t="s">
        <v>8294</v>
      </c>
      <c r="I1249" s="8" t="s">
        <v>8295</v>
      </c>
      <c r="J1249" s="8" t="s">
        <v>27</v>
      </c>
      <c r="K1249" s="8" t="s">
        <v>28</v>
      </c>
      <c r="L1249" s="8" t="s">
        <v>29</v>
      </c>
      <c r="M1249" s="10" t="str">
        <f t="shared" si="120"/>
        <v>LP</v>
      </c>
      <c r="N1249" s="12" t="s">
        <v>132</v>
      </c>
      <c r="O1249" s="8" t="str">
        <f t="shared" si="123"/>
        <v>Low</v>
      </c>
      <c r="P1249" s="207" t="s">
        <v>8296</v>
      </c>
      <c r="Q1249" s="8" t="s">
        <v>8297</v>
      </c>
      <c r="R1249" s="8" t="s">
        <v>8298</v>
      </c>
      <c r="S1249" s="11" t="s">
        <v>8299</v>
      </c>
      <c r="T1249" s="12" t="s">
        <v>8300</v>
      </c>
      <c r="U1249" s="25">
        <v>8</v>
      </c>
      <c r="V1249" s="25">
        <v>0</v>
      </c>
      <c r="W1249" s="25">
        <v>0</v>
      </c>
      <c r="X1249" s="58" t="s">
        <v>37</v>
      </c>
      <c r="Y1249" s="67"/>
    </row>
    <row r="1250" spans="1:25" ht="112.5" customHeight="1" x14ac:dyDescent="0.2">
      <c r="A1250" s="19"/>
      <c r="B1250" s="20"/>
      <c r="C1250" s="8" t="str">
        <f t="shared" ca="1" si="121"/>
        <v>Expired</v>
      </c>
      <c r="D1250" s="12" t="s">
        <v>8301</v>
      </c>
      <c r="E1250" s="23">
        <v>41795</v>
      </c>
      <c r="F1250" s="28">
        <v>44717</v>
      </c>
      <c r="G1250" s="9">
        <f t="shared" si="122"/>
        <v>45447</v>
      </c>
      <c r="H1250" s="8" t="s">
        <v>8302</v>
      </c>
      <c r="I1250" s="12" t="s">
        <v>8303</v>
      </c>
      <c r="J1250" s="12" t="s">
        <v>56</v>
      </c>
      <c r="K1250" s="12" t="s">
        <v>124</v>
      </c>
      <c r="L1250" s="54" t="s">
        <v>29</v>
      </c>
      <c r="M1250" s="10" t="str">
        <f t="shared" si="120"/>
        <v>LP</v>
      </c>
      <c r="N1250" s="12" t="s">
        <v>30</v>
      </c>
      <c r="O1250" s="8" t="str">
        <f t="shared" si="123"/>
        <v>Medium</v>
      </c>
      <c r="P1250" s="201" t="s">
        <v>8304</v>
      </c>
      <c r="Q1250" s="12"/>
      <c r="R1250" s="12" t="s">
        <v>8305</v>
      </c>
      <c r="S1250" s="29" t="s">
        <v>8306</v>
      </c>
      <c r="T1250" s="14"/>
      <c r="U1250" s="12"/>
      <c r="V1250" s="74"/>
      <c r="W1250" s="74"/>
      <c r="X1250" s="74"/>
      <c r="Y1250" s="67"/>
    </row>
    <row r="1251" spans="1:25" ht="112.5" customHeight="1" x14ac:dyDescent="0.2">
      <c r="A1251" s="30"/>
      <c r="B1251" s="31"/>
      <c r="C1251" s="8" t="str">
        <f t="shared" ca="1" si="121"/>
        <v>Expired</v>
      </c>
      <c r="D1251" s="8" t="s">
        <v>8307</v>
      </c>
      <c r="E1251" s="9">
        <v>41744</v>
      </c>
      <c r="F1251" s="9">
        <v>44727</v>
      </c>
      <c r="G1251" s="9">
        <f>DATE(YEAR(F1251)+1,MONTH(F1251)+6,DAY(F1251)-1)</f>
        <v>45274</v>
      </c>
      <c r="H1251" s="8" t="s">
        <v>8308</v>
      </c>
      <c r="I1251" s="8" t="s">
        <v>8309</v>
      </c>
      <c r="J1251" s="8" t="s">
        <v>27</v>
      </c>
      <c r="K1251" s="8" t="s">
        <v>28</v>
      </c>
      <c r="L1251" s="8" t="s">
        <v>29</v>
      </c>
      <c r="M1251" s="10" t="str">
        <f t="shared" si="120"/>
        <v>LP</v>
      </c>
      <c r="N1251" s="12" t="s">
        <v>30</v>
      </c>
      <c r="O1251" s="8" t="str">
        <f t="shared" si="123"/>
        <v>Medium</v>
      </c>
      <c r="P1251" s="207" t="s">
        <v>8310</v>
      </c>
      <c r="Q1251" s="8"/>
      <c r="R1251" s="8" t="s">
        <v>8311</v>
      </c>
      <c r="S1251" s="11" t="s">
        <v>8312</v>
      </c>
      <c r="T1251" s="23" t="s">
        <v>8313</v>
      </c>
      <c r="U1251" s="8">
        <v>5</v>
      </c>
      <c r="V1251" s="8">
        <v>32</v>
      </c>
      <c r="W1251" s="8">
        <v>0</v>
      </c>
      <c r="X1251" s="14" t="s">
        <v>243</v>
      </c>
      <c r="Y1251" s="67"/>
    </row>
    <row r="1252" spans="1:25" ht="112.5" customHeight="1" x14ac:dyDescent="0.2">
      <c r="A1252" s="19"/>
      <c r="B1252" s="20"/>
      <c r="C1252" s="8" t="str">
        <f t="shared" ca="1" si="121"/>
        <v>Expired</v>
      </c>
      <c r="D1252" s="8" t="s">
        <v>8314</v>
      </c>
      <c r="E1252" s="9">
        <v>43563</v>
      </c>
      <c r="F1252" s="9">
        <f>E1252</f>
        <v>43563</v>
      </c>
      <c r="G1252" s="9">
        <f t="shared" ref="G1252:G1278" si="124">DATE(YEAR(F1252)+2,MONTH(F1252),DAY(F1252)-1)</f>
        <v>44293</v>
      </c>
      <c r="H1252" s="8" t="s">
        <v>8315</v>
      </c>
      <c r="I1252" s="8" t="s">
        <v>8316</v>
      </c>
      <c r="J1252" s="8" t="s">
        <v>27</v>
      </c>
      <c r="K1252" s="8" t="s">
        <v>28</v>
      </c>
      <c r="L1252" s="8" t="s">
        <v>29</v>
      </c>
      <c r="M1252" s="10" t="str">
        <f t="shared" si="120"/>
        <v>LP</v>
      </c>
      <c r="N1252" s="12" t="s">
        <v>30</v>
      </c>
      <c r="O1252" s="8" t="str">
        <f t="shared" si="123"/>
        <v>Medium</v>
      </c>
      <c r="P1252" s="207" t="s">
        <v>8317</v>
      </c>
      <c r="Q1252" s="8" t="s">
        <v>8318</v>
      </c>
      <c r="R1252" s="8" t="s">
        <v>8319</v>
      </c>
      <c r="S1252" s="11" t="s">
        <v>8320</v>
      </c>
      <c r="T1252" s="12" t="s">
        <v>7957</v>
      </c>
      <c r="U1252" s="8">
        <v>3</v>
      </c>
      <c r="V1252" s="8">
        <v>0</v>
      </c>
      <c r="W1252" s="8">
        <v>0</v>
      </c>
      <c r="X1252" s="14" t="s">
        <v>37</v>
      </c>
      <c r="Y1252" s="67"/>
    </row>
    <row r="1253" spans="1:25" ht="112.5" customHeight="1" x14ac:dyDescent="0.2">
      <c r="A1253" s="17"/>
      <c r="B1253" s="18">
        <v>44978</v>
      </c>
      <c r="C1253" s="8" t="str">
        <f t="shared" ca="1" si="121"/>
        <v>Active</v>
      </c>
      <c r="D1253" s="8" t="s">
        <v>8321</v>
      </c>
      <c r="E1253" s="9">
        <v>44978</v>
      </c>
      <c r="F1253" s="9">
        <f>E1253</f>
        <v>44978</v>
      </c>
      <c r="G1253" s="9">
        <f t="shared" si="124"/>
        <v>45708</v>
      </c>
      <c r="H1253" s="8" t="s">
        <v>8322</v>
      </c>
      <c r="I1253" s="8" t="s">
        <v>8323</v>
      </c>
      <c r="J1253" s="12" t="s">
        <v>27</v>
      </c>
      <c r="K1253" s="8" t="s">
        <v>28</v>
      </c>
      <c r="L1253" s="8" t="s">
        <v>29</v>
      </c>
      <c r="M1253" s="10" t="str">
        <f t="shared" si="120"/>
        <v>LP</v>
      </c>
      <c r="N1253" s="8" t="s">
        <v>30</v>
      </c>
      <c r="O1253" s="8" t="str">
        <f>IF(EXACT(N1253,"Overseas Charities Operating in Jamaica"),"Medium",IF(EXACT(N1253,"Muslim Groups/Foundations"),"Medium",IF(EXACT(N1253,"Churches"),"Low",IF(EXACT(N1253,"Benevolent Societies"),"Low",IF(EXACT(N1253,"Alumni/Past Students Associations"),"Low",IF(EXACT(N1253,"Schools(Government/Private)"),"Low",IF(EXACT(N1253,"Govt.Based Trusts/Charities"),"Low",IF(EXACT(N1253,"Trust"),"Medium",IF(EXACT(N1253,"Company Based Foundations"),"Medium",IF(EXACT(N1253,"Other Foundations"),"Medium",IF(EXACT(N1253,"Unincorporated Groups"),"Medium","")))))))))))</f>
        <v>Medium</v>
      </c>
      <c r="P1253" s="207" t="s">
        <v>8324</v>
      </c>
      <c r="Q1253" s="8"/>
      <c r="R1253" s="8" t="s">
        <v>8325</v>
      </c>
      <c r="S1253" s="21" t="s">
        <v>8326</v>
      </c>
      <c r="T1253" s="22" t="s">
        <v>1330</v>
      </c>
      <c r="U1253" s="8">
        <v>0</v>
      </c>
      <c r="V1253" s="8">
        <v>0</v>
      </c>
      <c r="W1253" s="8">
        <v>0</v>
      </c>
      <c r="X1253" s="14" t="s">
        <v>37</v>
      </c>
      <c r="Y1253" s="67"/>
    </row>
    <row r="1254" spans="1:25" ht="112.5" customHeight="1" x14ac:dyDescent="0.2">
      <c r="A1254" s="19"/>
      <c r="B1254" s="20"/>
      <c r="C1254" s="8" t="str">
        <f t="shared" ca="1" si="121"/>
        <v>Expired</v>
      </c>
      <c r="D1254" s="8" t="s">
        <v>8327</v>
      </c>
      <c r="E1254" s="9">
        <v>42593</v>
      </c>
      <c r="F1254" s="9">
        <f>E1254</f>
        <v>42593</v>
      </c>
      <c r="G1254" s="9">
        <f t="shared" si="124"/>
        <v>43322</v>
      </c>
      <c r="H1254" s="8" t="s">
        <v>8328</v>
      </c>
      <c r="I1254" s="8" t="s">
        <v>8329</v>
      </c>
      <c r="J1254" s="8" t="s">
        <v>161</v>
      </c>
      <c r="K1254" s="8" t="s">
        <v>28</v>
      </c>
      <c r="L1254" s="8" t="s">
        <v>29</v>
      </c>
      <c r="M1254" s="10" t="str">
        <f t="shared" si="120"/>
        <v>LP</v>
      </c>
      <c r="N1254" s="12" t="s">
        <v>30</v>
      </c>
      <c r="O1254" s="8" t="str">
        <f t="shared" ref="O1254:O1290" si="125">IF(EXACT(N1254,"Overseas Charities Operating in Jamaica"),"Medium",IF(EXACT(N1254,"Muslim Groups/Foundations"),"Medium",IF(EXACT(N1254,"Churches"),"Low",IF(EXACT(N1254,"Benevolent Societies"),"Low",IF(EXACT(N1254,"Alumni/Past Students'associations"),"Low",IF(EXACT(N1254,"Schools(Government/Private)"),"Low",IF(EXACT(N1254,"Govt.Based Trust/Charities"),"Low",IF(EXACT(N1254,"Trust"),"Medium",IF(EXACT(N1254,"Company Based Foundations"),"Medium",IF(EXACT(N1254,"Other Foundations"),"Medium",IF(EXACT(N1254,"Unincorporated Groups"),"Medium","")))))))))))</f>
        <v>Medium</v>
      </c>
      <c r="P1254" s="207" t="s">
        <v>8330</v>
      </c>
      <c r="Q1254" s="8" t="s">
        <v>8331</v>
      </c>
      <c r="R1254" s="8" t="s">
        <v>8332</v>
      </c>
      <c r="S1254" s="11" t="s">
        <v>8333</v>
      </c>
      <c r="T1254" s="13" t="s">
        <v>85</v>
      </c>
      <c r="U1254" s="8">
        <v>3</v>
      </c>
      <c r="V1254" s="8">
        <v>5</v>
      </c>
      <c r="W1254" s="8">
        <v>0</v>
      </c>
      <c r="X1254" s="14" t="s">
        <v>37</v>
      </c>
      <c r="Y1254" s="67"/>
    </row>
    <row r="1255" spans="1:25" ht="112.5" customHeight="1" x14ac:dyDescent="0.2">
      <c r="A1255" s="19"/>
      <c r="B1255" s="20"/>
      <c r="C1255" s="8" t="str">
        <f t="shared" ca="1" si="121"/>
        <v>Expired</v>
      </c>
      <c r="D1255" s="8" t="s">
        <v>8334</v>
      </c>
      <c r="E1255" s="9">
        <v>43742</v>
      </c>
      <c r="F1255" s="9">
        <v>44471</v>
      </c>
      <c r="G1255" s="9">
        <f t="shared" si="124"/>
        <v>45200</v>
      </c>
      <c r="H1255" s="8" t="s">
        <v>8335</v>
      </c>
      <c r="I1255" s="8" t="s">
        <v>8336</v>
      </c>
      <c r="J1255" s="8" t="s">
        <v>191</v>
      </c>
      <c r="K1255" s="8" t="s">
        <v>28</v>
      </c>
      <c r="L1255" s="8" t="s">
        <v>29</v>
      </c>
      <c r="M1255" s="10" t="str">
        <f t="shared" si="120"/>
        <v>LP</v>
      </c>
      <c r="N1255" s="12" t="s">
        <v>30</v>
      </c>
      <c r="O1255" s="8" t="str">
        <f t="shared" si="125"/>
        <v>Medium</v>
      </c>
      <c r="P1255" s="207" t="s">
        <v>8337</v>
      </c>
      <c r="Q1255" s="8"/>
      <c r="R1255" s="8" t="s">
        <v>8338</v>
      </c>
      <c r="S1255" s="11" t="s">
        <v>8339</v>
      </c>
      <c r="T1255" s="23" t="s">
        <v>8340</v>
      </c>
      <c r="U1255" s="8"/>
      <c r="V1255" s="8"/>
      <c r="W1255" s="8"/>
      <c r="X1255" s="14" t="s">
        <v>37</v>
      </c>
      <c r="Y1255" s="67"/>
    </row>
    <row r="1256" spans="1:25" ht="112.5" customHeight="1" x14ac:dyDescent="0.2">
      <c r="A1256" s="19"/>
      <c r="B1256" s="20"/>
      <c r="C1256" s="8" t="str">
        <f t="shared" ca="1" si="121"/>
        <v>Expired</v>
      </c>
      <c r="D1256" s="8" t="s">
        <v>8341</v>
      </c>
      <c r="E1256" s="9">
        <v>43269</v>
      </c>
      <c r="F1256" s="9">
        <v>44000</v>
      </c>
      <c r="G1256" s="9">
        <f t="shared" si="124"/>
        <v>44729</v>
      </c>
      <c r="H1256" s="8" t="s">
        <v>8342</v>
      </c>
      <c r="I1256" s="8" t="s">
        <v>8343</v>
      </c>
      <c r="J1256" s="8" t="s">
        <v>27</v>
      </c>
      <c r="K1256" s="8" t="s">
        <v>28</v>
      </c>
      <c r="L1256" s="8" t="s">
        <v>29</v>
      </c>
      <c r="M1256" s="10" t="str">
        <f t="shared" si="120"/>
        <v>LP</v>
      </c>
      <c r="N1256" s="12" t="s">
        <v>30</v>
      </c>
      <c r="O1256" s="8" t="str">
        <f t="shared" si="125"/>
        <v>Medium</v>
      </c>
      <c r="P1256" s="207" t="s">
        <v>8344</v>
      </c>
      <c r="Q1256" s="8" t="s">
        <v>8345</v>
      </c>
      <c r="R1256" s="8" t="s">
        <v>8346</v>
      </c>
      <c r="S1256" s="11" t="s">
        <v>8347</v>
      </c>
      <c r="T1256" s="23" t="s">
        <v>8348</v>
      </c>
      <c r="U1256" s="8">
        <v>15</v>
      </c>
      <c r="V1256" s="8">
        <v>5</v>
      </c>
      <c r="W1256" s="8">
        <v>1</v>
      </c>
      <c r="X1256" s="14" t="s">
        <v>37</v>
      </c>
      <c r="Y1256" s="67"/>
    </row>
    <row r="1257" spans="1:25" ht="112.5" customHeight="1" x14ac:dyDescent="0.2">
      <c r="A1257" s="30"/>
      <c r="B1257" s="31"/>
      <c r="C1257" s="8" t="str">
        <f t="shared" ca="1" si="121"/>
        <v>Expired</v>
      </c>
      <c r="D1257" s="8" t="s">
        <v>8349</v>
      </c>
      <c r="E1257" s="9">
        <v>41870</v>
      </c>
      <c r="F1257" s="9">
        <v>43331</v>
      </c>
      <c r="G1257" s="9">
        <f t="shared" si="124"/>
        <v>44061</v>
      </c>
      <c r="H1257" s="8" t="s">
        <v>8350</v>
      </c>
      <c r="I1257" s="8" t="s">
        <v>8351</v>
      </c>
      <c r="J1257" s="8" t="s">
        <v>27</v>
      </c>
      <c r="K1257" s="8" t="s">
        <v>28</v>
      </c>
      <c r="L1257" s="8" t="s">
        <v>29</v>
      </c>
      <c r="M1257" s="10" t="str">
        <f t="shared" si="120"/>
        <v>LP</v>
      </c>
      <c r="N1257" s="12" t="s">
        <v>30</v>
      </c>
      <c r="O1257" s="8" t="str">
        <f t="shared" si="125"/>
        <v>Medium</v>
      </c>
      <c r="P1257" s="207" t="s">
        <v>8352</v>
      </c>
      <c r="Q1257" s="8" t="s">
        <v>8353</v>
      </c>
      <c r="R1257" s="8" t="s">
        <v>8354</v>
      </c>
      <c r="S1257" s="11" t="s">
        <v>8355</v>
      </c>
      <c r="T1257" s="13" t="s">
        <v>85</v>
      </c>
      <c r="U1257" s="8" t="s">
        <v>8356</v>
      </c>
      <c r="V1257" s="8">
        <v>4</v>
      </c>
      <c r="W1257" s="8">
        <v>0</v>
      </c>
      <c r="X1257" s="14" t="s">
        <v>61</v>
      </c>
      <c r="Y1257" s="67"/>
    </row>
    <row r="1258" spans="1:25" ht="112.5" customHeight="1" x14ac:dyDescent="0.2">
      <c r="A1258" s="30"/>
      <c r="B1258" s="31"/>
      <c r="C1258" s="8" t="str">
        <f t="shared" ca="1" si="121"/>
        <v>Expired</v>
      </c>
      <c r="D1258" s="8" t="s">
        <v>8357</v>
      </c>
      <c r="E1258" s="9">
        <v>43768</v>
      </c>
      <c r="F1258" s="9">
        <f>E1258</f>
        <v>43768</v>
      </c>
      <c r="G1258" s="9">
        <f t="shared" si="124"/>
        <v>44498</v>
      </c>
      <c r="H1258" s="8" t="s">
        <v>8358</v>
      </c>
      <c r="I1258" s="8" t="s">
        <v>8359</v>
      </c>
      <c r="J1258" s="8" t="s">
        <v>161</v>
      </c>
      <c r="K1258" s="8" t="s">
        <v>28</v>
      </c>
      <c r="L1258" s="8" t="s">
        <v>29</v>
      </c>
      <c r="M1258" s="10" t="str">
        <f t="shared" si="120"/>
        <v>LP</v>
      </c>
      <c r="N1258" s="12" t="s">
        <v>132</v>
      </c>
      <c r="O1258" s="8" t="str">
        <f t="shared" si="125"/>
        <v>Low</v>
      </c>
      <c r="P1258" s="207" t="s">
        <v>8360</v>
      </c>
      <c r="Q1258" s="8" t="s">
        <v>8361</v>
      </c>
      <c r="R1258" s="8" t="s">
        <v>8362</v>
      </c>
      <c r="S1258" s="11" t="s">
        <v>8363</v>
      </c>
      <c r="T1258" s="61" t="s">
        <v>8364</v>
      </c>
      <c r="U1258" s="8">
        <v>20</v>
      </c>
      <c r="V1258" s="8">
        <v>0</v>
      </c>
      <c r="W1258" s="8">
        <v>0</v>
      </c>
      <c r="X1258" s="14" t="s">
        <v>37</v>
      </c>
      <c r="Y1258" s="67"/>
    </row>
    <row r="1259" spans="1:25" ht="112.5" customHeight="1" x14ac:dyDescent="0.2">
      <c r="A1259" s="30"/>
      <c r="B1259" s="31"/>
      <c r="C1259" s="8" t="str">
        <f t="shared" ca="1" si="121"/>
        <v>Expired</v>
      </c>
      <c r="D1259" s="8" t="s">
        <v>8365</v>
      </c>
      <c r="E1259" s="9">
        <v>43879</v>
      </c>
      <c r="F1259" s="9">
        <f>E1259</f>
        <v>43879</v>
      </c>
      <c r="G1259" s="9">
        <f t="shared" si="124"/>
        <v>44609</v>
      </c>
      <c r="H1259" s="8" t="s">
        <v>8366</v>
      </c>
      <c r="I1259" s="8" t="s">
        <v>8367</v>
      </c>
      <c r="J1259" s="8" t="s">
        <v>27</v>
      </c>
      <c r="K1259" s="8" t="s">
        <v>28</v>
      </c>
      <c r="L1259" s="8" t="s">
        <v>29</v>
      </c>
      <c r="M1259" s="10" t="str">
        <f t="shared" si="120"/>
        <v>LP</v>
      </c>
      <c r="N1259" s="12" t="s">
        <v>132</v>
      </c>
      <c r="O1259" s="8" t="str">
        <f t="shared" si="125"/>
        <v>Low</v>
      </c>
      <c r="P1259" s="207" t="s">
        <v>215</v>
      </c>
      <c r="Q1259" s="8" t="s">
        <v>8368</v>
      </c>
      <c r="R1259" s="8" t="s">
        <v>8369</v>
      </c>
      <c r="S1259" s="11" t="s">
        <v>8370</v>
      </c>
      <c r="T1259" s="23" t="s">
        <v>8371</v>
      </c>
      <c r="U1259" s="8">
        <v>7</v>
      </c>
      <c r="V1259" s="8">
        <v>0</v>
      </c>
      <c r="W1259" s="8">
        <v>0</v>
      </c>
      <c r="X1259" s="14" t="s">
        <v>37</v>
      </c>
      <c r="Y1259" s="67"/>
    </row>
    <row r="1260" spans="1:25" ht="112.5" customHeight="1" x14ac:dyDescent="0.2">
      <c r="A1260" s="19"/>
      <c r="B1260" s="20"/>
      <c r="C1260" s="8" t="str">
        <f t="shared" ca="1" si="121"/>
        <v>Expired</v>
      </c>
      <c r="D1260" s="8" t="s">
        <v>8372</v>
      </c>
      <c r="E1260" s="9">
        <v>44698</v>
      </c>
      <c r="F1260" s="9">
        <v>44698</v>
      </c>
      <c r="G1260" s="9">
        <f t="shared" si="124"/>
        <v>45428</v>
      </c>
      <c r="H1260" s="8" t="s">
        <v>8373</v>
      </c>
      <c r="I1260" s="8" t="s">
        <v>8374</v>
      </c>
      <c r="J1260" s="8" t="s">
        <v>27</v>
      </c>
      <c r="K1260" s="8" t="s">
        <v>28</v>
      </c>
      <c r="L1260" s="8" t="s">
        <v>29</v>
      </c>
      <c r="M1260" s="10" t="str">
        <f t="shared" si="120"/>
        <v>LP</v>
      </c>
      <c r="N1260" s="12" t="s">
        <v>30</v>
      </c>
      <c r="O1260" s="8" t="str">
        <f t="shared" si="125"/>
        <v>Medium</v>
      </c>
      <c r="P1260" s="207" t="s">
        <v>8375</v>
      </c>
      <c r="Q1260" s="8" t="s">
        <v>8376</v>
      </c>
      <c r="R1260" s="8" t="s">
        <v>8377</v>
      </c>
      <c r="S1260" s="21" t="s">
        <v>8378</v>
      </c>
      <c r="T1260" s="12" t="s">
        <v>8379</v>
      </c>
      <c r="U1260" s="8">
        <v>2</v>
      </c>
      <c r="V1260" s="8">
        <v>0</v>
      </c>
      <c r="W1260" s="8">
        <v>0</v>
      </c>
      <c r="X1260" s="27" t="s">
        <v>37</v>
      </c>
      <c r="Y1260" s="67"/>
    </row>
    <row r="1261" spans="1:25" ht="112.5" customHeight="1" x14ac:dyDescent="0.2">
      <c r="A1261" s="17"/>
      <c r="B1261" s="20"/>
      <c r="C1261" s="8" t="str">
        <f t="shared" ca="1" si="121"/>
        <v>Expired</v>
      </c>
      <c r="D1261" s="8" t="s">
        <v>8380</v>
      </c>
      <c r="E1261" s="9">
        <v>44139</v>
      </c>
      <c r="F1261" s="9">
        <f>E1261</f>
        <v>44139</v>
      </c>
      <c r="G1261" s="9">
        <f t="shared" si="124"/>
        <v>44868</v>
      </c>
      <c r="H1261" s="8" t="s">
        <v>8381</v>
      </c>
      <c r="I1261" s="8" t="s">
        <v>8382</v>
      </c>
      <c r="J1261" s="8" t="s">
        <v>269</v>
      </c>
      <c r="K1261" s="8" t="s">
        <v>28</v>
      </c>
      <c r="L1261" s="8" t="s">
        <v>29</v>
      </c>
      <c r="M1261" s="10" t="str">
        <f t="shared" si="120"/>
        <v>LP</v>
      </c>
      <c r="N1261" s="12" t="s">
        <v>30</v>
      </c>
      <c r="O1261" s="8" t="str">
        <f t="shared" si="125"/>
        <v>Medium</v>
      </c>
      <c r="P1261" s="207" t="s">
        <v>8383</v>
      </c>
      <c r="Q1261" s="8" t="s">
        <v>8384</v>
      </c>
      <c r="R1261" s="8" t="s">
        <v>8385</v>
      </c>
      <c r="S1261" s="21" t="s">
        <v>8386</v>
      </c>
      <c r="T1261" s="23" t="s">
        <v>8387</v>
      </c>
      <c r="U1261" s="8">
        <v>2</v>
      </c>
      <c r="V1261" s="8">
        <v>0</v>
      </c>
      <c r="W1261" s="8">
        <v>0</v>
      </c>
      <c r="X1261" s="14" t="s">
        <v>37</v>
      </c>
      <c r="Y1261" s="67"/>
    </row>
    <row r="1262" spans="1:25" ht="112.5" customHeight="1" x14ac:dyDescent="0.2">
      <c r="A1262" s="19"/>
      <c r="B1262" s="20"/>
      <c r="C1262" s="8" t="str">
        <f t="shared" ca="1" si="121"/>
        <v>Expired</v>
      </c>
      <c r="D1262" s="12" t="s">
        <v>8388</v>
      </c>
      <c r="E1262" s="23">
        <v>43493</v>
      </c>
      <c r="F1262" s="28">
        <v>44224</v>
      </c>
      <c r="G1262" s="9">
        <f t="shared" si="124"/>
        <v>44953</v>
      </c>
      <c r="H1262" s="8" t="s">
        <v>8389</v>
      </c>
      <c r="I1262" s="12" t="s">
        <v>8390</v>
      </c>
      <c r="J1262" s="12" t="s">
        <v>56</v>
      </c>
      <c r="K1262" s="12" t="s">
        <v>124</v>
      </c>
      <c r="L1262" s="8" t="s">
        <v>29</v>
      </c>
      <c r="M1262" s="10" t="str">
        <f t="shared" si="120"/>
        <v>LP</v>
      </c>
      <c r="N1262" s="12" t="s">
        <v>30</v>
      </c>
      <c r="O1262" s="8" t="str">
        <f t="shared" si="125"/>
        <v>Medium</v>
      </c>
      <c r="P1262" s="201" t="s">
        <v>8391</v>
      </c>
      <c r="Q1262" s="12"/>
      <c r="R1262" s="12" t="s">
        <v>8392</v>
      </c>
      <c r="S1262" s="46"/>
      <c r="T1262" s="14"/>
      <c r="U1262" s="12"/>
      <c r="V1262" s="12"/>
      <c r="W1262" s="12"/>
      <c r="X1262" s="12"/>
      <c r="Y1262" s="67"/>
    </row>
    <row r="1263" spans="1:25" ht="112.5" customHeight="1" x14ac:dyDescent="0.2">
      <c r="A1263" s="19"/>
      <c r="B1263" s="20"/>
      <c r="C1263" s="8" t="str">
        <f t="shared" ca="1" si="121"/>
        <v>Expired</v>
      </c>
      <c r="D1263" s="8" t="s">
        <v>8393</v>
      </c>
      <c r="E1263" s="9">
        <v>41708</v>
      </c>
      <c r="F1263" s="9">
        <v>43169</v>
      </c>
      <c r="G1263" s="9">
        <f t="shared" si="124"/>
        <v>43899</v>
      </c>
      <c r="H1263" s="8" t="s">
        <v>8394</v>
      </c>
      <c r="I1263" s="8" t="s">
        <v>8395</v>
      </c>
      <c r="J1263" s="8" t="s">
        <v>27</v>
      </c>
      <c r="K1263" s="8" t="s">
        <v>28</v>
      </c>
      <c r="L1263" s="8" t="s">
        <v>29</v>
      </c>
      <c r="M1263" s="10" t="str">
        <f t="shared" si="120"/>
        <v>LP</v>
      </c>
      <c r="N1263" s="12" t="s">
        <v>1613</v>
      </c>
      <c r="O1263" s="8" t="str">
        <f t="shared" si="125"/>
        <v>Low</v>
      </c>
      <c r="P1263" s="207" t="s">
        <v>8396</v>
      </c>
      <c r="Q1263" s="8" t="s">
        <v>8397</v>
      </c>
      <c r="R1263" s="8" t="s">
        <v>8398</v>
      </c>
      <c r="S1263" s="21" t="s">
        <v>8399</v>
      </c>
      <c r="T1263" s="12" t="s">
        <v>8400</v>
      </c>
      <c r="U1263" s="8">
        <v>6</v>
      </c>
      <c r="V1263" s="8">
        <v>2</v>
      </c>
      <c r="W1263" s="8">
        <v>0</v>
      </c>
      <c r="X1263" s="14" t="s">
        <v>37</v>
      </c>
      <c r="Y1263" s="67"/>
    </row>
    <row r="1264" spans="1:25" ht="112.5" customHeight="1" x14ac:dyDescent="0.2">
      <c r="A1264" s="30"/>
      <c r="B1264" s="31"/>
      <c r="C1264" s="8" t="str">
        <f t="shared" ca="1" si="121"/>
        <v>Expired</v>
      </c>
      <c r="D1264" s="8" t="s">
        <v>8401</v>
      </c>
      <c r="E1264" s="9">
        <v>42506</v>
      </c>
      <c r="F1264" s="9">
        <v>43236</v>
      </c>
      <c r="G1264" s="9">
        <f t="shared" si="124"/>
        <v>43966</v>
      </c>
      <c r="H1264" s="8" t="s">
        <v>8402</v>
      </c>
      <c r="I1264" s="8" t="s">
        <v>8403</v>
      </c>
      <c r="J1264" s="8" t="s">
        <v>161</v>
      </c>
      <c r="K1264" s="8" t="s">
        <v>28</v>
      </c>
      <c r="L1264" s="8" t="s">
        <v>29</v>
      </c>
      <c r="M1264" s="10" t="str">
        <f t="shared" si="120"/>
        <v>LP</v>
      </c>
      <c r="N1264" s="12" t="s">
        <v>30</v>
      </c>
      <c r="O1264" s="8" t="str">
        <f t="shared" si="125"/>
        <v>Medium</v>
      </c>
      <c r="P1264" s="207" t="s">
        <v>8404</v>
      </c>
      <c r="Q1264" s="8" t="s">
        <v>8405</v>
      </c>
      <c r="R1264" s="8" t="s">
        <v>8406</v>
      </c>
      <c r="S1264" s="21" t="s">
        <v>8407</v>
      </c>
      <c r="T1264" s="13" t="s">
        <v>8408</v>
      </c>
      <c r="U1264" s="8">
        <v>5</v>
      </c>
      <c r="V1264" s="8">
        <v>0</v>
      </c>
      <c r="W1264" s="8">
        <v>1</v>
      </c>
      <c r="X1264" s="14" t="s">
        <v>37</v>
      </c>
      <c r="Y1264" s="67"/>
    </row>
    <row r="1265" spans="1:25" ht="112.5" customHeight="1" x14ac:dyDescent="0.2">
      <c r="A1265" s="19"/>
      <c r="B1265" s="20"/>
      <c r="C1265" s="8" t="str">
        <f t="shared" ca="1" si="121"/>
        <v>Expired</v>
      </c>
      <c r="D1265" s="8" t="s">
        <v>8409</v>
      </c>
      <c r="E1265" s="9">
        <v>42146</v>
      </c>
      <c r="F1265" s="9">
        <v>43607</v>
      </c>
      <c r="G1265" s="9">
        <f t="shared" si="124"/>
        <v>44337</v>
      </c>
      <c r="H1265" s="8" t="s">
        <v>8410</v>
      </c>
      <c r="I1265" s="8" t="s">
        <v>8411</v>
      </c>
      <c r="J1265" s="8" t="s">
        <v>161</v>
      </c>
      <c r="K1265" s="8" t="s">
        <v>28</v>
      </c>
      <c r="L1265" s="8" t="s">
        <v>29</v>
      </c>
      <c r="M1265" s="10" t="str">
        <f t="shared" ref="M1265:M1328" si="126">IF(EXACT(L1265,"C - COMPANY ACT"),"LP",IF(EXACT(L1265,"V- VEST ACT (WITHIN PARLIAMENT) "),"LP",IF(EXACT(L1265,"FS - FRIENDLY SOCIETIES ACT"),"LP",IF(EXACT(L1265,"UN - UNICORPORATED"),"LA",""))))</f>
        <v>LP</v>
      </c>
      <c r="N1265" s="12" t="s">
        <v>132</v>
      </c>
      <c r="O1265" s="8" t="str">
        <f t="shared" si="125"/>
        <v>Low</v>
      </c>
      <c r="P1265" s="207" t="s">
        <v>8412</v>
      </c>
      <c r="Q1265" s="8" t="s">
        <v>8413</v>
      </c>
      <c r="R1265" s="8" t="s">
        <v>8414</v>
      </c>
      <c r="S1265" s="11" t="s">
        <v>8415</v>
      </c>
      <c r="T1265" s="13" t="s">
        <v>8416</v>
      </c>
      <c r="U1265" s="8">
        <v>377</v>
      </c>
      <c r="V1265" s="8">
        <v>145</v>
      </c>
      <c r="W1265" s="8">
        <v>0</v>
      </c>
      <c r="X1265" s="14" t="s">
        <v>243</v>
      </c>
      <c r="Y1265" s="67"/>
    </row>
    <row r="1266" spans="1:25" ht="112.5" customHeight="1" x14ac:dyDescent="0.2">
      <c r="A1266" s="19"/>
      <c r="B1266" s="20"/>
      <c r="C1266" s="8" t="str">
        <f t="shared" ca="1" si="121"/>
        <v>Active</v>
      </c>
      <c r="D1266" s="8" t="s">
        <v>8417</v>
      </c>
      <c r="E1266" s="9">
        <v>42481</v>
      </c>
      <c r="F1266" s="9">
        <v>45041</v>
      </c>
      <c r="G1266" s="9">
        <f t="shared" si="124"/>
        <v>45771</v>
      </c>
      <c r="H1266" s="8" t="s">
        <v>8418</v>
      </c>
      <c r="I1266" s="8" t="s">
        <v>8419</v>
      </c>
      <c r="J1266" s="8" t="s">
        <v>27</v>
      </c>
      <c r="K1266" s="8" t="s">
        <v>28</v>
      </c>
      <c r="L1266" s="8" t="s">
        <v>29</v>
      </c>
      <c r="M1266" s="10" t="str">
        <f t="shared" si="126"/>
        <v>LP</v>
      </c>
      <c r="N1266" s="12" t="s">
        <v>30</v>
      </c>
      <c r="O1266" s="8" t="str">
        <f t="shared" si="125"/>
        <v>Medium</v>
      </c>
      <c r="P1266" s="207" t="s">
        <v>8420</v>
      </c>
      <c r="Q1266" s="8" t="s">
        <v>8421</v>
      </c>
      <c r="R1266" s="8" t="s">
        <v>8422</v>
      </c>
      <c r="S1266" s="11" t="s">
        <v>8423</v>
      </c>
      <c r="T1266" s="12" t="s">
        <v>8424</v>
      </c>
      <c r="U1266" s="8">
        <v>11</v>
      </c>
      <c r="V1266" s="8">
        <v>7</v>
      </c>
      <c r="W1266" s="8">
        <v>1</v>
      </c>
      <c r="X1266" s="14" t="s">
        <v>37</v>
      </c>
      <c r="Y1266" s="67"/>
    </row>
    <row r="1267" spans="1:25" ht="112.5" customHeight="1" x14ac:dyDescent="0.2">
      <c r="A1267" s="19"/>
      <c r="B1267" s="20"/>
      <c r="C1267" s="8" t="str">
        <f t="shared" ca="1" si="121"/>
        <v>Expired</v>
      </c>
      <c r="D1267" s="8" t="s">
        <v>8425</v>
      </c>
      <c r="E1267" s="9">
        <v>42991</v>
      </c>
      <c r="F1267" s="9">
        <v>44452</v>
      </c>
      <c r="G1267" s="9">
        <f t="shared" si="124"/>
        <v>45181</v>
      </c>
      <c r="H1267" s="8" t="s">
        <v>8426</v>
      </c>
      <c r="I1267" s="8" t="s">
        <v>8427</v>
      </c>
      <c r="J1267" s="8" t="s">
        <v>27</v>
      </c>
      <c r="K1267" s="8" t="s">
        <v>28</v>
      </c>
      <c r="L1267" s="8" t="s">
        <v>29</v>
      </c>
      <c r="M1267" s="10" t="str">
        <f t="shared" si="126"/>
        <v>LP</v>
      </c>
      <c r="N1267" s="12" t="s">
        <v>132</v>
      </c>
      <c r="O1267" s="8" t="str">
        <f t="shared" si="125"/>
        <v>Low</v>
      </c>
      <c r="P1267" s="207" t="s">
        <v>8428</v>
      </c>
      <c r="Q1267" s="8"/>
      <c r="R1267" s="54" t="s">
        <v>8429</v>
      </c>
      <c r="S1267" s="11" t="s">
        <v>36</v>
      </c>
      <c r="T1267" s="23" t="s">
        <v>8430</v>
      </c>
      <c r="U1267" s="8"/>
      <c r="V1267" s="8"/>
      <c r="W1267" s="8"/>
      <c r="X1267" s="14" t="str">
        <f>IF(ISNUMBER(#REF!), IF(#REF!&lt;5000001,"SMALL", IF(#REF!&lt;15000001,"MEDIUM","LARGE")),"")</f>
        <v/>
      </c>
      <c r="Y1267" s="67"/>
    </row>
    <row r="1268" spans="1:25" ht="112.5" customHeight="1" x14ac:dyDescent="0.2">
      <c r="A1268" s="19"/>
      <c r="B1268" s="20"/>
      <c r="C1268" s="8" t="str">
        <f t="shared" ca="1" si="121"/>
        <v>Expired</v>
      </c>
      <c r="D1268" s="8" t="s">
        <v>8431</v>
      </c>
      <c r="E1268" s="9">
        <v>41815</v>
      </c>
      <c r="F1268" s="9">
        <f>E1268</f>
        <v>41815</v>
      </c>
      <c r="G1268" s="9">
        <f t="shared" si="124"/>
        <v>42545</v>
      </c>
      <c r="H1268" s="8" t="s">
        <v>8432</v>
      </c>
      <c r="I1268" s="8" t="s">
        <v>8433</v>
      </c>
      <c r="J1268" s="8" t="s">
        <v>27</v>
      </c>
      <c r="K1268" s="8" t="s">
        <v>28</v>
      </c>
      <c r="L1268" s="8" t="s">
        <v>29</v>
      </c>
      <c r="M1268" s="10" t="str">
        <f t="shared" si="126"/>
        <v>LP</v>
      </c>
      <c r="N1268" s="12" t="s">
        <v>1613</v>
      </c>
      <c r="O1268" s="8" t="str">
        <f t="shared" si="125"/>
        <v>Low</v>
      </c>
      <c r="P1268" s="207" t="s">
        <v>8434</v>
      </c>
      <c r="Q1268" s="8" t="s">
        <v>8435</v>
      </c>
      <c r="R1268" s="8" t="s">
        <v>8436</v>
      </c>
      <c r="S1268" s="11" t="s">
        <v>8437</v>
      </c>
      <c r="T1268" s="12" t="s">
        <v>6042</v>
      </c>
      <c r="U1268" s="8">
        <v>0</v>
      </c>
      <c r="V1268" s="8">
        <v>0</v>
      </c>
      <c r="W1268" s="8">
        <v>1</v>
      </c>
      <c r="X1268" s="14" t="s">
        <v>243</v>
      </c>
      <c r="Y1268" s="67"/>
    </row>
    <row r="1269" spans="1:25" ht="112.5" customHeight="1" x14ac:dyDescent="0.2">
      <c r="A1269" s="19"/>
      <c r="B1269" s="20"/>
      <c r="C1269" s="8" t="str">
        <f t="shared" ca="1" si="121"/>
        <v>Expired</v>
      </c>
      <c r="D1269" s="8" t="s">
        <v>8438</v>
      </c>
      <c r="E1269" s="9">
        <v>41850</v>
      </c>
      <c r="F1269" s="9">
        <f>E1269</f>
        <v>41850</v>
      </c>
      <c r="G1269" s="9">
        <f t="shared" si="124"/>
        <v>42580</v>
      </c>
      <c r="H1269" s="8" t="s">
        <v>8439</v>
      </c>
      <c r="I1269" s="8" t="s">
        <v>8440</v>
      </c>
      <c r="J1269" s="8" t="s">
        <v>131</v>
      </c>
      <c r="K1269" s="8" t="s">
        <v>28</v>
      </c>
      <c r="L1269" s="8" t="s">
        <v>29</v>
      </c>
      <c r="M1269" s="10" t="str">
        <f t="shared" si="126"/>
        <v>LP</v>
      </c>
      <c r="N1269" s="12" t="s">
        <v>30</v>
      </c>
      <c r="O1269" s="8" t="str">
        <f t="shared" si="125"/>
        <v>Medium</v>
      </c>
      <c r="P1269" s="207" t="s">
        <v>8441</v>
      </c>
      <c r="Q1269" s="8" t="s">
        <v>8442</v>
      </c>
      <c r="R1269" s="8" t="s">
        <v>8443</v>
      </c>
      <c r="S1269" s="21" t="s">
        <v>8444</v>
      </c>
      <c r="T1269" s="12" t="s">
        <v>8445</v>
      </c>
      <c r="U1269" s="8">
        <v>12</v>
      </c>
      <c r="V1269" s="8">
        <v>0</v>
      </c>
      <c r="W1269" s="8">
        <v>0</v>
      </c>
      <c r="X1269" s="14" t="s">
        <v>687</v>
      </c>
      <c r="Y1269" s="67"/>
    </row>
    <row r="1270" spans="1:25" ht="112.5" customHeight="1" x14ac:dyDescent="0.2">
      <c r="A1270" s="19"/>
      <c r="B1270" s="20"/>
      <c r="C1270" s="8" t="str">
        <f t="shared" ca="1" si="121"/>
        <v>Expired</v>
      </c>
      <c r="D1270" s="8" t="s">
        <v>8446</v>
      </c>
      <c r="E1270" s="9">
        <v>43105</v>
      </c>
      <c r="F1270" s="9">
        <v>44566</v>
      </c>
      <c r="G1270" s="9">
        <f t="shared" si="124"/>
        <v>45295</v>
      </c>
      <c r="H1270" s="8" t="s">
        <v>8447</v>
      </c>
      <c r="I1270" s="8" t="s">
        <v>8448</v>
      </c>
      <c r="J1270" s="8" t="s">
        <v>254</v>
      </c>
      <c r="K1270" s="8" t="s">
        <v>28</v>
      </c>
      <c r="L1270" s="8" t="s">
        <v>29</v>
      </c>
      <c r="M1270" s="10" t="str">
        <f t="shared" si="126"/>
        <v>LP</v>
      </c>
      <c r="N1270" s="12" t="s">
        <v>132</v>
      </c>
      <c r="O1270" s="8" t="str">
        <f t="shared" si="125"/>
        <v>Low</v>
      </c>
      <c r="P1270" s="207" t="s">
        <v>215</v>
      </c>
      <c r="Q1270" s="8" t="s">
        <v>8449</v>
      </c>
      <c r="R1270" s="8" t="s">
        <v>8450</v>
      </c>
      <c r="S1270" s="21" t="s">
        <v>8451</v>
      </c>
      <c r="T1270" s="23" t="s">
        <v>8452</v>
      </c>
      <c r="U1270" s="8">
        <v>42</v>
      </c>
      <c r="V1270" s="8">
        <v>10</v>
      </c>
      <c r="W1270" s="8">
        <v>1</v>
      </c>
      <c r="X1270" s="14" t="s">
        <v>37</v>
      </c>
      <c r="Y1270" s="67"/>
    </row>
    <row r="1271" spans="1:25" ht="112.5" customHeight="1" x14ac:dyDescent="0.2">
      <c r="A1271" s="19"/>
      <c r="B1271" s="20"/>
      <c r="C1271" s="8" t="str">
        <f t="shared" ca="1" si="121"/>
        <v>Expired</v>
      </c>
      <c r="D1271" s="8" t="s">
        <v>8453</v>
      </c>
      <c r="E1271" s="9">
        <v>43486</v>
      </c>
      <c r="F1271" s="9">
        <v>44869</v>
      </c>
      <c r="G1271" s="9">
        <f t="shared" si="124"/>
        <v>45599</v>
      </c>
      <c r="H1271" s="8" t="s">
        <v>8454</v>
      </c>
      <c r="I1271" s="8" t="s">
        <v>8455</v>
      </c>
      <c r="J1271" s="8" t="s">
        <v>27</v>
      </c>
      <c r="K1271" s="8" t="s">
        <v>28</v>
      </c>
      <c r="L1271" s="8" t="s">
        <v>29</v>
      </c>
      <c r="M1271" s="10" t="str">
        <f t="shared" si="126"/>
        <v>LP</v>
      </c>
      <c r="N1271" s="12" t="s">
        <v>132</v>
      </c>
      <c r="O1271" s="8" t="str">
        <f t="shared" si="125"/>
        <v>Low</v>
      </c>
      <c r="P1271" s="207" t="s">
        <v>8456</v>
      </c>
      <c r="Q1271" s="8"/>
      <c r="R1271" s="8" t="s">
        <v>8457</v>
      </c>
      <c r="S1271" s="11" t="s">
        <v>8458</v>
      </c>
      <c r="T1271" s="12" t="s">
        <v>8459</v>
      </c>
      <c r="U1271" s="8">
        <v>698</v>
      </c>
      <c r="V1271" s="8">
        <v>40</v>
      </c>
      <c r="W1271" s="8">
        <v>0</v>
      </c>
      <c r="X1271" s="14" t="s">
        <v>37</v>
      </c>
      <c r="Y1271" s="67"/>
    </row>
    <row r="1272" spans="1:25" ht="112.5" customHeight="1" x14ac:dyDescent="0.2">
      <c r="A1272" s="19"/>
      <c r="B1272" s="20"/>
      <c r="C1272" s="8" t="str">
        <f t="shared" ca="1" si="121"/>
        <v>Expired</v>
      </c>
      <c r="D1272" s="8" t="s">
        <v>8460</v>
      </c>
      <c r="E1272" s="9">
        <v>41816</v>
      </c>
      <c r="F1272" s="9">
        <f>E1272</f>
        <v>41816</v>
      </c>
      <c r="G1272" s="9">
        <f t="shared" si="124"/>
        <v>42546</v>
      </c>
      <c r="H1272" s="8" t="s">
        <v>8461</v>
      </c>
      <c r="I1272" s="8" t="s">
        <v>8462</v>
      </c>
      <c r="J1272" s="8" t="s">
        <v>27</v>
      </c>
      <c r="K1272" s="8" t="s">
        <v>28</v>
      </c>
      <c r="L1272" s="8" t="s">
        <v>29</v>
      </c>
      <c r="M1272" s="10" t="str">
        <f t="shared" si="126"/>
        <v>LP</v>
      </c>
      <c r="N1272" s="12" t="s">
        <v>30</v>
      </c>
      <c r="O1272" s="8" t="str">
        <f t="shared" si="125"/>
        <v>Medium</v>
      </c>
      <c r="P1272" s="207" t="s">
        <v>8463</v>
      </c>
      <c r="Q1272" s="8"/>
      <c r="R1272" s="8"/>
      <c r="S1272" s="21"/>
      <c r="T1272" s="13"/>
      <c r="U1272" s="8"/>
      <c r="V1272" s="8"/>
      <c r="W1272" s="8"/>
      <c r="X1272" s="14" t="str">
        <f>IF(ISNUMBER(#REF!), IF(#REF!&lt;5000001,"SMALL", IF(#REF!&lt;15000001,"MEDIUM","LARGE")),"")</f>
        <v/>
      </c>
      <c r="Y1272" s="67"/>
    </row>
    <row r="1273" spans="1:25" ht="112.5" customHeight="1" x14ac:dyDescent="0.2">
      <c r="A1273" s="19"/>
      <c r="B1273" s="20"/>
      <c r="C1273" s="8" t="str">
        <f t="shared" ca="1" si="121"/>
        <v>Expired</v>
      </c>
      <c r="D1273" s="8" t="s">
        <v>8464</v>
      </c>
      <c r="E1273" s="9">
        <v>41877</v>
      </c>
      <c r="F1273" s="9">
        <v>44810</v>
      </c>
      <c r="G1273" s="9">
        <f t="shared" si="124"/>
        <v>45540</v>
      </c>
      <c r="H1273" s="8" t="s">
        <v>8465</v>
      </c>
      <c r="I1273" s="8" t="s">
        <v>8466</v>
      </c>
      <c r="J1273" s="8" t="s">
        <v>65</v>
      </c>
      <c r="K1273" s="8" t="s">
        <v>28</v>
      </c>
      <c r="L1273" s="8" t="s">
        <v>29</v>
      </c>
      <c r="M1273" s="10" t="str">
        <f t="shared" si="126"/>
        <v>LP</v>
      </c>
      <c r="N1273" s="12" t="s">
        <v>486</v>
      </c>
      <c r="O1273" s="8" t="str">
        <f t="shared" si="125"/>
        <v>Medium</v>
      </c>
      <c r="P1273" s="207" t="s">
        <v>8467</v>
      </c>
      <c r="Q1273" s="8"/>
      <c r="R1273" s="8" t="s">
        <v>8468</v>
      </c>
      <c r="S1273" s="11" t="s">
        <v>8469</v>
      </c>
      <c r="T1273" s="13" t="s">
        <v>60</v>
      </c>
      <c r="U1273" s="8">
        <v>4</v>
      </c>
      <c r="V1273" s="8">
        <v>4</v>
      </c>
      <c r="W1273" s="8">
        <v>0</v>
      </c>
      <c r="X1273" s="14" t="s">
        <v>243</v>
      </c>
      <c r="Y1273" s="67"/>
    </row>
    <row r="1274" spans="1:25" ht="112.5" customHeight="1" x14ac:dyDescent="0.2">
      <c r="A1274" s="19"/>
      <c r="B1274" s="20"/>
      <c r="C1274" s="8" t="str">
        <f t="shared" ca="1" si="121"/>
        <v>Active</v>
      </c>
      <c r="D1274" s="8" t="s">
        <v>8470</v>
      </c>
      <c r="E1274" s="9">
        <v>42859</v>
      </c>
      <c r="F1274" s="9">
        <v>45050</v>
      </c>
      <c r="G1274" s="9">
        <f t="shared" si="124"/>
        <v>45780</v>
      </c>
      <c r="H1274" s="8" t="s">
        <v>8471</v>
      </c>
      <c r="I1274" s="8" t="s">
        <v>8472</v>
      </c>
      <c r="J1274" s="8" t="s">
        <v>27</v>
      </c>
      <c r="K1274" s="8" t="s">
        <v>28</v>
      </c>
      <c r="L1274" s="8" t="s">
        <v>29</v>
      </c>
      <c r="M1274" s="10" t="str">
        <f t="shared" si="126"/>
        <v>LP</v>
      </c>
      <c r="N1274" s="12" t="s">
        <v>132</v>
      </c>
      <c r="O1274" s="8" t="str">
        <f t="shared" si="125"/>
        <v>Low</v>
      </c>
      <c r="P1274" s="207" t="s">
        <v>8473</v>
      </c>
      <c r="Q1274" s="8"/>
      <c r="R1274" s="8" t="s">
        <v>8474</v>
      </c>
      <c r="S1274" s="11" t="s">
        <v>8475</v>
      </c>
      <c r="T1274" s="12" t="s">
        <v>8476</v>
      </c>
      <c r="U1274" s="25">
        <v>11</v>
      </c>
      <c r="V1274" s="25">
        <v>11</v>
      </c>
      <c r="W1274" s="25">
        <v>0</v>
      </c>
      <c r="X1274" s="14" t="s">
        <v>37</v>
      </c>
      <c r="Y1274" s="67"/>
    </row>
    <row r="1275" spans="1:25" ht="112.5" customHeight="1" x14ac:dyDescent="0.2">
      <c r="A1275" s="19"/>
      <c r="B1275" s="20"/>
      <c r="C1275" s="8" t="str">
        <f t="shared" ca="1" si="121"/>
        <v>Expired</v>
      </c>
      <c r="D1275" s="8" t="s">
        <v>8477</v>
      </c>
      <c r="E1275" s="9">
        <v>41829</v>
      </c>
      <c r="F1275" s="9">
        <v>44751</v>
      </c>
      <c r="G1275" s="9">
        <f t="shared" si="124"/>
        <v>45481</v>
      </c>
      <c r="H1275" s="8" t="s">
        <v>8478</v>
      </c>
      <c r="I1275" s="8" t="s">
        <v>8479</v>
      </c>
      <c r="J1275" s="8" t="s">
        <v>161</v>
      </c>
      <c r="K1275" s="8" t="s">
        <v>28</v>
      </c>
      <c r="L1275" s="8" t="s">
        <v>29</v>
      </c>
      <c r="M1275" s="10" t="str">
        <f t="shared" si="126"/>
        <v>LP</v>
      </c>
      <c r="N1275" s="12" t="s">
        <v>30</v>
      </c>
      <c r="O1275" s="8" t="str">
        <f t="shared" si="125"/>
        <v>Medium</v>
      </c>
      <c r="P1275" s="207" t="s">
        <v>8480</v>
      </c>
      <c r="Q1275" s="8" t="s">
        <v>8481</v>
      </c>
      <c r="R1275" s="8" t="s">
        <v>8482</v>
      </c>
      <c r="S1275" s="11" t="s">
        <v>8483</v>
      </c>
      <c r="T1275" s="12" t="s">
        <v>3003</v>
      </c>
      <c r="U1275" s="8">
        <v>6</v>
      </c>
      <c r="V1275" s="8">
        <v>9</v>
      </c>
      <c r="W1275" s="8">
        <v>1</v>
      </c>
      <c r="X1275" s="14" t="s">
        <v>37</v>
      </c>
      <c r="Y1275" s="67"/>
    </row>
    <row r="1276" spans="1:25" ht="112.5" customHeight="1" x14ac:dyDescent="0.2">
      <c r="A1276" s="30"/>
      <c r="B1276" s="31"/>
      <c r="C1276" s="8" t="str">
        <f t="shared" ca="1" si="121"/>
        <v>Expired</v>
      </c>
      <c r="D1276" s="8" t="s">
        <v>8484</v>
      </c>
      <c r="E1276" s="9">
        <v>42976</v>
      </c>
      <c r="F1276" s="9">
        <v>43706</v>
      </c>
      <c r="G1276" s="9">
        <f t="shared" si="124"/>
        <v>44436</v>
      </c>
      <c r="H1276" s="8" t="s">
        <v>8485</v>
      </c>
      <c r="I1276" s="8" t="s">
        <v>8486</v>
      </c>
      <c r="J1276" s="8" t="s">
        <v>161</v>
      </c>
      <c r="K1276" s="8" t="s">
        <v>28</v>
      </c>
      <c r="L1276" s="8" t="s">
        <v>29</v>
      </c>
      <c r="M1276" s="10" t="str">
        <f t="shared" si="126"/>
        <v>LP</v>
      </c>
      <c r="N1276" s="12" t="s">
        <v>132</v>
      </c>
      <c r="O1276" s="8" t="str">
        <f t="shared" si="125"/>
        <v>Low</v>
      </c>
      <c r="P1276" s="207" t="s">
        <v>8487</v>
      </c>
      <c r="Q1276" s="8"/>
      <c r="R1276" s="8" t="s">
        <v>8488</v>
      </c>
      <c r="S1276" s="21" t="s">
        <v>8489</v>
      </c>
      <c r="T1276" s="12" t="s">
        <v>8490</v>
      </c>
      <c r="U1276" s="24"/>
      <c r="V1276" s="24"/>
      <c r="W1276" s="24"/>
      <c r="X1276" s="14" t="str">
        <f>IF(ISNUMBER(#REF!), IF(#REF!&lt;5000001,"SMALL", IF(#REF!&lt;15000001,"MEDIUM","LARGE")),"")</f>
        <v/>
      </c>
      <c r="Y1276" s="67"/>
    </row>
    <row r="1277" spans="1:25" ht="112.5" customHeight="1" x14ac:dyDescent="0.2">
      <c r="A1277" s="125" t="s">
        <v>2305</v>
      </c>
      <c r="B1277" s="32"/>
      <c r="C1277" s="8" t="str">
        <f t="shared" ca="1" si="121"/>
        <v>Expired</v>
      </c>
      <c r="D1277" s="8" t="s">
        <v>8491</v>
      </c>
      <c r="E1277" s="9">
        <v>42066</v>
      </c>
      <c r="F1277" s="9">
        <v>44258</v>
      </c>
      <c r="G1277" s="9">
        <f t="shared" si="124"/>
        <v>44987</v>
      </c>
      <c r="H1277" s="8" t="s">
        <v>8492</v>
      </c>
      <c r="I1277" s="8" t="s">
        <v>5994</v>
      </c>
      <c r="J1277" s="8" t="s">
        <v>27</v>
      </c>
      <c r="K1277" s="8" t="s">
        <v>28</v>
      </c>
      <c r="L1277" s="8" t="s">
        <v>29</v>
      </c>
      <c r="M1277" s="10" t="str">
        <f t="shared" si="126"/>
        <v>LP</v>
      </c>
      <c r="N1277" s="12" t="s">
        <v>1613</v>
      </c>
      <c r="O1277" s="8" t="str">
        <f t="shared" si="125"/>
        <v>Low</v>
      </c>
      <c r="P1277" s="207" t="s">
        <v>8493</v>
      </c>
      <c r="Q1277" s="8" t="s">
        <v>8494</v>
      </c>
      <c r="R1277" s="8" t="s">
        <v>8495</v>
      </c>
      <c r="S1277" s="11" t="s">
        <v>8496</v>
      </c>
      <c r="T1277" s="12" t="s">
        <v>77</v>
      </c>
      <c r="U1277" s="8">
        <v>5</v>
      </c>
      <c r="V1277" s="8">
        <v>0</v>
      </c>
      <c r="W1277" s="8">
        <v>1</v>
      </c>
      <c r="X1277" s="14" t="s">
        <v>243</v>
      </c>
      <c r="Y1277" s="67"/>
    </row>
    <row r="1278" spans="1:25" ht="112.5" customHeight="1" x14ac:dyDescent="0.2">
      <c r="A1278" s="19"/>
      <c r="B1278" s="20"/>
      <c r="C1278" s="8" t="str">
        <f t="shared" ca="1" si="121"/>
        <v>Expired</v>
      </c>
      <c r="D1278" s="8" t="s">
        <v>8497</v>
      </c>
      <c r="E1278" s="9">
        <v>41702</v>
      </c>
      <c r="F1278" s="9">
        <v>44624</v>
      </c>
      <c r="G1278" s="9">
        <f t="shared" si="124"/>
        <v>45354</v>
      </c>
      <c r="H1278" s="8" t="s">
        <v>8498</v>
      </c>
      <c r="I1278" s="8" t="s">
        <v>8499</v>
      </c>
      <c r="J1278" s="8" t="s">
        <v>27</v>
      </c>
      <c r="K1278" s="8" t="s">
        <v>28</v>
      </c>
      <c r="L1278" s="8" t="s">
        <v>29</v>
      </c>
      <c r="M1278" s="10" t="str">
        <f t="shared" si="126"/>
        <v>LP</v>
      </c>
      <c r="N1278" s="12" t="s">
        <v>486</v>
      </c>
      <c r="O1278" s="8" t="str">
        <f t="shared" si="125"/>
        <v>Medium</v>
      </c>
      <c r="P1278" s="207" t="s">
        <v>8500</v>
      </c>
      <c r="Q1278" s="8" t="s">
        <v>8501</v>
      </c>
      <c r="R1278" s="8" t="s">
        <v>8502</v>
      </c>
      <c r="S1278" s="11" t="s">
        <v>8503</v>
      </c>
      <c r="T1278" s="12" t="s">
        <v>8504</v>
      </c>
      <c r="U1278" s="8">
        <v>4</v>
      </c>
      <c r="V1278" s="8">
        <v>25</v>
      </c>
      <c r="W1278" s="8">
        <v>5</v>
      </c>
      <c r="X1278" s="14" t="s">
        <v>243</v>
      </c>
      <c r="Y1278" s="67"/>
    </row>
    <row r="1279" spans="1:25" ht="112.5" customHeight="1" x14ac:dyDescent="0.2">
      <c r="A1279" s="19"/>
      <c r="B1279" s="20"/>
      <c r="C1279" s="8" t="str">
        <f t="shared" ca="1" si="121"/>
        <v>Expired</v>
      </c>
      <c r="D1279" s="8" t="s">
        <v>8505</v>
      </c>
      <c r="E1279" s="9">
        <v>42388</v>
      </c>
      <c r="F1279" s="9">
        <v>43850</v>
      </c>
      <c r="G1279" s="9">
        <f>DATE(YEAR(F1279)+2,MONTH(F1279)+5,DAY(F1279)-1)</f>
        <v>44731</v>
      </c>
      <c r="H1279" s="8" t="s">
        <v>8506</v>
      </c>
      <c r="I1279" s="8" t="s">
        <v>8507</v>
      </c>
      <c r="J1279" s="8" t="s">
        <v>27</v>
      </c>
      <c r="K1279" s="8" t="s">
        <v>28</v>
      </c>
      <c r="L1279" s="8" t="s">
        <v>29</v>
      </c>
      <c r="M1279" s="10" t="str">
        <f t="shared" si="126"/>
        <v>LP</v>
      </c>
      <c r="N1279" s="12" t="s">
        <v>30</v>
      </c>
      <c r="O1279" s="8" t="str">
        <f t="shared" si="125"/>
        <v>Medium</v>
      </c>
      <c r="P1279" s="207" t="s">
        <v>8508</v>
      </c>
      <c r="Q1279" s="8"/>
      <c r="R1279" s="8" t="s">
        <v>8509</v>
      </c>
      <c r="S1279" s="11" t="s">
        <v>8510</v>
      </c>
      <c r="T1279" s="12" t="s">
        <v>8511</v>
      </c>
      <c r="U1279" s="8"/>
      <c r="V1279" s="8"/>
      <c r="W1279" s="8"/>
      <c r="X1279" s="14" t="str">
        <f>IF(ISNUMBER(#REF!), IF(#REF!&lt;5000001,"SMALL", IF(#REF!&lt;15000001,"MEDIUM","LARGE")),"")</f>
        <v/>
      </c>
      <c r="Y1279" s="67"/>
    </row>
    <row r="1280" spans="1:25" ht="112.5" customHeight="1" x14ac:dyDescent="0.2">
      <c r="A1280" s="17"/>
      <c r="B1280" s="18">
        <v>44804</v>
      </c>
      <c r="C1280" s="8" t="str">
        <f t="shared" ca="1" si="121"/>
        <v>Expired</v>
      </c>
      <c r="D1280" s="8" t="s">
        <v>8512</v>
      </c>
      <c r="E1280" s="9">
        <v>44804</v>
      </c>
      <c r="F1280" s="9">
        <v>44804</v>
      </c>
      <c r="G1280" s="9">
        <f t="shared" ref="G1280:G1290" si="127">DATE(YEAR(F1280)+2,MONTH(F1280),DAY(F1280)-1)</f>
        <v>45534</v>
      </c>
      <c r="H1280" s="8" t="s">
        <v>8513</v>
      </c>
      <c r="I1280" s="8" t="s">
        <v>8514</v>
      </c>
      <c r="J1280" s="8" t="s">
        <v>27</v>
      </c>
      <c r="K1280" s="8" t="s">
        <v>28</v>
      </c>
      <c r="L1280" s="8" t="s">
        <v>29</v>
      </c>
      <c r="M1280" s="10" t="str">
        <f t="shared" si="126"/>
        <v>LP</v>
      </c>
      <c r="N1280" s="12" t="s">
        <v>30</v>
      </c>
      <c r="O1280" s="8" t="str">
        <f t="shared" si="125"/>
        <v>Medium</v>
      </c>
      <c r="P1280" s="207" t="s">
        <v>8515</v>
      </c>
      <c r="Q1280" s="8"/>
      <c r="R1280" s="8" t="s">
        <v>8516</v>
      </c>
      <c r="S1280" s="11" t="s">
        <v>8517</v>
      </c>
      <c r="T1280" s="23" t="s">
        <v>1330</v>
      </c>
      <c r="U1280" s="13">
        <v>5</v>
      </c>
      <c r="V1280" s="13">
        <v>0</v>
      </c>
      <c r="W1280" s="13">
        <v>1</v>
      </c>
      <c r="X1280" s="14" t="s">
        <v>37</v>
      </c>
      <c r="Y1280" s="67"/>
    </row>
    <row r="1281" spans="1:25" ht="112.5" customHeight="1" x14ac:dyDescent="0.2">
      <c r="A1281" s="62"/>
      <c r="B1281" s="63"/>
      <c r="C1281" s="35" t="str">
        <f t="shared" ca="1" si="121"/>
        <v>Expired</v>
      </c>
      <c r="D1281" s="35" t="s">
        <v>8518</v>
      </c>
      <c r="E1281" s="36">
        <v>41743</v>
      </c>
      <c r="F1281" s="36">
        <v>43935</v>
      </c>
      <c r="G1281" s="36">
        <f t="shared" si="127"/>
        <v>44664</v>
      </c>
      <c r="H1281" s="35" t="s">
        <v>8519</v>
      </c>
      <c r="I1281" s="35" t="s">
        <v>8520</v>
      </c>
      <c r="J1281" s="35" t="s">
        <v>27</v>
      </c>
      <c r="K1281" s="35" t="s">
        <v>28</v>
      </c>
      <c r="L1281" s="35" t="s">
        <v>29</v>
      </c>
      <c r="M1281" s="37" t="str">
        <f t="shared" si="126"/>
        <v>LP</v>
      </c>
      <c r="N1281" s="44" t="s">
        <v>30</v>
      </c>
      <c r="O1281" s="35" t="str">
        <f t="shared" si="125"/>
        <v>Medium</v>
      </c>
      <c r="P1281" s="208" t="s">
        <v>8521</v>
      </c>
      <c r="Q1281" s="35"/>
      <c r="R1281" s="35" t="s">
        <v>8522</v>
      </c>
      <c r="S1281" s="43" t="s">
        <v>8523</v>
      </c>
      <c r="T1281" s="40"/>
      <c r="U1281" s="92"/>
      <c r="V1281" s="92"/>
      <c r="W1281" s="92"/>
      <c r="X1281" s="41" t="str">
        <f>IF(ISNUMBER(#REF!), IF(#REF!&lt;5000001,"SMALL", IF(#REF!&lt;15000001,"MEDIUM","LARGE")),"")</f>
        <v/>
      </c>
      <c r="Y1281" s="67"/>
    </row>
    <row r="1282" spans="1:25" ht="112.5" customHeight="1" x14ac:dyDescent="0.2">
      <c r="A1282" s="19"/>
      <c r="B1282" s="20"/>
      <c r="C1282" s="8" t="str">
        <f t="shared" ca="1" si="121"/>
        <v>Expired</v>
      </c>
      <c r="D1282" s="8" t="s">
        <v>8524</v>
      </c>
      <c r="E1282" s="9">
        <v>43452</v>
      </c>
      <c r="F1282" s="9">
        <f>E1282</f>
        <v>43452</v>
      </c>
      <c r="G1282" s="9">
        <f t="shared" si="127"/>
        <v>44182</v>
      </c>
      <c r="H1282" s="8" t="s">
        <v>8525</v>
      </c>
      <c r="I1282" s="8" t="s">
        <v>8526</v>
      </c>
      <c r="J1282" s="8" t="s">
        <v>161</v>
      </c>
      <c r="K1282" s="8" t="s">
        <v>28</v>
      </c>
      <c r="L1282" s="8" t="s">
        <v>29</v>
      </c>
      <c r="M1282" s="10" t="str">
        <f t="shared" si="126"/>
        <v>LP</v>
      </c>
      <c r="N1282" s="12" t="s">
        <v>132</v>
      </c>
      <c r="O1282" s="8" t="str">
        <f t="shared" si="125"/>
        <v>Low</v>
      </c>
      <c r="P1282" s="207" t="s">
        <v>905</v>
      </c>
      <c r="Q1282" s="8" t="s">
        <v>8527</v>
      </c>
      <c r="R1282" s="8" t="s">
        <v>8528</v>
      </c>
      <c r="S1282" s="11" t="s">
        <v>8529</v>
      </c>
      <c r="T1282" s="12" t="s">
        <v>8530</v>
      </c>
      <c r="U1282" s="25">
        <v>16</v>
      </c>
      <c r="V1282" s="25">
        <v>2</v>
      </c>
      <c r="W1282" s="25">
        <v>0</v>
      </c>
      <c r="X1282" s="14" t="s">
        <v>37</v>
      </c>
      <c r="Y1282" s="67"/>
    </row>
    <row r="1283" spans="1:25" ht="112.5" customHeight="1" x14ac:dyDescent="0.2">
      <c r="A1283" s="19"/>
      <c r="B1283" s="20"/>
      <c r="C1283" s="8" t="str">
        <f t="shared" ca="1" si="121"/>
        <v>Expired</v>
      </c>
      <c r="D1283" s="12" t="s">
        <v>8531</v>
      </c>
      <c r="E1283" s="23">
        <v>43200</v>
      </c>
      <c r="F1283" s="28">
        <v>43200</v>
      </c>
      <c r="G1283" s="9">
        <f t="shared" si="127"/>
        <v>43930</v>
      </c>
      <c r="H1283" s="8" t="s">
        <v>8532</v>
      </c>
      <c r="I1283" s="12" t="s">
        <v>8533</v>
      </c>
      <c r="J1283" s="12" t="s">
        <v>56</v>
      </c>
      <c r="K1283" s="12" t="s">
        <v>124</v>
      </c>
      <c r="L1283" s="8" t="s">
        <v>29</v>
      </c>
      <c r="M1283" s="10" t="str">
        <f t="shared" si="126"/>
        <v>LP</v>
      </c>
      <c r="N1283" s="12" t="s">
        <v>30</v>
      </c>
      <c r="O1283" s="8" t="str">
        <f t="shared" si="125"/>
        <v>Medium</v>
      </c>
      <c r="P1283" s="201" t="s">
        <v>8534</v>
      </c>
      <c r="Q1283" s="12"/>
      <c r="R1283" s="12" t="s">
        <v>8535</v>
      </c>
      <c r="S1283" s="11" t="s">
        <v>8536</v>
      </c>
      <c r="T1283" s="14" t="s">
        <v>8537</v>
      </c>
      <c r="U1283" s="12">
        <v>2</v>
      </c>
      <c r="V1283" s="12">
        <v>0</v>
      </c>
      <c r="W1283" s="12">
        <v>0</v>
      </c>
      <c r="X1283" s="12" t="s">
        <v>37</v>
      </c>
      <c r="Y1283" s="67"/>
    </row>
    <row r="1284" spans="1:25" ht="112.5" customHeight="1" x14ac:dyDescent="0.2">
      <c r="A1284" s="30"/>
      <c r="B1284" s="31"/>
      <c r="C1284" s="8" t="str">
        <f t="shared" ca="1" si="121"/>
        <v>Expired</v>
      </c>
      <c r="D1284" s="8" t="s">
        <v>8538</v>
      </c>
      <c r="E1284" s="9">
        <v>42453</v>
      </c>
      <c r="F1284" s="9">
        <v>44529</v>
      </c>
      <c r="G1284" s="9">
        <f t="shared" si="127"/>
        <v>45258</v>
      </c>
      <c r="H1284" s="8" t="s">
        <v>8539</v>
      </c>
      <c r="I1284" s="8" t="s">
        <v>8540</v>
      </c>
      <c r="J1284" s="8" t="s">
        <v>27</v>
      </c>
      <c r="K1284" s="8" t="s">
        <v>28</v>
      </c>
      <c r="L1284" s="8" t="s">
        <v>29</v>
      </c>
      <c r="M1284" s="10" t="str">
        <f t="shared" si="126"/>
        <v>LP</v>
      </c>
      <c r="N1284" s="12" t="s">
        <v>30</v>
      </c>
      <c r="O1284" s="8" t="str">
        <f t="shared" si="125"/>
        <v>Medium</v>
      </c>
      <c r="P1284" s="207" t="s">
        <v>8541</v>
      </c>
      <c r="Q1284" s="8"/>
      <c r="R1284" s="8" t="s">
        <v>8542</v>
      </c>
      <c r="S1284" s="11" t="s">
        <v>8543</v>
      </c>
      <c r="T1284" s="12" t="s">
        <v>8544</v>
      </c>
      <c r="U1284" s="8">
        <v>0</v>
      </c>
      <c r="V1284" s="8">
        <v>0</v>
      </c>
      <c r="W1284" s="8">
        <v>0</v>
      </c>
      <c r="X1284" s="14" t="s">
        <v>37</v>
      </c>
      <c r="Y1284" s="67"/>
    </row>
    <row r="1285" spans="1:25" ht="112.5" customHeight="1" x14ac:dyDescent="0.2">
      <c r="A1285" s="19"/>
      <c r="B1285" s="20"/>
      <c r="C1285" s="8" t="str">
        <f t="shared" ca="1" si="121"/>
        <v>Expired</v>
      </c>
      <c r="D1285" s="8" t="s">
        <v>8545</v>
      </c>
      <c r="E1285" s="9">
        <v>42481</v>
      </c>
      <c r="F1285" s="9">
        <v>44672</v>
      </c>
      <c r="G1285" s="9">
        <f t="shared" si="127"/>
        <v>45402</v>
      </c>
      <c r="H1285" s="8" t="s">
        <v>8546</v>
      </c>
      <c r="I1285" s="8" t="s">
        <v>8547</v>
      </c>
      <c r="J1285" s="8" t="s">
        <v>131</v>
      </c>
      <c r="K1285" s="8" t="s">
        <v>28</v>
      </c>
      <c r="L1285" s="8" t="s">
        <v>29</v>
      </c>
      <c r="M1285" s="10" t="str">
        <f t="shared" si="126"/>
        <v>LP</v>
      </c>
      <c r="N1285" s="12" t="s">
        <v>30</v>
      </c>
      <c r="O1285" s="8" t="str">
        <f t="shared" si="125"/>
        <v>Medium</v>
      </c>
      <c r="P1285" s="207" t="s">
        <v>8548</v>
      </c>
      <c r="Q1285" s="8" t="s">
        <v>8549</v>
      </c>
      <c r="R1285" s="8" t="s">
        <v>8550</v>
      </c>
      <c r="S1285" s="11" t="s">
        <v>8551</v>
      </c>
      <c r="T1285" s="12" t="s">
        <v>8552</v>
      </c>
      <c r="U1285" s="25">
        <v>11</v>
      </c>
      <c r="V1285" s="25">
        <v>20</v>
      </c>
      <c r="W1285" s="25">
        <v>0</v>
      </c>
      <c r="X1285" s="14" t="s">
        <v>37</v>
      </c>
      <c r="Y1285" s="67"/>
    </row>
    <row r="1286" spans="1:25" ht="112.5" customHeight="1" x14ac:dyDescent="0.2">
      <c r="A1286" s="19"/>
      <c r="B1286" s="20"/>
      <c r="C1286" s="8" t="str">
        <f t="shared" ca="1" si="121"/>
        <v>Expired</v>
      </c>
      <c r="D1286" s="8" t="s">
        <v>8553</v>
      </c>
      <c r="E1286" s="9">
        <v>41759</v>
      </c>
      <c r="F1286" s="9">
        <v>44681</v>
      </c>
      <c r="G1286" s="9">
        <f t="shared" si="127"/>
        <v>45411</v>
      </c>
      <c r="H1286" s="8" t="s">
        <v>8554</v>
      </c>
      <c r="I1286" s="8" t="s">
        <v>8555</v>
      </c>
      <c r="J1286" s="8" t="s">
        <v>27</v>
      </c>
      <c r="K1286" s="8" t="s">
        <v>28</v>
      </c>
      <c r="L1286" s="8" t="s">
        <v>29</v>
      </c>
      <c r="M1286" s="10" t="str">
        <f t="shared" si="126"/>
        <v>LP</v>
      </c>
      <c r="N1286" s="12" t="s">
        <v>132</v>
      </c>
      <c r="O1286" s="8" t="str">
        <f t="shared" si="125"/>
        <v>Low</v>
      </c>
      <c r="P1286" s="207" t="s">
        <v>8556</v>
      </c>
      <c r="Q1286" s="8"/>
      <c r="R1286" s="8" t="s">
        <v>8557</v>
      </c>
      <c r="S1286" s="11" t="s">
        <v>8558</v>
      </c>
      <c r="T1286" s="23" t="s">
        <v>8559</v>
      </c>
      <c r="U1286" s="8" t="s">
        <v>8560</v>
      </c>
      <c r="V1286" s="8" t="s">
        <v>8561</v>
      </c>
      <c r="W1286" s="8">
        <v>0</v>
      </c>
      <c r="X1286" s="14" t="s">
        <v>243</v>
      </c>
      <c r="Y1286" s="67"/>
    </row>
    <row r="1287" spans="1:25" ht="112.5" customHeight="1" x14ac:dyDescent="0.2">
      <c r="A1287" s="19"/>
      <c r="B1287" s="20"/>
      <c r="C1287" s="8" t="str">
        <f t="shared" ca="1" si="121"/>
        <v>Expired</v>
      </c>
      <c r="D1287" s="8" t="s">
        <v>8562</v>
      </c>
      <c r="E1287" s="9">
        <v>44312</v>
      </c>
      <c r="F1287" s="9">
        <f>E1287</f>
        <v>44312</v>
      </c>
      <c r="G1287" s="9">
        <f t="shared" si="127"/>
        <v>45041</v>
      </c>
      <c r="H1287" s="8" t="s">
        <v>8563</v>
      </c>
      <c r="I1287" s="8" t="s">
        <v>8564</v>
      </c>
      <c r="J1287" s="8" t="s">
        <v>27</v>
      </c>
      <c r="K1287" s="8" t="s">
        <v>28</v>
      </c>
      <c r="L1287" s="8" t="s">
        <v>29</v>
      </c>
      <c r="M1287" s="10" t="str">
        <f t="shared" si="126"/>
        <v>LP</v>
      </c>
      <c r="N1287" s="12" t="s">
        <v>132</v>
      </c>
      <c r="O1287" s="8" t="str">
        <f t="shared" si="125"/>
        <v>Low</v>
      </c>
      <c r="P1287" s="207" t="s">
        <v>215</v>
      </c>
      <c r="Q1287" s="8"/>
      <c r="R1287" s="8" t="s">
        <v>8565</v>
      </c>
      <c r="S1287" s="11" t="s">
        <v>8566</v>
      </c>
      <c r="T1287" s="13"/>
      <c r="U1287" s="8"/>
      <c r="V1287" s="8"/>
      <c r="W1287" s="8"/>
      <c r="X1287" s="14" t="str">
        <f>IF(ISNUMBER(#REF!), IF(#REF!&lt;5000001,"SMALL", IF(#REF!&lt;15000001,"MEDIUM","LARGE")),"")</f>
        <v/>
      </c>
      <c r="Y1287" s="67"/>
    </row>
    <row r="1288" spans="1:25" ht="112.5" customHeight="1" x14ac:dyDescent="0.2">
      <c r="A1288" s="19"/>
      <c r="B1288" s="20"/>
      <c r="C1288" s="8" t="str">
        <f t="shared" ca="1" si="121"/>
        <v>Expired</v>
      </c>
      <c r="D1288" s="8" t="s">
        <v>8567</v>
      </c>
      <c r="E1288" s="9">
        <v>41792</v>
      </c>
      <c r="F1288" s="9">
        <v>44714</v>
      </c>
      <c r="G1288" s="9">
        <f t="shared" si="127"/>
        <v>45444</v>
      </c>
      <c r="H1288" s="8" t="s">
        <v>8568</v>
      </c>
      <c r="I1288" s="8" t="s">
        <v>8569</v>
      </c>
      <c r="J1288" s="8" t="s">
        <v>27</v>
      </c>
      <c r="K1288" s="8" t="s">
        <v>28</v>
      </c>
      <c r="L1288" s="8" t="s">
        <v>29</v>
      </c>
      <c r="M1288" s="10" t="str">
        <f t="shared" si="126"/>
        <v>LP</v>
      </c>
      <c r="N1288" s="12" t="s">
        <v>132</v>
      </c>
      <c r="O1288" s="8" t="str">
        <f t="shared" si="125"/>
        <v>Low</v>
      </c>
      <c r="P1288" s="207" t="s">
        <v>8570</v>
      </c>
      <c r="Q1288" s="8" t="s">
        <v>8571</v>
      </c>
      <c r="R1288" s="8" t="s">
        <v>8572</v>
      </c>
      <c r="S1288" s="11" t="s">
        <v>8573</v>
      </c>
      <c r="T1288" s="23" t="s">
        <v>8574</v>
      </c>
      <c r="U1288" s="13">
        <v>500</v>
      </c>
      <c r="V1288" s="13">
        <v>12</v>
      </c>
      <c r="W1288" s="13">
        <v>16</v>
      </c>
      <c r="X1288" s="14" t="s">
        <v>37</v>
      </c>
      <c r="Y1288" s="67"/>
    </row>
    <row r="1289" spans="1:25" ht="112.5" customHeight="1" x14ac:dyDescent="0.2">
      <c r="A1289" s="19"/>
      <c r="B1289" s="20"/>
      <c r="C1289" s="8" t="str">
        <f t="shared" ref="C1289:C1352" ca="1" si="128">IF(G1289&lt;TODAY(),"Expired","Active")</f>
        <v>Expired</v>
      </c>
      <c r="D1289" s="8" t="s">
        <v>8575</v>
      </c>
      <c r="E1289" s="9">
        <v>43931</v>
      </c>
      <c r="F1289" s="9">
        <v>44661</v>
      </c>
      <c r="G1289" s="9">
        <f t="shared" si="127"/>
        <v>45391</v>
      </c>
      <c r="H1289" s="8" t="s">
        <v>8576</v>
      </c>
      <c r="I1289" s="8" t="s">
        <v>8577</v>
      </c>
      <c r="J1289" s="8" t="s">
        <v>27</v>
      </c>
      <c r="K1289" s="8" t="s">
        <v>28</v>
      </c>
      <c r="L1289" s="8" t="s">
        <v>29</v>
      </c>
      <c r="M1289" s="10" t="str">
        <f t="shared" si="126"/>
        <v>LP</v>
      </c>
      <c r="N1289" s="12" t="s">
        <v>30</v>
      </c>
      <c r="O1289" s="8" t="str">
        <f t="shared" si="125"/>
        <v>Medium</v>
      </c>
      <c r="P1289" s="207" t="s">
        <v>8578</v>
      </c>
      <c r="Q1289" s="8" t="s">
        <v>8579</v>
      </c>
      <c r="R1289" s="8" t="s">
        <v>8580</v>
      </c>
      <c r="S1289" s="11" t="s">
        <v>8581</v>
      </c>
      <c r="T1289" s="23" t="s">
        <v>8582</v>
      </c>
      <c r="U1289" s="8">
        <v>33</v>
      </c>
      <c r="V1289" s="8">
        <v>33</v>
      </c>
      <c r="W1289" s="8">
        <v>1</v>
      </c>
      <c r="X1289" s="14" t="s">
        <v>37</v>
      </c>
      <c r="Y1289" s="67"/>
    </row>
    <row r="1290" spans="1:25" ht="112.5" customHeight="1" x14ac:dyDescent="0.2">
      <c r="A1290" s="19"/>
      <c r="B1290" s="20"/>
      <c r="C1290" s="8" t="str">
        <f t="shared" ca="1" si="128"/>
        <v>Expired</v>
      </c>
      <c r="D1290" s="12" t="s">
        <v>8583</v>
      </c>
      <c r="E1290" s="23">
        <v>43543</v>
      </c>
      <c r="F1290" s="28">
        <v>43543</v>
      </c>
      <c r="G1290" s="9">
        <f t="shared" si="127"/>
        <v>44273</v>
      </c>
      <c r="H1290" s="8" t="s">
        <v>8584</v>
      </c>
      <c r="I1290" s="12" t="s">
        <v>8585</v>
      </c>
      <c r="J1290" s="12" t="s">
        <v>123</v>
      </c>
      <c r="K1290" s="12" t="s">
        <v>124</v>
      </c>
      <c r="L1290" s="8" t="s">
        <v>29</v>
      </c>
      <c r="M1290" s="10" t="str">
        <f t="shared" si="126"/>
        <v>LP</v>
      </c>
      <c r="N1290" s="12" t="s">
        <v>30</v>
      </c>
      <c r="O1290" s="8" t="str">
        <f t="shared" si="125"/>
        <v>Medium</v>
      </c>
      <c r="P1290" s="201" t="s">
        <v>8586</v>
      </c>
      <c r="Q1290" s="12"/>
      <c r="R1290" s="12" t="s">
        <v>8587</v>
      </c>
      <c r="S1290" s="46"/>
      <c r="T1290" s="14"/>
      <c r="U1290" s="12"/>
      <c r="V1290" s="12"/>
      <c r="W1290" s="12"/>
      <c r="X1290" s="12"/>
      <c r="Y1290" s="67"/>
    </row>
    <row r="1291" spans="1:25" ht="112.5" customHeight="1" x14ac:dyDescent="0.2">
      <c r="A1291" s="19"/>
      <c r="B1291" s="18">
        <v>44963</v>
      </c>
      <c r="C1291" s="8" t="str">
        <f t="shared" ca="1" si="128"/>
        <v>Expired</v>
      </c>
      <c r="D1291" s="8" t="s">
        <v>8588</v>
      </c>
      <c r="E1291" s="9">
        <v>44963</v>
      </c>
      <c r="F1291" s="9">
        <v>44963</v>
      </c>
      <c r="G1291" s="9">
        <f>DATE(YEAR(F1291)+1,MONTH(F1291),DAY(F1291)-1)</f>
        <v>45327</v>
      </c>
      <c r="H1291" s="8" t="s">
        <v>8589</v>
      </c>
      <c r="I1291" s="8" t="s">
        <v>8590</v>
      </c>
      <c r="J1291" s="8" t="s">
        <v>254</v>
      </c>
      <c r="K1291" s="8" t="s">
        <v>28</v>
      </c>
      <c r="L1291" s="8" t="s">
        <v>29</v>
      </c>
      <c r="M1291" s="10" t="str">
        <f t="shared" si="126"/>
        <v>LP</v>
      </c>
      <c r="N1291" s="8" t="s">
        <v>30</v>
      </c>
      <c r="O1291" s="8" t="str">
        <f>IF(EXACT(N1291,"Overseas Charities Operating in Jamaica"),"Medium",IF(EXACT(N1291,"Muslim Groups/Foundations"),"Medium",IF(EXACT(N1291,"Churches"),"Low",IF(EXACT(N1291,"Benevolent Societies"),"Low",IF(EXACT(N1291,"Alumni/Past Students Associations"),"Low",IF(EXACT(N1291,"Schools(Government/Private)"),"Low",IF(EXACT(N1291,"Govt.Based Trusts/Charities"),"Low",IF(EXACT(N1291,"Trust"),"Medium",IF(EXACT(N1291,"Company Based Foundations"),"Medium",IF(EXACT(N1291,"Other Foundations"),"Medium",IF(EXACT(N1291,"Unincorporated Groups"),"Medium","")))))))))))</f>
        <v>Medium</v>
      </c>
      <c r="P1291" s="207" t="s">
        <v>8591</v>
      </c>
      <c r="Q1291" s="8"/>
      <c r="R1291" s="8" t="s">
        <v>8592</v>
      </c>
      <c r="S1291" s="11" t="s">
        <v>8593</v>
      </c>
      <c r="T1291" s="13" t="s">
        <v>8594</v>
      </c>
      <c r="U1291" s="8">
        <v>2</v>
      </c>
      <c r="V1291" s="8">
        <v>0</v>
      </c>
      <c r="W1291" s="8">
        <v>0</v>
      </c>
      <c r="X1291" s="14" t="s">
        <v>37</v>
      </c>
      <c r="Y1291" s="67"/>
    </row>
    <row r="1292" spans="1:25" ht="112.5" customHeight="1" x14ac:dyDescent="0.2">
      <c r="A1292" s="19"/>
      <c r="B1292" s="20"/>
      <c r="C1292" s="8" t="str">
        <f t="shared" ca="1" si="128"/>
        <v>Expired</v>
      </c>
      <c r="D1292" s="8" t="s">
        <v>8595</v>
      </c>
      <c r="E1292" s="9">
        <v>42668</v>
      </c>
      <c r="F1292" s="9">
        <v>44859</v>
      </c>
      <c r="G1292" s="9">
        <f t="shared" ref="G1292:G1303" si="129">DATE(YEAR(F1292)+2,MONTH(F1292),DAY(F1292)-1)</f>
        <v>45589</v>
      </c>
      <c r="H1292" s="8" t="s">
        <v>8596</v>
      </c>
      <c r="I1292" s="8" t="s">
        <v>8597</v>
      </c>
      <c r="J1292" s="8" t="s">
        <v>254</v>
      </c>
      <c r="K1292" s="8" t="s">
        <v>28</v>
      </c>
      <c r="L1292" s="8" t="s">
        <v>29</v>
      </c>
      <c r="M1292" s="10" t="str">
        <f t="shared" si="126"/>
        <v>LP</v>
      </c>
      <c r="N1292" s="12" t="s">
        <v>132</v>
      </c>
      <c r="O1292" s="8" t="str">
        <f t="shared" ref="O1292:O1314" si="130">IF(EXACT(N1292,"Overseas Charities Operating in Jamaica"),"Medium",IF(EXACT(N1292,"Muslim Groups/Foundations"),"Medium",IF(EXACT(N1292,"Churches"),"Low",IF(EXACT(N1292,"Benevolent Societies"),"Low",IF(EXACT(N1292,"Alumni/Past Students'associations"),"Low",IF(EXACT(N1292,"Schools(Government/Private)"),"Low",IF(EXACT(N1292,"Govt.Based Trust/Charities"),"Low",IF(EXACT(N1292,"Trust"),"Medium",IF(EXACT(N1292,"Company Based Foundations"),"Medium",IF(EXACT(N1292,"Other Foundations"),"Medium",IF(EXACT(N1292,"Unincorporated Groups"),"Medium","")))))))))))</f>
        <v>Low</v>
      </c>
      <c r="P1292" s="207" t="s">
        <v>215</v>
      </c>
      <c r="Q1292" s="8"/>
      <c r="R1292" s="8" t="s">
        <v>8598</v>
      </c>
      <c r="S1292" s="11" t="s">
        <v>8599</v>
      </c>
      <c r="T1292" s="12" t="s">
        <v>3168</v>
      </c>
      <c r="U1292" s="8">
        <v>468</v>
      </c>
      <c r="V1292" s="8">
        <v>210</v>
      </c>
      <c r="W1292" s="8">
        <v>9</v>
      </c>
      <c r="X1292" s="14" t="s">
        <v>61</v>
      </c>
      <c r="Y1292" s="67"/>
    </row>
    <row r="1293" spans="1:25" ht="112.5" customHeight="1" x14ac:dyDescent="0.2">
      <c r="A1293" s="30"/>
      <c r="B1293" s="31"/>
      <c r="C1293" s="8" t="str">
        <f t="shared" ca="1" si="128"/>
        <v>Expired</v>
      </c>
      <c r="D1293" s="8" t="s">
        <v>8600</v>
      </c>
      <c r="E1293" s="9">
        <v>42544</v>
      </c>
      <c r="F1293" s="9">
        <f>E1293</f>
        <v>42544</v>
      </c>
      <c r="G1293" s="9">
        <f t="shared" si="129"/>
        <v>43273</v>
      </c>
      <c r="H1293" s="8" t="s">
        <v>8601</v>
      </c>
      <c r="I1293" s="8" t="s">
        <v>8602</v>
      </c>
      <c r="J1293" s="8" t="s">
        <v>131</v>
      </c>
      <c r="K1293" s="8" t="s">
        <v>28</v>
      </c>
      <c r="L1293" s="8" t="s">
        <v>29</v>
      </c>
      <c r="M1293" s="10" t="str">
        <f t="shared" si="126"/>
        <v>LP</v>
      </c>
      <c r="N1293" s="12" t="s">
        <v>30</v>
      </c>
      <c r="O1293" s="8" t="str">
        <f t="shared" si="130"/>
        <v>Medium</v>
      </c>
      <c r="P1293" s="207" t="s">
        <v>8603</v>
      </c>
      <c r="Q1293" s="8" t="s">
        <v>8604</v>
      </c>
      <c r="R1293" s="8" t="s">
        <v>8605</v>
      </c>
      <c r="S1293" s="21" t="s">
        <v>8606</v>
      </c>
      <c r="T1293" s="13" t="s">
        <v>85</v>
      </c>
      <c r="U1293" s="8">
        <v>3</v>
      </c>
      <c r="V1293" s="8">
        <v>0</v>
      </c>
      <c r="W1293" s="8">
        <v>0</v>
      </c>
      <c r="X1293" s="14" t="s">
        <v>37</v>
      </c>
      <c r="Y1293" s="67"/>
    </row>
    <row r="1294" spans="1:25" ht="112.5" customHeight="1" x14ac:dyDescent="0.2">
      <c r="A1294" s="121"/>
      <c r="B1294" s="32"/>
      <c r="C1294" s="8" t="str">
        <f t="shared" ca="1" si="128"/>
        <v>Active</v>
      </c>
      <c r="D1294" s="8" t="s">
        <v>8607</v>
      </c>
      <c r="E1294" s="9">
        <v>43661</v>
      </c>
      <c r="F1294" s="9">
        <v>45122</v>
      </c>
      <c r="G1294" s="9">
        <f t="shared" si="129"/>
        <v>45852</v>
      </c>
      <c r="H1294" s="8" t="s">
        <v>8608</v>
      </c>
      <c r="I1294" s="8" t="s">
        <v>8609</v>
      </c>
      <c r="J1294" s="8" t="s">
        <v>161</v>
      </c>
      <c r="K1294" s="8" t="s">
        <v>28</v>
      </c>
      <c r="L1294" s="8" t="s">
        <v>29</v>
      </c>
      <c r="M1294" s="10" t="str">
        <f t="shared" si="126"/>
        <v>LP</v>
      </c>
      <c r="N1294" s="12" t="s">
        <v>132</v>
      </c>
      <c r="O1294" s="8" t="str">
        <f t="shared" si="130"/>
        <v>Low</v>
      </c>
      <c r="P1294" s="207" t="s">
        <v>8610</v>
      </c>
      <c r="Q1294" s="8" t="s">
        <v>8611</v>
      </c>
      <c r="R1294" s="8" t="s">
        <v>8612</v>
      </c>
      <c r="S1294" s="11" t="s">
        <v>8613</v>
      </c>
      <c r="T1294" s="23" t="s">
        <v>8614</v>
      </c>
      <c r="U1294" s="8">
        <v>12</v>
      </c>
      <c r="V1294" s="8">
        <v>600</v>
      </c>
      <c r="W1294" s="8">
        <v>8</v>
      </c>
      <c r="X1294" s="14" t="s">
        <v>243</v>
      </c>
      <c r="Y1294" s="67"/>
    </row>
    <row r="1295" spans="1:25" ht="112.5" customHeight="1" x14ac:dyDescent="0.2">
      <c r="A1295" s="19"/>
      <c r="B1295" s="20"/>
      <c r="C1295" s="8" t="str">
        <f t="shared" ca="1" si="128"/>
        <v>Expired</v>
      </c>
      <c r="D1295" s="8" t="s">
        <v>8615</v>
      </c>
      <c r="E1295" s="9">
        <v>42416</v>
      </c>
      <c r="F1295" s="9">
        <f>E1295</f>
        <v>42416</v>
      </c>
      <c r="G1295" s="9">
        <f t="shared" si="129"/>
        <v>43146</v>
      </c>
      <c r="H1295" s="8" t="s">
        <v>8616</v>
      </c>
      <c r="I1295" s="8" t="s">
        <v>8617</v>
      </c>
      <c r="J1295" s="8" t="s">
        <v>27</v>
      </c>
      <c r="K1295" s="8" t="s">
        <v>28</v>
      </c>
      <c r="L1295" s="8" t="s">
        <v>29</v>
      </c>
      <c r="M1295" s="10" t="str">
        <f t="shared" si="126"/>
        <v>LP</v>
      </c>
      <c r="N1295" s="12" t="s">
        <v>30</v>
      </c>
      <c r="O1295" s="8" t="str">
        <f t="shared" si="130"/>
        <v>Medium</v>
      </c>
      <c r="P1295" s="207"/>
      <c r="Q1295" s="8"/>
      <c r="R1295" s="8"/>
      <c r="S1295" s="21"/>
      <c r="T1295" s="13"/>
      <c r="U1295" s="8"/>
      <c r="V1295" s="8"/>
      <c r="W1295" s="8"/>
      <c r="X1295" s="14" t="str">
        <f>IF(ISNUMBER(#REF!), IF(#REF!&lt;5000001,"SMALL", IF(#REF!&lt;15000001,"MEDIUM","LARGE")),"")</f>
        <v/>
      </c>
      <c r="Y1295" s="67"/>
    </row>
    <row r="1296" spans="1:25" ht="112.5" customHeight="1" x14ac:dyDescent="0.2">
      <c r="A1296" s="19"/>
      <c r="B1296" s="20"/>
      <c r="C1296" s="8" t="str">
        <f t="shared" ca="1" si="128"/>
        <v>Expired</v>
      </c>
      <c r="D1296" s="8" t="s">
        <v>8618</v>
      </c>
      <c r="E1296" s="9">
        <v>41936</v>
      </c>
      <c r="F1296" s="9">
        <v>44858</v>
      </c>
      <c r="G1296" s="9">
        <f t="shared" si="129"/>
        <v>45588</v>
      </c>
      <c r="H1296" s="8" t="s">
        <v>8619</v>
      </c>
      <c r="I1296" s="8" t="s">
        <v>8620</v>
      </c>
      <c r="J1296" s="8" t="s">
        <v>27</v>
      </c>
      <c r="K1296" s="8" t="s">
        <v>28</v>
      </c>
      <c r="L1296" s="8" t="s">
        <v>29</v>
      </c>
      <c r="M1296" s="10" t="str">
        <f t="shared" si="126"/>
        <v>LP</v>
      </c>
      <c r="N1296" s="12" t="s">
        <v>132</v>
      </c>
      <c r="O1296" s="8" t="str">
        <f t="shared" si="130"/>
        <v>Low</v>
      </c>
      <c r="P1296" s="207" t="s">
        <v>8621</v>
      </c>
      <c r="Q1296" s="8"/>
      <c r="R1296" s="8" t="s">
        <v>8622</v>
      </c>
      <c r="S1296" s="11" t="s">
        <v>8623</v>
      </c>
      <c r="T1296" s="12" t="s">
        <v>8624</v>
      </c>
      <c r="U1296" s="8">
        <v>10705</v>
      </c>
      <c r="V1296" s="8">
        <v>337</v>
      </c>
      <c r="W1296" s="8">
        <v>27</v>
      </c>
      <c r="X1296" s="14" t="s">
        <v>243</v>
      </c>
      <c r="Y1296" s="67"/>
    </row>
    <row r="1297" spans="1:25" ht="112.5" customHeight="1" x14ac:dyDescent="0.2">
      <c r="A1297" s="32"/>
      <c r="B1297" s="20"/>
      <c r="C1297" s="8" t="str">
        <f t="shared" ca="1" si="128"/>
        <v>Expired</v>
      </c>
      <c r="D1297" s="8" t="s">
        <v>8625</v>
      </c>
      <c r="E1297" s="9">
        <v>43266</v>
      </c>
      <c r="F1297" s="9">
        <v>43997</v>
      </c>
      <c r="G1297" s="9">
        <f t="shared" si="129"/>
        <v>44726</v>
      </c>
      <c r="H1297" s="8" t="s">
        <v>8626</v>
      </c>
      <c r="I1297" s="8" t="s">
        <v>8627</v>
      </c>
      <c r="J1297" s="8" t="s">
        <v>27</v>
      </c>
      <c r="K1297" s="8" t="s">
        <v>28</v>
      </c>
      <c r="L1297" s="8" t="s">
        <v>29</v>
      </c>
      <c r="M1297" s="10" t="str">
        <f t="shared" si="126"/>
        <v>LP</v>
      </c>
      <c r="N1297" s="12" t="s">
        <v>30</v>
      </c>
      <c r="O1297" s="8" t="str">
        <f t="shared" si="130"/>
        <v>Medium</v>
      </c>
      <c r="P1297" s="207" t="s">
        <v>8628</v>
      </c>
      <c r="Q1297" s="8" t="s">
        <v>8629</v>
      </c>
      <c r="R1297" s="8" t="s">
        <v>8630</v>
      </c>
      <c r="S1297" s="11" t="s">
        <v>8631</v>
      </c>
      <c r="T1297" s="23" t="s">
        <v>8632</v>
      </c>
      <c r="U1297" s="25">
        <v>3</v>
      </c>
      <c r="V1297" s="25">
        <v>0</v>
      </c>
      <c r="W1297" s="25">
        <v>0</v>
      </c>
      <c r="X1297" s="58" t="s">
        <v>37</v>
      </c>
      <c r="Y1297" s="67"/>
    </row>
    <row r="1298" spans="1:25" ht="112.5" customHeight="1" x14ac:dyDescent="0.2">
      <c r="A1298" s="32"/>
      <c r="B1298" s="20"/>
      <c r="C1298" s="8" t="str">
        <f t="shared" ca="1" si="128"/>
        <v>Expired</v>
      </c>
      <c r="D1298" s="8" t="s">
        <v>8633</v>
      </c>
      <c r="E1298" s="9">
        <v>41715</v>
      </c>
      <c r="F1298" s="9">
        <v>44637</v>
      </c>
      <c r="G1298" s="9">
        <f t="shared" si="129"/>
        <v>45367</v>
      </c>
      <c r="H1298" s="8" t="s">
        <v>8634</v>
      </c>
      <c r="I1298" s="8" t="s">
        <v>8635</v>
      </c>
      <c r="J1298" s="8" t="s">
        <v>27</v>
      </c>
      <c r="K1298" s="8" t="s">
        <v>28</v>
      </c>
      <c r="L1298" s="8" t="s">
        <v>29</v>
      </c>
      <c r="M1298" s="10" t="str">
        <f t="shared" si="126"/>
        <v>LP</v>
      </c>
      <c r="N1298" s="12" t="s">
        <v>30</v>
      </c>
      <c r="O1298" s="8" t="str">
        <f t="shared" si="130"/>
        <v>Medium</v>
      </c>
      <c r="P1298" s="207" t="s">
        <v>8636</v>
      </c>
      <c r="Q1298" s="8"/>
      <c r="R1298" s="8" t="s">
        <v>8637</v>
      </c>
      <c r="S1298" s="11" t="s">
        <v>8638</v>
      </c>
      <c r="T1298" s="12" t="s">
        <v>8639</v>
      </c>
      <c r="U1298" s="8"/>
      <c r="V1298" s="8"/>
      <c r="W1298" s="8"/>
      <c r="X1298" s="14" t="str">
        <f>IF(ISNUMBER(#REF!), IF(#REF!&lt;5000001,"SMALL", IF(#REF!&lt;15000001,"MEDIUM","LARGE")),"")</f>
        <v/>
      </c>
      <c r="Y1298" s="67"/>
    </row>
    <row r="1299" spans="1:25" ht="112.5" customHeight="1" x14ac:dyDescent="0.2">
      <c r="A1299" s="17"/>
      <c r="B1299" s="107">
        <v>44883</v>
      </c>
      <c r="C1299" s="8" t="str">
        <f t="shared" ca="1" si="128"/>
        <v>Expired</v>
      </c>
      <c r="D1299" s="8" t="s">
        <v>8640</v>
      </c>
      <c r="E1299" s="9">
        <v>44882</v>
      </c>
      <c r="F1299" s="9">
        <v>44882</v>
      </c>
      <c r="G1299" s="9">
        <f t="shared" si="129"/>
        <v>45612</v>
      </c>
      <c r="H1299" s="8" t="s">
        <v>8641</v>
      </c>
      <c r="I1299" s="8" t="s">
        <v>8642</v>
      </c>
      <c r="J1299" s="8" t="s">
        <v>27</v>
      </c>
      <c r="K1299" s="8" t="s">
        <v>28</v>
      </c>
      <c r="L1299" s="8" t="s">
        <v>29</v>
      </c>
      <c r="M1299" s="10" t="str">
        <f t="shared" si="126"/>
        <v>LP</v>
      </c>
      <c r="N1299" s="12" t="s">
        <v>30</v>
      </c>
      <c r="O1299" s="8" t="str">
        <f t="shared" si="130"/>
        <v>Medium</v>
      </c>
      <c r="P1299" s="207" t="s">
        <v>8643</v>
      </c>
      <c r="Q1299" s="8"/>
      <c r="R1299" s="8" t="s">
        <v>8644</v>
      </c>
      <c r="S1299" s="21" t="s">
        <v>8645</v>
      </c>
      <c r="T1299" s="12" t="s">
        <v>8646</v>
      </c>
      <c r="U1299" s="13">
        <v>4</v>
      </c>
      <c r="V1299" s="13">
        <v>0</v>
      </c>
      <c r="W1299" s="13">
        <v>1</v>
      </c>
      <c r="X1299" s="14" t="s">
        <v>243</v>
      </c>
      <c r="Y1299" s="67"/>
    </row>
    <row r="1300" spans="1:25" ht="112.5" customHeight="1" x14ac:dyDescent="0.2">
      <c r="A1300" s="19"/>
      <c r="B1300" s="20"/>
      <c r="C1300" s="8" t="str">
        <f t="shared" ca="1" si="128"/>
        <v>Expired</v>
      </c>
      <c r="D1300" s="8" t="s">
        <v>8647</v>
      </c>
      <c r="E1300" s="9">
        <v>41883</v>
      </c>
      <c r="F1300" s="9">
        <v>43675</v>
      </c>
      <c r="G1300" s="9">
        <f t="shared" si="129"/>
        <v>44405</v>
      </c>
      <c r="H1300" s="8" t="s">
        <v>8648</v>
      </c>
      <c r="I1300" s="8" t="s">
        <v>5716</v>
      </c>
      <c r="J1300" s="8" t="s">
        <v>27</v>
      </c>
      <c r="K1300" s="8" t="s">
        <v>28</v>
      </c>
      <c r="L1300" s="8" t="s">
        <v>29</v>
      </c>
      <c r="M1300" s="10" t="str">
        <f t="shared" si="126"/>
        <v>LP</v>
      </c>
      <c r="N1300" s="12" t="s">
        <v>30</v>
      </c>
      <c r="O1300" s="8" t="str">
        <f t="shared" si="130"/>
        <v>Medium</v>
      </c>
      <c r="P1300" s="207" t="s">
        <v>8649</v>
      </c>
      <c r="Q1300" s="8"/>
      <c r="R1300" s="8" t="s">
        <v>8650</v>
      </c>
      <c r="S1300" s="11" t="s">
        <v>8651</v>
      </c>
      <c r="T1300" s="23" t="s">
        <v>8652</v>
      </c>
      <c r="U1300" s="8">
        <v>17</v>
      </c>
      <c r="V1300" s="8">
        <v>17</v>
      </c>
      <c r="W1300" s="8">
        <v>0</v>
      </c>
      <c r="X1300" s="14" t="s">
        <v>243</v>
      </c>
      <c r="Y1300" s="67"/>
    </row>
    <row r="1301" spans="1:25" ht="112.5" customHeight="1" x14ac:dyDescent="0.2">
      <c r="A1301" s="19"/>
      <c r="B1301" s="20"/>
      <c r="C1301" s="8" t="str">
        <f t="shared" ca="1" si="128"/>
        <v>Expired</v>
      </c>
      <c r="D1301" s="12" t="s">
        <v>8653</v>
      </c>
      <c r="E1301" s="12"/>
      <c r="F1301" s="28">
        <v>44499</v>
      </c>
      <c r="G1301" s="9">
        <f t="shared" si="129"/>
        <v>45228</v>
      </c>
      <c r="H1301" s="8" t="s">
        <v>8654</v>
      </c>
      <c r="I1301" s="12" t="s">
        <v>8655</v>
      </c>
      <c r="J1301" s="12" t="s">
        <v>123</v>
      </c>
      <c r="K1301" s="12" t="s">
        <v>124</v>
      </c>
      <c r="L1301" s="11" t="s">
        <v>29</v>
      </c>
      <c r="M1301" s="10" t="str">
        <f t="shared" si="126"/>
        <v>LP</v>
      </c>
      <c r="N1301" s="12" t="s">
        <v>132</v>
      </c>
      <c r="O1301" s="8" t="str">
        <f t="shared" si="130"/>
        <v>Low</v>
      </c>
      <c r="P1301" s="201" t="s">
        <v>8656</v>
      </c>
      <c r="Q1301" s="12"/>
      <c r="R1301" s="12" t="s">
        <v>8657</v>
      </c>
      <c r="S1301" s="11" t="s">
        <v>8658</v>
      </c>
      <c r="T1301" s="14"/>
      <c r="U1301" s="12"/>
      <c r="V1301" s="12"/>
      <c r="W1301" s="12"/>
      <c r="X1301" s="12"/>
      <c r="Y1301" s="67"/>
    </row>
    <row r="1302" spans="1:25" ht="112.5" customHeight="1" x14ac:dyDescent="0.2">
      <c r="A1302" s="19"/>
      <c r="B1302" s="20"/>
      <c r="C1302" s="8" t="str">
        <f t="shared" ca="1" si="128"/>
        <v>Expired</v>
      </c>
      <c r="D1302" s="8" t="s">
        <v>8659</v>
      </c>
      <c r="E1302" s="9">
        <v>44298</v>
      </c>
      <c r="F1302" s="9">
        <f>E1302</f>
        <v>44298</v>
      </c>
      <c r="G1302" s="9">
        <f t="shared" si="129"/>
        <v>45027</v>
      </c>
      <c r="H1302" s="8" t="s">
        <v>8660</v>
      </c>
      <c r="I1302" s="8" t="s">
        <v>8661</v>
      </c>
      <c r="J1302" s="8" t="s">
        <v>27</v>
      </c>
      <c r="K1302" s="8" t="s">
        <v>28</v>
      </c>
      <c r="L1302" s="8" t="s">
        <v>29</v>
      </c>
      <c r="M1302" s="10" t="str">
        <f t="shared" si="126"/>
        <v>LP</v>
      </c>
      <c r="N1302" s="12" t="s">
        <v>30</v>
      </c>
      <c r="O1302" s="8" t="str">
        <f t="shared" si="130"/>
        <v>Medium</v>
      </c>
      <c r="P1302" s="207" t="s">
        <v>3971</v>
      </c>
      <c r="Q1302" s="8" t="s">
        <v>8662</v>
      </c>
      <c r="R1302" s="8" t="s">
        <v>8663</v>
      </c>
      <c r="S1302" s="11" t="s">
        <v>8664</v>
      </c>
      <c r="T1302" s="12" t="s">
        <v>8665</v>
      </c>
      <c r="U1302" s="8">
        <v>7</v>
      </c>
      <c r="V1302" s="8">
        <v>7</v>
      </c>
      <c r="W1302" s="8">
        <v>0</v>
      </c>
      <c r="X1302" s="14" t="s">
        <v>37</v>
      </c>
      <c r="Y1302" s="67"/>
    </row>
    <row r="1303" spans="1:25" ht="112.5" customHeight="1" x14ac:dyDescent="0.2">
      <c r="A1303" s="30"/>
      <c r="B1303" s="31"/>
      <c r="C1303" s="8" t="str">
        <f t="shared" ca="1" si="128"/>
        <v>Expired</v>
      </c>
      <c r="D1303" s="8" t="s">
        <v>8666</v>
      </c>
      <c r="E1303" s="9">
        <v>42004</v>
      </c>
      <c r="F1303" s="9">
        <v>44196</v>
      </c>
      <c r="G1303" s="9">
        <f t="shared" si="129"/>
        <v>44925</v>
      </c>
      <c r="H1303" s="8" t="s">
        <v>8667</v>
      </c>
      <c r="I1303" s="8" t="s">
        <v>8668</v>
      </c>
      <c r="J1303" s="8" t="s">
        <v>27</v>
      </c>
      <c r="K1303" s="8" t="s">
        <v>28</v>
      </c>
      <c r="L1303" s="8" t="s">
        <v>29</v>
      </c>
      <c r="M1303" s="10" t="str">
        <f t="shared" si="126"/>
        <v>LP</v>
      </c>
      <c r="N1303" s="12" t="s">
        <v>132</v>
      </c>
      <c r="O1303" s="8" t="str">
        <f t="shared" si="130"/>
        <v>Low</v>
      </c>
      <c r="P1303" s="207" t="s">
        <v>8669</v>
      </c>
      <c r="Q1303" s="8"/>
      <c r="R1303" s="8" t="s">
        <v>8670</v>
      </c>
      <c r="S1303" s="11" t="s">
        <v>8671</v>
      </c>
      <c r="T1303" s="23" t="s">
        <v>8672</v>
      </c>
      <c r="U1303" s="8"/>
      <c r="V1303" s="8"/>
      <c r="W1303" s="8"/>
      <c r="X1303" s="14" t="str">
        <f>IF(ISNUMBER(#REF!), IF(#REF!&lt;5000001,"SMALL", IF(#REF!&lt;15000001,"MEDIUM","LARGE")),"")</f>
        <v/>
      </c>
      <c r="Y1303" s="67"/>
    </row>
    <row r="1304" spans="1:25" ht="112.5" customHeight="1" x14ac:dyDescent="0.2">
      <c r="A1304" s="109"/>
      <c r="B1304" s="126"/>
      <c r="C1304" s="35" t="str">
        <f t="shared" ca="1" si="128"/>
        <v>Expired</v>
      </c>
      <c r="D1304" s="35" t="s">
        <v>8673</v>
      </c>
      <c r="E1304" s="36">
        <v>42226</v>
      </c>
      <c r="F1304" s="36">
        <v>44903</v>
      </c>
      <c r="G1304" s="36">
        <f>DATE(YEAR(F1304),MONTH(F1304)+6,DAY(F1304)-1)</f>
        <v>45084</v>
      </c>
      <c r="H1304" s="35" t="s">
        <v>8674</v>
      </c>
      <c r="I1304" s="35" t="s">
        <v>8675</v>
      </c>
      <c r="J1304" s="35" t="s">
        <v>27</v>
      </c>
      <c r="K1304" s="35" t="s">
        <v>28</v>
      </c>
      <c r="L1304" s="35" t="s">
        <v>29</v>
      </c>
      <c r="M1304" s="37" t="str">
        <f t="shared" si="126"/>
        <v>LP</v>
      </c>
      <c r="N1304" s="44" t="s">
        <v>270</v>
      </c>
      <c r="O1304" s="35" t="str">
        <f t="shared" si="130"/>
        <v>Medium</v>
      </c>
      <c r="P1304" s="208" t="s">
        <v>8676</v>
      </c>
      <c r="Q1304" s="35"/>
      <c r="R1304" s="35" t="s">
        <v>8677</v>
      </c>
      <c r="S1304" s="43" t="s">
        <v>8678</v>
      </c>
      <c r="T1304" s="44" t="s">
        <v>8679</v>
      </c>
      <c r="U1304" s="35">
        <v>2</v>
      </c>
      <c r="V1304" s="35">
        <v>12</v>
      </c>
      <c r="W1304" s="35">
        <v>1</v>
      </c>
      <c r="X1304" s="41" t="s">
        <v>61</v>
      </c>
      <c r="Y1304" s="67"/>
    </row>
    <row r="1305" spans="1:25" ht="112.5" customHeight="1" x14ac:dyDescent="0.2">
      <c r="A1305" s="17"/>
      <c r="B1305" s="112"/>
      <c r="C1305" s="8" t="str">
        <f t="shared" ca="1" si="128"/>
        <v>Expired</v>
      </c>
      <c r="D1305" s="8" t="s">
        <v>8680</v>
      </c>
      <c r="E1305" s="9">
        <v>43014</v>
      </c>
      <c r="F1305" s="9">
        <v>44475</v>
      </c>
      <c r="G1305" s="9">
        <f t="shared" ref="G1305:G1315" si="131">DATE(YEAR(F1305)+2,MONTH(F1305),DAY(F1305)-1)</f>
        <v>45204</v>
      </c>
      <c r="H1305" s="8" t="s">
        <v>8681</v>
      </c>
      <c r="I1305" s="8" t="s">
        <v>8682</v>
      </c>
      <c r="J1305" s="8" t="s">
        <v>27</v>
      </c>
      <c r="K1305" s="8" t="s">
        <v>28</v>
      </c>
      <c r="L1305" s="8" t="s">
        <v>29</v>
      </c>
      <c r="M1305" s="10" t="str">
        <f t="shared" si="126"/>
        <v>LP</v>
      </c>
      <c r="N1305" s="12" t="s">
        <v>30</v>
      </c>
      <c r="O1305" s="8" t="str">
        <f t="shared" si="130"/>
        <v>Medium</v>
      </c>
      <c r="P1305" s="207" t="s">
        <v>8683</v>
      </c>
      <c r="Q1305" s="8"/>
      <c r="R1305" s="8" t="s">
        <v>8684</v>
      </c>
      <c r="S1305" s="11" t="s">
        <v>8685</v>
      </c>
      <c r="T1305" s="23" t="s">
        <v>8686</v>
      </c>
      <c r="U1305" s="8"/>
      <c r="V1305" s="8"/>
      <c r="W1305" s="8"/>
      <c r="X1305" s="14" t="str">
        <f>IF(ISNUMBER(#REF!), IF(#REF!&lt;5000001,"SMALL", IF(#REF!&lt;15000001,"MEDIUM","LARGE")),"")</f>
        <v/>
      </c>
      <c r="Y1305" s="67"/>
    </row>
    <row r="1306" spans="1:25" ht="112.5" customHeight="1" x14ac:dyDescent="0.2">
      <c r="A1306" s="17"/>
      <c r="B1306" s="112"/>
      <c r="C1306" s="8" t="str">
        <f t="shared" ca="1" si="128"/>
        <v>Expired</v>
      </c>
      <c r="D1306" s="8" t="s">
        <v>8687</v>
      </c>
      <c r="E1306" s="9">
        <v>42443</v>
      </c>
      <c r="F1306" s="9">
        <f>E1306</f>
        <v>42443</v>
      </c>
      <c r="G1306" s="9">
        <f t="shared" si="131"/>
        <v>43172</v>
      </c>
      <c r="H1306" s="8" t="s">
        <v>8688</v>
      </c>
      <c r="I1306" s="8" t="s">
        <v>8689</v>
      </c>
      <c r="J1306" s="8" t="s">
        <v>27</v>
      </c>
      <c r="K1306" s="8" t="s">
        <v>28</v>
      </c>
      <c r="L1306" s="8" t="s">
        <v>29</v>
      </c>
      <c r="M1306" s="10" t="str">
        <f t="shared" si="126"/>
        <v>LP</v>
      </c>
      <c r="N1306" s="12" t="s">
        <v>30</v>
      </c>
      <c r="O1306" s="8" t="str">
        <f t="shared" si="130"/>
        <v>Medium</v>
      </c>
      <c r="P1306" s="207" t="s">
        <v>8690</v>
      </c>
      <c r="Q1306" s="8"/>
      <c r="R1306" s="8" t="s">
        <v>8691</v>
      </c>
      <c r="S1306" s="11" t="s">
        <v>8692</v>
      </c>
      <c r="T1306" s="13"/>
      <c r="U1306" s="24"/>
      <c r="V1306" s="24"/>
      <c r="W1306" s="24"/>
      <c r="X1306" s="14" t="str">
        <f>IF(ISNUMBER(#REF!), IF(#REF!&lt;5000001,"SMALL", IF(#REF!&lt;15000001,"MEDIUM","LARGE")),"")</f>
        <v/>
      </c>
      <c r="Y1306" s="67"/>
    </row>
    <row r="1307" spans="1:25" ht="112.5" customHeight="1" x14ac:dyDescent="0.2">
      <c r="A1307" s="127"/>
      <c r="B1307" s="128"/>
      <c r="C1307" s="8" t="str">
        <f t="shared" ca="1" si="128"/>
        <v>Expired</v>
      </c>
      <c r="D1307" s="8" t="s">
        <v>8693</v>
      </c>
      <c r="E1307" s="9">
        <v>41816</v>
      </c>
      <c r="F1307" s="9">
        <v>44738</v>
      </c>
      <c r="G1307" s="9">
        <f t="shared" si="131"/>
        <v>45468</v>
      </c>
      <c r="H1307" s="8" t="s">
        <v>8694</v>
      </c>
      <c r="I1307" s="8" t="s">
        <v>8695</v>
      </c>
      <c r="J1307" s="8" t="s">
        <v>27</v>
      </c>
      <c r="K1307" s="8" t="s">
        <v>28</v>
      </c>
      <c r="L1307" s="8" t="s">
        <v>29</v>
      </c>
      <c r="M1307" s="10" t="str">
        <f t="shared" si="126"/>
        <v>LP</v>
      </c>
      <c r="N1307" s="12" t="s">
        <v>440</v>
      </c>
      <c r="O1307" s="8" t="str">
        <f t="shared" si="130"/>
        <v>Low</v>
      </c>
      <c r="P1307" s="207" t="s">
        <v>8696</v>
      </c>
      <c r="Q1307" s="8"/>
      <c r="R1307" s="8" t="s">
        <v>8697</v>
      </c>
      <c r="S1307" s="11" t="s">
        <v>8698</v>
      </c>
      <c r="T1307" s="12" t="s">
        <v>8699</v>
      </c>
      <c r="U1307" s="8">
        <v>44</v>
      </c>
      <c r="V1307" s="8">
        <v>8</v>
      </c>
      <c r="W1307" s="8">
        <v>0</v>
      </c>
      <c r="X1307" s="14" t="s">
        <v>61</v>
      </c>
      <c r="Y1307" s="67"/>
    </row>
    <row r="1308" spans="1:25" ht="112.5" customHeight="1" x14ac:dyDescent="0.2">
      <c r="A1308" s="129"/>
      <c r="B1308" s="130"/>
      <c r="C1308" s="8" t="str">
        <f t="shared" ca="1" si="128"/>
        <v>Expired</v>
      </c>
      <c r="D1308" s="8" t="s">
        <v>8700</v>
      </c>
      <c r="E1308" s="9">
        <v>43685</v>
      </c>
      <c r="F1308" s="9">
        <f>E1308</f>
        <v>43685</v>
      </c>
      <c r="G1308" s="9">
        <f t="shared" si="131"/>
        <v>44415</v>
      </c>
      <c r="H1308" s="8" t="s">
        <v>8701</v>
      </c>
      <c r="I1308" s="8" t="s">
        <v>8702</v>
      </c>
      <c r="J1308" s="8" t="s">
        <v>27</v>
      </c>
      <c r="K1308" s="8" t="s">
        <v>28</v>
      </c>
      <c r="L1308" s="8" t="s">
        <v>29</v>
      </c>
      <c r="M1308" s="10" t="str">
        <f t="shared" si="126"/>
        <v>LP</v>
      </c>
      <c r="N1308" s="12" t="s">
        <v>30</v>
      </c>
      <c r="O1308" s="8" t="str">
        <f t="shared" si="130"/>
        <v>Medium</v>
      </c>
      <c r="P1308" s="207" t="s">
        <v>8703</v>
      </c>
      <c r="Q1308" s="8"/>
      <c r="R1308" s="8" t="s">
        <v>8704</v>
      </c>
      <c r="S1308" s="11" t="s">
        <v>8705</v>
      </c>
      <c r="T1308" s="22"/>
      <c r="U1308" s="24"/>
      <c r="V1308" s="24"/>
      <c r="W1308" s="24"/>
      <c r="X1308" s="14" t="str">
        <f>IF(ISNUMBER(#REF!), IF(#REF!&lt;5000001,"SMALL", IF(#REF!&lt;15000001,"MEDIUM","LARGE")),"")</f>
        <v/>
      </c>
      <c r="Y1308" s="67"/>
    </row>
    <row r="1309" spans="1:25" ht="112.5" customHeight="1" x14ac:dyDescent="0.2">
      <c r="A1309" s="129"/>
      <c r="B1309" s="130"/>
      <c r="C1309" s="8" t="str">
        <f t="shared" ca="1" si="128"/>
        <v>Expired</v>
      </c>
      <c r="D1309" s="8" t="s">
        <v>8706</v>
      </c>
      <c r="E1309" s="9">
        <v>41827</v>
      </c>
      <c r="F1309" s="9">
        <v>44749</v>
      </c>
      <c r="G1309" s="9">
        <f t="shared" si="131"/>
        <v>45479</v>
      </c>
      <c r="H1309" s="8" t="s">
        <v>8707</v>
      </c>
      <c r="I1309" s="8" t="s">
        <v>4096</v>
      </c>
      <c r="J1309" s="8" t="s">
        <v>27</v>
      </c>
      <c r="K1309" s="8" t="s">
        <v>28</v>
      </c>
      <c r="L1309" s="8" t="s">
        <v>29</v>
      </c>
      <c r="M1309" s="10" t="str">
        <f t="shared" si="126"/>
        <v>LP</v>
      </c>
      <c r="N1309" s="12" t="s">
        <v>30</v>
      </c>
      <c r="O1309" s="8" t="str">
        <f t="shared" si="130"/>
        <v>Medium</v>
      </c>
      <c r="P1309" s="207" t="s">
        <v>8708</v>
      </c>
      <c r="Q1309" s="8"/>
      <c r="R1309" s="8" t="s">
        <v>8709</v>
      </c>
      <c r="S1309" s="11" t="s">
        <v>8710</v>
      </c>
      <c r="T1309" s="12" t="s">
        <v>8711</v>
      </c>
      <c r="U1309" s="8">
        <v>144</v>
      </c>
      <c r="V1309" s="8">
        <v>35</v>
      </c>
      <c r="W1309" s="8">
        <v>1</v>
      </c>
      <c r="X1309" s="14" t="s">
        <v>61</v>
      </c>
      <c r="Y1309" s="67"/>
    </row>
    <row r="1310" spans="1:25" ht="112.5" customHeight="1" x14ac:dyDescent="0.2">
      <c r="A1310" s="129"/>
      <c r="B1310" s="130"/>
      <c r="C1310" s="8" t="str">
        <f t="shared" ca="1" si="128"/>
        <v>Expired</v>
      </c>
      <c r="D1310" s="8" t="s">
        <v>8712</v>
      </c>
      <c r="E1310" s="9">
        <v>43235</v>
      </c>
      <c r="F1310" s="9">
        <v>44696</v>
      </c>
      <c r="G1310" s="9">
        <f t="shared" si="131"/>
        <v>45426</v>
      </c>
      <c r="H1310" s="8" t="s">
        <v>8713</v>
      </c>
      <c r="I1310" s="8" t="s">
        <v>8714</v>
      </c>
      <c r="J1310" s="8" t="s">
        <v>27</v>
      </c>
      <c r="K1310" s="8" t="s">
        <v>28</v>
      </c>
      <c r="L1310" s="8" t="s">
        <v>29</v>
      </c>
      <c r="M1310" s="10" t="str">
        <f t="shared" si="126"/>
        <v>LP</v>
      </c>
      <c r="N1310" s="12" t="s">
        <v>30</v>
      </c>
      <c r="O1310" s="8" t="str">
        <f t="shared" si="130"/>
        <v>Medium</v>
      </c>
      <c r="P1310" s="207" t="s">
        <v>8715</v>
      </c>
      <c r="Q1310" s="8"/>
      <c r="R1310" s="8" t="s">
        <v>8716</v>
      </c>
      <c r="S1310" s="11" t="s">
        <v>8717</v>
      </c>
      <c r="T1310" s="12" t="s">
        <v>8718</v>
      </c>
      <c r="U1310" s="13">
        <v>95</v>
      </c>
      <c r="V1310" s="82">
        <v>3105</v>
      </c>
      <c r="W1310" s="13">
        <v>0</v>
      </c>
      <c r="X1310" s="13" t="s">
        <v>37</v>
      </c>
      <c r="Y1310" s="67"/>
    </row>
    <row r="1311" spans="1:25" ht="112.5" customHeight="1" x14ac:dyDescent="0.2">
      <c r="A1311" s="129"/>
      <c r="B1311" s="130"/>
      <c r="C1311" s="8" t="str">
        <f t="shared" ca="1" si="128"/>
        <v>Expired</v>
      </c>
      <c r="D1311" s="8" t="s">
        <v>8719</v>
      </c>
      <c r="E1311" s="9" t="s">
        <v>36</v>
      </c>
      <c r="F1311" s="9">
        <v>44852</v>
      </c>
      <c r="G1311" s="9">
        <f t="shared" si="131"/>
        <v>45582</v>
      </c>
      <c r="H1311" s="8" t="s">
        <v>8720</v>
      </c>
      <c r="I1311" s="8" t="s">
        <v>8721</v>
      </c>
      <c r="J1311" s="8" t="s">
        <v>56</v>
      </c>
      <c r="K1311" s="8" t="s">
        <v>124</v>
      </c>
      <c r="L1311" s="8" t="s">
        <v>29</v>
      </c>
      <c r="M1311" s="10" t="str">
        <f t="shared" si="126"/>
        <v>LP</v>
      </c>
      <c r="N1311" s="12" t="s">
        <v>1613</v>
      </c>
      <c r="O1311" s="8" t="str">
        <f t="shared" si="130"/>
        <v>Low</v>
      </c>
      <c r="P1311" s="207" t="s">
        <v>36</v>
      </c>
      <c r="Q1311" s="8"/>
      <c r="R1311" s="8" t="s">
        <v>36</v>
      </c>
      <c r="S1311" s="11" t="s">
        <v>36</v>
      </c>
      <c r="T1311" s="12" t="s">
        <v>36</v>
      </c>
      <c r="U1311" s="8" t="s">
        <v>36</v>
      </c>
      <c r="V1311" s="8" t="s">
        <v>36</v>
      </c>
      <c r="W1311" s="8" t="s">
        <v>36</v>
      </c>
      <c r="X1311" s="14" t="s">
        <v>36</v>
      </c>
      <c r="Y1311" s="67"/>
    </row>
    <row r="1312" spans="1:25" ht="112.5" customHeight="1" x14ac:dyDescent="0.2">
      <c r="A1312" s="129"/>
      <c r="B1312" s="130"/>
      <c r="C1312" s="8" t="str">
        <f t="shared" ca="1" si="128"/>
        <v>Expired</v>
      </c>
      <c r="D1312" s="8" t="s">
        <v>8722</v>
      </c>
      <c r="E1312" s="9">
        <v>43818</v>
      </c>
      <c r="F1312" s="9">
        <v>44549</v>
      </c>
      <c r="G1312" s="9">
        <f t="shared" si="131"/>
        <v>45278</v>
      </c>
      <c r="H1312" s="8" t="s">
        <v>8723</v>
      </c>
      <c r="I1312" s="8" t="s">
        <v>8724</v>
      </c>
      <c r="J1312" s="8" t="s">
        <v>27</v>
      </c>
      <c r="K1312" s="8" t="s">
        <v>28</v>
      </c>
      <c r="L1312" s="8" t="s">
        <v>29</v>
      </c>
      <c r="M1312" s="10" t="str">
        <f t="shared" si="126"/>
        <v>LP</v>
      </c>
      <c r="N1312" s="12" t="s">
        <v>30</v>
      </c>
      <c r="O1312" s="8" t="str">
        <f t="shared" si="130"/>
        <v>Medium</v>
      </c>
      <c r="P1312" s="207" t="s">
        <v>8725</v>
      </c>
      <c r="Q1312" s="8"/>
      <c r="R1312" s="8" t="s">
        <v>8726</v>
      </c>
      <c r="S1312" s="11" t="s">
        <v>8727</v>
      </c>
      <c r="T1312" s="23" t="s">
        <v>8728</v>
      </c>
      <c r="U1312" s="8">
        <v>2</v>
      </c>
      <c r="V1312" s="8">
        <v>0</v>
      </c>
      <c r="W1312" s="8">
        <v>0</v>
      </c>
      <c r="X1312" s="14" t="s">
        <v>37</v>
      </c>
      <c r="Y1312" s="67"/>
    </row>
    <row r="1313" spans="1:25" ht="112.5" customHeight="1" x14ac:dyDescent="0.2">
      <c r="A1313" s="129"/>
      <c r="B1313" s="130"/>
      <c r="C1313" s="8" t="str">
        <f t="shared" ca="1" si="128"/>
        <v>Expired</v>
      </c>
      <c r="D1313" s="8" t="s">
        <v>8729</v>
      </c>
      <c r="E1313" s="9">
        <v>42248</v>
      </c>
      <c r="F1313" s="9">
        <f>E1313</f>
        <v>42248</v>
      </c>
      <c r="G1313" s="9">
        <f t="shared" si="131"/>
        <v>42978</v>
      </c>
      <c r="H1313" s="8" t="s">
        <v>8730</v>
      </c>
      <c r="I1313" s="8" t="s">
        <v>8731</v>
      </c>
      <c r="J1313" s="8" t="s">
        <v>254</v>
      </c>
      <c r="K1313" s="8" t="s">
        <v>28</v>
      </c>
      <c r="L1313" s="8" t="s">
        <v>29</v>
      </c>
      <c r="M1313" s="10" t="str">
        <f t="shared" si="126"/>
        <v>LP</v>
      </c>
      <c r="N1313" s="12" t="s">
        <v>30</v>
      </c>
      <c r="O1313" s="8" t="str">
        <f t="shared" si="130"/>
        <v>Medium</v>
      </c>
      <c r="P1313" s="207"/>
      <c r="Q1313" s="8"/>
      <c r="R1313" s="8" t="s">
        <v>3886</v>
      </c>
      <c r="S1313" s="21" t="s">
        <v>3886</v>
      </c>
      <c r="T1313" s="13"/>
      <c r="U1313" s="8"/>
      <c r="V1313" s="8"/>
      <c r="W1313" s="8"/>
      <c r="X1313" s="14" t="str">
        <f>IF(ISNUMBER(#REF!), IF(#REF!&lt;5000001,"SMALL", IF(#REF!&lt;15000001,"MEDIUM","LARGE")),"")</f>
        <v/>
      </c>
      <c r="Y1313" s="67"/>
    </row>
    <row r="1314" spans="1:25" ht="112.5" customHeight="1" x14ac:dyDescent="0.2">
      <c r="A1314" s="129"/>
      <c r="B1314" s="130"/>
      <c r="C1314" s="8" t="str">
        <f t="shared" ca="1" si="128"/>
        <v>Expired</v>
      </c>
      <c r="D1314" s="8" t="s">
        <v>8732</v>
      </c>
      <c r="E1314" s="9">
        <v>44357</v>
      </c>
      <c r="F1314" s="9">
        <v>44357</v>
      </c>
      <c r="G1314" s="9">
        <f t="shared" si="131"/>
        <v>45086</v>
      </c>
      <c r="H1314" s="8" t="s">
        <v>8733</v>
      </c>
      <c r="I1314" s="8" t="s">
        <v>8734</v>
      </c>
      <c r="J1314" s="8" t="s">
        <v>27</v>
      </c>
      <c r="K1314" s="8" t="s">
        <v>28</v>
      </c>
      <c r="L1314" s="8" t="s">
        <v>29</v>
      </c>
      <c r="M1314" s="10" t="str">
        <f t="shared" si="126"/>
        <v>LP</v>
      </c>
      <c r="N1314" s="12" t="s">
        <v>30</v>
      </c>
      <c r="O1314" s="8" t="str">
        <f t="shared" si="130"/>
        <v>Medium</v>
      </c>
      <c r="P1314" s="207" t="s">
        <v>8735</v>
      </c>
      <c r="Q1314" s="8"/>
      <c r="R1314" s="8" t="s">
        <v>8736</v>
      </c>
      <c r="S1314" s="11" t="s">
        <v>8737</v>
      </c>
      <c r="T1314" s="12" t="s">
        <v>8738</v>
      </c>
      <c r="U1314" s="8"/>
      <c r="V1314" s="8"/>
      <c r="W1314" s="8"/>
      <c r="X1314" s="14" t="str">
        <f>IF(ISNUMBER(#REF!), IF(#REF!&lt;5000001,"SMALL", IF(#REF!&lt;15000001,"MEDIUM","LARGE")),"")</f>
        <v/>
      </c>
      <c r="Y1314" s="67"/>
    </row>
    <row r="1315" spans="1:25" ht="112.5" customHeight="1" x14ac:dyDescent="0.2">
      <c r="A1315" s="17"/>
      <c r="B1315" s="131">
        <v>45162</v>
      </c>
      <c r="C1315" s="8" t="str">
        <f t="shared" ca="1" si="128"/>
        <v>Active</v>
      </c>
      <c r="D1315" s="8" t="s">
        <v>8739</v>
      </c>
      <c r="E1315" s="9">
        <v>45161</v>
      </c>
      <c r="F1315" s="9">
        <f>E1315</f>
        <v>45161</v>
      </c>
      <c r="G1315" s="9">
        <f t="shared" si="131"/>
        <v>45891</v>
      </c>
      <c r="H1315" s="8" t="s">
        <v>8740</v>
      </c>
      <c r="I1315" s="8" t="s">
        <v>8741</v>
      </c>
      <c r="J1315" s="8" t="s">
        <v>114</v>
      </c>
      <c r="K1315" s="8" t="s">
        <v>28</v>
      </c>
      <c r="L1315" s="8" t="s">
        <v>29</v>
      </c>
      <c r="M1315" s="10" t="str">
        <f t="shared" si="126"/>
        <v>LP</v>
      </c>
      <c r="N1315" s="8" t="s">
        <v>270</v>
      </c>
      <c r="O1315" s="8" t="str">
        <f>IF(EXACT(N1315,"Overseas Charities Operating in Jamaica"),"Medium",IF(EXACT(N1315,"Muslim Groups/Foundations"),"Medium",IF(EXACT(N1315,"Churches"),"Low",IF(EXACT(N1315,"Benevolent Societies"),"Low",IF(EXACT(N1315,"Alumni/Past Students Associations"),"Low",IF(EXACT(N1315,"Schools(Government/Private)"),"Low",IF(EXACT(N1315,"Govt.Based Trusts/Charities"),"Low",IF(EXACT(N1315,"Trust"),"Medium",IF(EXACT(N1315,"Company Based Foundations"),"Medium",IF(EXACT(N1315,"Other Foundations"),"Medium",IF(EXACT(N1315,"Unincorporated Groups"),"Medium","")))))))))))</f>
        <v>Medium</v>
      </c>
      <c r="P1315" s="207" t="s">
        <v>8742</v>
      </c>
      <c r="Q1315" s="8" t="s">
        <v>8743</v>
      </c>
      <c r="R1315" s="8" t="s">
        <v>8744</v>
      </c>
      <c r="S1315" s="11" t="s">
        <v>8745</v>
      </c>
      <c r="T1315" s="12" t="s">
        <v>8746</v>
      </c>
      <c r="U1315" s="8">
        <v>3</v>
      </c>
      <c r="V1315" s="8">
        <v>0</v>
      </c>
      <c r="W1315" s="8">
        <v>4</v>
      </c>
      <c r="X1315" s="14" t="s">
        <v>37</v>
      </c>
      <c r="Y1315" s="67"/>
    </row>
    <row r="1316" spans="1:25" ht="112.5" customHeight="1" x14ac:dyDescent="0.2">
      <c r="A1316" s="19"/>
      <c r="B1316" s="26">
        <v>45077</v>
      </c>
      <c r="C1316" s="8" t="str">
        <f t="shared" ca="1" si="128"/>
        <v>Active</v>
      </c>
      <c r="D1316" s="8" t="s">
        <v>8747</v>
      </c>
      <c r="E1316" s="9">
        <v>45068</v>
      </c>
      <c r="F1316" s="9">
        <v>45068</v>
      </c>
      <c r="G1316" s="9">
        <f>DATE(YEAR(F1316)+2,MONTH(F1316),DAY(F1316)-3)</f>
        <v>45796</v>
      </c>
      <c r="H1316" s="8" t="s">
        <v>8748</v>
      </c>
      <c r="I1316" s="8" t="s">
        <v>8749</v>
      </c>
      <c r="J1316" s="8" t="s">
        <v>5091</v>
      </c>
      <c r="K1316" s="8" t="s">
        <v>124</v>
      </c>
      <c r="L1316" s="8" t="s">
        <v>29</v>
      </c>
      <c r="M1316" s="10" t="str">
        <f t="shared" si="126"/>
        <v>LP</v>
      </c>
      <c r="N1316" s="8" t="s">
        <v>132</v>
      </c>
      <c r="O1316" s="8" t="str">
        <f>IF(EXACT(N1316,"Overseas Charities Operating in Jamaica"),"Medium",IF(EXACT(N1316,"Muslim Groups/Foundations"),"Medium",IF(EXACT(N1316,"Churches"),"Low",IF(EXACT(N1316,"Benevolent Societies"),"Low",IF(EXACT(N1316,"Alumni/Past Students Associations"),"Low",IF(EXACT(N1316,"Schools(Government/Private)"),"Low",IF(EXACT(N1316,"Govt.Based Trusts/Charities"),"Low",IF(EXACT(N1316,"Trust"),"Medium",IF(EXACT(N1316,"Company Based Foundations"),"Medium",IF(EXACT(N1316,"Other Foundations"),"Medium",IF(EXACT(N1316,"Unincorporated Groups"),"Medium","")))))))))))</f>
        <v>Low</v>
      </c>
      <c r="P1316" s="201" t="s">
        <v>411</v>
      </c>
      <c r="Q1316" s="12"/>
      <c r="R1316" s="12" t="s">
        <v>8750</v>
      </c>
      <c r="S1316" s="11" t="s">
        <v>8751</v>
      </c>
      <c r="T1316" s="12" t="s">
        <v>8752</v>
      </c>
      <c r="U1316" s="8">
        <v>0</v>
      </c>
      <c r="V1316" s="8">
        <v>0</v>
      </c>
      <c r="W1316" s="8">
        <v>0</v>
      </c>
      <c r="X1316" s="14" t="s">
        <v>36</v>
      </c>
      <c r="Y1316" s="67"/>
    </row>
    <row r="1317" spans="1:25" ht="112.5" customHeight="1" x14ac:dyDescent="0.25">
      <c r="A1317" s="132"/>
      <c r="B1317" s="100"/>
      <c r="C1317" s="8" t="str">
        <f t="shared" ca="1" si="128"/>
        <v>Expired</v>
      </c>
      <c r="D1317" s="8" t="s">
        <v>8753</v>
      </c>
      <c r="E1317" s="9">
        <v>41981</v>
      </c>
      <c r="F1317" s="9">
        <v>44903</v>
      </c>
      <c r="G1317" s="9">
        <f t="shared" ref="G1317:G1344" si="132">DATE(YEAR(F1317)+2,MONTH(F1317),DAY(F1317)-1)</f>
        <v>45633</v>
      </c>
      <c r="H1317" s="8" t="s">
        <v>8754</v>
      </c>
      <c r="I1317" s="8" t="s">
        <v>8755</v>
      </c>
      <c r="J1317" s="8" t="s">
        <v>27</v>
      </c>
      <c r="K1317" s="8" t="s">
        <v>28</v>
      </c>
      <c r="L1317" s="8" t="s">
        <v>29</v>
      </c>
      <c r="M1317" s="10" t="str">
        <f t="shared" si="126"/>
        <v>LP</v>
      </c>
      <c r="N1317" s="12" t="s">
        <v>30</v>
      </c>
      <c r="O1317" s="8" t="str">
        <f t="shared" ref="O1317:O1355" si="133">IF(EXACT(N1317,"Overseas Charities Operating in Jamaica"),"Medium",IF(EXACT(N1317,"Muslim Groups/Foundations"),"Medium",IF(EXACT(N1317,"Churches"),"Low",IF(EXACT(N1317,"Benevolent Societies"),"Low",IF(EXACT(N1317,"Alumni/Past Students'associations"),"Low",IF(EXACT(N1317,"Schools(Government/Private)"),"Low",IF(EXACT(N1317,"Govt.Based Trust/Charities"),"Low",IF(EXACT(N1317,"Trust"),"Medium",IF(EXACT(N1317,"Company Based Foundations"),"Medium",IF(EXACT(N1317,"Other Foundations"),"Medium",IF(EXACT(N1317,"Unincorporated Groups"),"Medium","")))))))))))</f>
        <v>Medium</v>
      </c>
      <c r="P1317" s="207" t="s">
        <v>8756</v>
      </c>
      <c r="Q1317" s="8"/>
      <c r="R1317" s="8" t="s">
        <v>8757</v>
      </c>
      <c r="S1317" s="11" t="s">
        <v>8758</v>
      </c>
      <c r="T1317" s="12" t="s">
        <v>8759</v>
      </c>
      <c r="U1317" s="8">
        <v>9</v>
      </c>
      <c r="V1317" s="8">
        <v>30</v>
      </c>
      <c r="W1317" s="8">
        <v>0</v>
      </c>
      <c r="X1317" s="14" t="s">
        <v>37</v>
      </c>
    </row>
    <row r="1318" spans="1:25" ht="112.5" customHeight="1" x14ac:dyDescent="0.25">
      <c r="A1318" s="125"/>
      <c r="B1318" s="125"/>
      <c r="C1318" s="8" t="str">
        <f t="shared" ca="1" si="128"/>
        <v>Expired</v>
      </c>
      <c r="D1318" s="8" t="s">
        <v>8760</v>
      </c>
      <c r="E1318" s="9">
        <v>42515</v>
      </c>
      <c r="F1318" s="9">
        <f>E1318</f>
        <v>42515</v>
      </c>
      <c r="G1318" s="9">
        <f t="shared" si="132"/>
        <v>43244</v>
      </c>
      <c r="H1318" s="8" t="s">
        <v>8761</v>
      </c>
      <c r="I1318" s="8" t="s">
        <v>8762</v>
      </c>
      <c r="J1318" s="8" t="s">
        <v>27</v>
      </c>
      <c r="K1318" s="8" t="s">
        <v>28</v>
      </c>
      <c r="L1318" s="8" t="s">
        <v>29</v>
      </c>
      <c r="M1318" s="10" t="str">
        <f t="shared" si="126"/>
        <v>LP</v>
      </c>
      <c r="N1318" s="12" t="s">
        <v>30</v>
      </c>
      <c r="O1318" s="8" t="str">
        <f t="shared" si="133"/>
        <v>Medium</v>
      </c>
      <c r="P1318" s="207" t="s">
        <v>8763</v>
      </c>
      <c r="Q1318" s="8"/>
      <c r="R1318" s="8" t="s">
        <v>8764</v>
      </c>
      <c r="S1318" s="11" t="s">
        <v>8765</v>
      </c>
      <c r="T1318" s="13"/>
      <c r="U1318" s="8"/>
      <c r="V1318" s="8"/>
      <c r="W1318" s="8"/>
      <c r="X1318" s="14" t="str">
        <f>IF(ISNUMBER(#REF!), IF(#REF!&lt;5000001,"SMALL", IF(#REF!&lt;15000001,"MEDIUM","LARGE")),"")</f>
        <v/>
      </c>
    </row>
    <row r="1319" spans="1:25" ht="112.5" customHeight="1" x14ac:dyDescent="0.25">
      <c r="A1319" s="125"/>
      <c r="B1319" s="125"/>
      <c r="C1319" s="8" t="str">
        <f t="shared" ca="1" si="128"/>
        <v>Expired</v>
      </c>
      <c r="D1319" s="8" t="s">
        <v>8766</v>
      </c>
      <c r="E1319" s="9">
        <v>42412</v>
      </c>
      <c r="F1319" s="9">
        <f>E1319</f>
        <v>42412</v>
      </c>
      <c r="G1319" s="9">
        <f t="shared" si="132"/>
        <v>43142</v>
      </c>
      <c r="H1319" s="8" t="s">
        <v>8767</v>
      </c>
      <c r="I1319" s="8" t="s">
        <v>8768</v>
      </c>
      <c r="J1319" s="8" t="s">
        <v>27</v>
      </c>
      <c r="K1319" s="8" t="s">
        <v>28</v>
      </c>
      <c r="L1319" s="8" t="s">
        <v>29</v>
      </c>
      <c r="M1319" s="10" t="str">
        <f t="shared" si="126"/>
        <v>LP</v>
      </c>
      <c r="N1319" s="12" t="s">
        <v>30</v>
      </c>
      <c r="O1319" s="8" t="str">
        <f t="shared" si="133"/>
        <v>Medium</v>
      </c>
      <c r="P1319" s="207" t="s">
        <v>8769</v>
      </c>
      <c r="Q1319" s="8"/>
      <c r="R1319" s="8"/>
      <c r="S1319" s="21"/>
      <c r="T1319" s="13"/>
      <c r="U1319" s="8"/>
      <c r="V1319" s="8"/>
      <c r="W1319" s="8"/>
      <c r="X1319" s="14" t="str">
        <f>IF(ISNUMBER(#REF!), IF(#REF!&lt;5000001,"SMALL", IF(#REF!&lt;15000001,"MEDIUM","LARGE")),"")</f>
        <v/>
      </c>
    </row>
    <row r="1320" spans="1:25" ht="112.5" customHeight="1" x14ac:dyDescent="0.25">
      <c r="A1320" s="125"/>
      <c r="B1320" s="125"/>
      <c r="C1320" s="8" t="str">
        <f t="shared" ca="1" si="128"/>
        <v>Expired</v>
      </c>
      <c r="D1320" s="8" t="s">
        <v>8770</v>
      </c>
      <c r="E1320" s="9">
        <v>42391</v>
      </c>
      <c r="F1320" s="9">
        <v>43852</v>
      </c>
      <c r="G1320" s="9">
        <f t="shared" si="132"/>
        <v>44582</v>
      </c>
      <c r="H1320" s="8" t="s">
        <v>8771</v>
      </c>
      <c r="I1320" s="8" t="s">
        <v>8772</v>
      </c>
      <c r="J1320" s="8" t="s">
        <v>27</v>
      </c>
      <c r="K1320" s="8" t="s">
        <v>28</v>
      </c>
      <c r="L1320" s="8" t="s">
        <v>29</v>
      </c>
      <c r="M1320" s="10" t="str">
        <f t="shared" si="126"/>
        <v>LP</v>
      </c>
      <c r="N1320" s="12" t="s">
        <v>30</v>
      </c>
      <c r="O1320" s="8" t="str">
        <f t="shared" si="133"/>
        <v>Medium</v>
      </c>
      <c r="P1320" s="207" t="s">
        <v>8773</v>
      </c>
      <c r="Q1320" s="8"/>
      <c r="R1320" s="8" t="s">
        <v>8774</v>
      </c>
      <c r="S1320" s="11" t="s">
        <v>8775</v>
      </c>
      <c r="T1320" s="13"/>
      <c r="U1320" s="8"/>
      <c r="V1320" s="8"/>
      <c r="W1320" s="8"/>
      <c r="X1320" s="14" t="str">
        <f>IF(ISNUMBER(#REF!), IF(#REF!&lt;5000001,"SMALL", IF(#REF!&lt;15000001,"MEDIUM","LARGE")),"")</f>
        <v/>
      </c>
    </row>
    <row r="1321" spans="1:25" ht="112.5" customHeight="1" x14ac:dyDescent="0.25">
      <c r="A1321" s="125"/>
      <c r="B1321" s="125"/>
      <c r="C1321" s="8" t="str">
        <f t="shared" ca="1" si="128"/>
        <v>Expired</v>
      </c>
      <c r="D1321" s="8" t="s">
        <v>8776</v>
      </c>
      <c r="E1321" s="9">
        <v>44112</v>
      </c>
      <c r="F1321" s="9">
        <f>E1321</f>
        <v>44112</v>
      </c>
      <c r="G1321" s="9">
        <f t="shared" si="132"/>
        <v>44841</v>
      </c>
      <c r="H1321" s="8" t="s">
        <v>8777</v>
      </c>
      <c r="I1321" s="8" t="s">
        <v>8778</v>
      </c>
      <c r="J1321" s="8" t="s">
        <v>161</v>
      </c>
      <c r="K1321" s="8" t="s">
        <v>28</v>
      </c>
      <c r="L1321" s="8" t="s">
        <v>29</v>
      </c>
      <c r="M1321" s="10" t="str">
        <f t="shared" si="126"/>
        <v>LP</v>
      </c>
      <c r="N1321" s="12" t="s">
        <v>30</v>
      </c>
      <c r="O1321" s="8" t="str">
        <f t="shared" si="133"/>
        <v>Medium</v>
      </c>
      <c r="P1321" s="207" t="s">
        <v>8779</v>
      </c>
      <c r="Q1321" s="8"/>
      <c r="R1321" s="8" t="s">
        <v>36</v>
      </c>
      <c r="S1321" s="21" t="s">
        <v>36</v>
      </c>
      <c r="T1321" s="22"/>
      <c r="U1321" s="8"/>
      <c r="V1321" s="8"/>
      <c r="W1321" s="8"/>
      <c r="X1321" s="14" t="str">
        <f>IF(ISNUMBER(#REF!), IF(#REF!&lt;5000001,"SMALL", IF(#REF!&lt;15000001,"MEDIUM","LARGE")),"")</f>
        <v/>
      </c>
    </row>
    <row r="1322" spans="1:25" ht="112.5" customHeight="1" x14ac:dyDescent="0.25">
      <c r="A1322" s="125"/>
      <c r="B1322" s="125"/>
      <c r="C1322" s="8" t="str">
        <f t="shared" ca="1" si="128"/>
        <v>Expired</v>
      </c>
      <c r="D1322" s="8" t="s">
        <v>8780</v>
      </c>
      <c r="E1322" s="9">
        <v>43486</v>
      </c>
      <c r="F1322" s="9">
        <f>E1322</f>
        <v>43486</v>
      </c>
      <c r="G1322" s="9">
        <f t="shared" si="132"/>
        <v>44216</v>
      </c>
      <c r="H1322" s="8" t="s">
        <v>8781</v>
      </c>
      <c r="I1322" s="8" t="s">
        <v>8782</v>
      </c>
      <c r="J1322" s="8" t="s">
        <v>27</v>
      </c>
      <c r="K1322" s="8" t="s">
        <v>28</v>
      </c>
      <c r="L1322" s="8" t="s">
        <v>29</v>
      </c>
      <c r="M1322" s="10" t="str">
        <f t="shared" si="126"/>
        <v>LP</v>
      </c>
      <c r="N1322" s="12" t="s">
        <v>170</v>
      </c>
      <c r="O1322" s="8" t="str">
        <f t="shared" si="133"/>
        <v>Low</v>
      </c>
      <c r="P1322" s="207" t="s">
        <v>8783</v>
      </c>
      <c r="Q1322" s="8"/>
      <c r="R1322" s="8" t="s">
        <v>8784</v>
      </c>
      <c r="S1322" s="11" t="s">
        <v>8785</v>
      </c>
      <c r="T1322" s="13"/>
      <c r="U1322" s="8"/>
      <c r="V1322" s="8"/>
      <c r="W1322" s="8"/>
      <c r="X1322" s="14" t="s">
        <v>61</v>
      </c>
    </row>
    <row r="1323" spans="1:25" ht="112.5" customHeight="1" x14ac:dyDescent="0.25">
      <c r="A1323" s="125"/>
      <c r="B1323" s="125"/>
      <c r="C1323" s="8" t="str">
        <f t="shared" ca="1" si="128"/>
        <v>Expired</v>
      </c>
      <c r="D1323" s="8" t="s">
        <v>8786</v>
      </c>
      <c r="E1323" s="9">
        <v>43290</v>
      </c>
      <c r="F1323" s="9">
        <f>E1323</f>
        <v>43290</v>
      </c>
      <c r="G1323" s="9">
        <f t="shared" si="132"/>
        <v>44020</v>
      </c>
      <c r="H1323" s="8" t="s">
        <v>8787</v>
      </c>
      <c r="I1323" s="8" t="s">
        <v>8782</v>
      </c>
      <c r="J1323" s="8" t="s">
        <v>27</v>
      </c>
      <c r="K1323" s="8" t="s">
        <v>28</v>
      </c>
      <c r="L1323" s="8" t="s">
        <v>29</v>
      </c>
      <c r="M1323" s="10" t="str">
        <f t="shared" si="126"/>
        <v>LP</v>
      </c>
      <c r="N1323" s="12" t="s">
        <v>440</v>
      </c>
      <c r="O1323" s="8" t="str">
        <f t="shared" si="133"/>
        <v>Low</v>
      </c>
      <c r="P1323" s="207" t="s">
        <v>8788</v>
      </c>
      <c r="Q1323" s="8"/>
      <c r="R1323" s="8" t="s">
        <v>8789</v>
      </c>
      <c r="S1323" s="11" t="s">
        <v>8790</v>
      </c>
      <c r="T1323" s="13" t="s">
        <v>36</v>
      </c>
      <c r="U1323" s="8"/>
      <c r="V1323" s="8"/>
      <c r="W1323" s="8"/>
      <c r="X1323" s="14" t="str">
        <f>IF(ISNUMBER(#REF!), IF(#REF!&lt;5000001,"SMALL", IF(#REF!&lt;15000001,"MEDIUM","LARGE")),"")</f>
        <v/>
      </c>
    </row>
    <row r="1324" spans="1:25" ht="112.5" customHeight="1" x14ac:dyDescent="0.25">
      <c r="A1324" s="125"/>
      <c r="B1324" s="125"/>
      <c r="C1324" s="8" t="str">
        <f t="shared" ca="1" si="128"/>
        <v>Expired</v>
      </c>
      <c r="D1324" s="8" t="s">
        <v>8791</v>
      </c>
      <c r="E1324" s="9">
        <v>43628</v>
      </c>
      <c r="F1324" s="9">
        <v>44359</v>
      </c>
      <c r="G1324" s="9">
        <f t="shared" si="132"/>
        <v>45088</v>
      </c>
      <c r="H1324" s="8" t="s">
        <v>8792</v>
      </c>
      <c r="I1324" s="8" t="s">
        <v>8793</v>
      </c>
      <c r="J1324" s="8" t="s">
        <v>161</v>
      </c>
      <c r="K1324" s="8" t="s">
        <v>28</v>
      </c>
      <c r="L1324" s="8" t="s">
        <v>29</v>
      </c>
      <c r="M1324" s="10" t="str">
        <f t="shared" si="126"/>
        <v>LP</v>
      </c>
      <c r="N1324" s="12" t="s">
        <v>30</v>
      </c>
      <c r="O1324" s="8" t="str">
        <f t="shared" si="133"/>
        <v>Medium</v>
      </c>
      <c r="P1324" s="207" t="s">
        <v>8794</v>
      </c>
      <c r="Q1324" s="8"/>
      <c r="R1324" s="8" t="s">
        <v>8795</v>
      </c>
      <c r="S1324" s="11" t="s">
        <v>8796</v>
      </c>
      <c r="T1324" s="12" t="s">
        <v>8797</v>
      </c>
      <c r="U1324" s="8"/>
      <c r="V1324" s="8"/>
      <c r="W1324" s="8"/>
      <c r="X1324" s="14" t="str">
        <f>IF(ISNUMBER(#REF!), IF(#REF!&lt;5000001,"SMALL", IF(#REF!&lt;15000001,"MEDIUM","LARGE")),"")</f>
        <v/>
      </c>
    </row>
    <row r="1325" spans="1:25" ht="112.5" customHeight="1" x14ac:dyDescent="0.25">
      <c r="A1325" s="125"/>
      <c r="B1325" s="125"/>
      <c r="C1325" s="8" t="str">
        <f t="shared" ca="1" si="128"/>
        <v>Expired</v>
      </c>
      <c r="D1325" s="8" t="s">
        <v>8798</v>
      </c>
      <c r="E1325" s="9">
        <v>41921</v>
      </c>
      <c r="F1325" s="9">
        <f>E1325</f>
        <v>41921</v>
      </c>
      <c r="G1325" s="9">
        <f t="shared" si="132"/>
        <v>42651</v>
      </c>
      <c r="H1325" s="8" t="s">
        <v>8799</v>
      </c>
      <c r="I1325" s="8" t="s">
        <v>8800</v>
      </c>
      <c r="J1325" s="8" t="s">
        <v>27</v>
      </c>
      <c r="K1325" s="8" t="s">
        <v>28</v>
      </c>
      <c r="L1325" s="8" t="s">
        <v>29</v>
      </c>
      <c r="M1325" s="10" t="str">
        <f t="shared" si="126"/>
        <v>LP</v>
      </c>
      <c r="N1325" s="12" t="s">
        <v>132</v>
      </c>
      <c r="O1325" s="8" t="str">
        <f t="shared" si="133"/>
        <v>Low</v>
      </c>
      <c r="P1325" s="207" t="s">
        <v>7947</v>
      </c>
      <c r="Q1325" s="8"/>
      <c r="R1325" s="8" t="s">
        <v>8801</v>
      </c>
      <c r="S1325" s="11" t="s">
        <v>8802</v>
      </c>
      <c r="T1325" s="13"/>
      <c r="U1325" s="8"/>
      <c r="V1325" s="8"/>
      <c r="W1325" s="8"/>
      <c r="X1325" s="14" t="s">
        <v>61</v>
      </c>
    </row>
    <row r="1326" spans="1:25" ht="112.5" customHeight="1" x14ac:dyDescent="0.25">
      <c r="A1326" s="125"/>
      <c r="B1326" s="125"/>
      <c r="C1326" s="8" t="str">
        <f t="shared" ca="1" si="128"/>
        <v>Expired</v>
      </c>
      <c r="D1326" s="12" t="s">
        <v>8803</v>
      </c>
      <c r="E1326" s="23">
        <v>44574</v>
      </c>
      <c r="F1326" s="28">
        <v>44574</v>
      </c>
      <c r="G1326" s="9">
        <f t="shared" si="132"/>
        <v>45303</v>
      </c>
      <c r="H1326" s="8" t="s">
        <v>8804</v>
      </c>
      <c r="I1326" s="12" t="s">
        <v>8805</v>
      </c>
      <c r="J1326" s="12" t="s">
        <v>56</v>
      </c>
      <c r="K1326" s="12" t="s">
        <v>124</v>
      </c>
      <c r="L1326" s="8" t="s">
        <v>1275</v>
      </c>
      <c r="M1326" s="10" t="str">
        <f t="shared" si="126"/>
        <v>LA</v>
      </c>
      <c r="N1326" s="12" t="s">
        <v>132</v>
      </c>
      <c r="O1326" s="8" t="str">
        <f t="shared" si="133"/>
        <v>Low</v>
      </c>
      <c r="P1326" s="201" t="s">
        <v>8806</v>
      </c>
      <c r="Q1326" s="12"/>
      <c r="R1326" s="12" t="s">
        <v>8807</v>
      </c>
      <c r="S1326" s="11" t="s">
        <v>8808</v>
      </c>
      <c r="T1326" s="14"/>
      <c r="U1326" s="12"/>
      <c r="V1326" s="12"/>
      <c r="W1326" s="12"/>
      <c r="X1326" s="12"/>
    </row>
    <row r="1327" spans="1:25" ht="112.5" customHeight="1" x14ac:dyDescent="0.25">
      <c r="A1327" s="133"/>
      <c r="B1327" s="133"/>
      <c r="C1327" s="8" t="str">
        <f t="shared" ca="1" si="128"/>
        <v>Expired</v>
      </c>
      <c r="D1327" s="8" t="s">
        <v>8809</v>
      </c>
      <c r="E1327" s="9">
        <v>42479</v>
      </c>
      <c r="F1327" s="9">
        <f>E1327</f>
        <v>42479</v>
      </c>
      <c r="G1327" s="9">
        <f t="shared" si="132"/>
        <v>43208</v>
      </c>
      <c r="H1327" s="8" t="s">
        <v>8810</v>
      </c>
      <c r="I1327" s="8" t="s">
        <v>8811</v>
      </c>
      <c r="J1327" s="8" t="s">
        <v>27</v>
      </c>
      <c r="K1327" s="8" t="s">
        <v>28</v>
      </c>
      <c r="L1327" s="8" t="s">
        <v>29</v>
      </c>
      <c r="M1327" s="10" t="str">
        <f t="shared" si="126"/>
        <v>LP</v>
      </c>
      <c r="N1327" s="12" t="s">
        <v>132</v>
      </c>
      <c r="O1327" s="8" t="str">
        <f t="shared" si="133"/>
        <v>Low</v>
      </c>
      <c r="P1327" s="207" t="s">
        <v>8812</v>
      </c>
      <c r="Q1327" s="8"/>
      <c r="R1327" s="8" t="s">
        <v>8813</v>
      </c>
      <c r="S1327" s="11" t="s">
        <v>8814</v>
      </c>
      <c r="T1327" s="13"/>
      <c r="U1327" s="8"/>
      <c r="V1327" s="8"/>
      <c r="W1327" s="8"/>
      <c r="X1327" s="14" t="str">
        <f>IF(ISNUMBER(#REF!), IF(#REF!&lt;5000001,"SMALL", IF(#REF!&lt;15000001,"MEDIUM","LARGE")),"")</f>
        <v/>
      </c>
    </row>
    <row r="1328" spans="1:25" ht="112.5" customHeight="1" x14ac:dyDescent="0.25">
      <c r="A1328" s="125"/>
      <c r="B1328" s="125"/>
      <c r="C1328" s="8" t="str">
        <f t="shared" ca="1" si="128"/>
        <v>Expired</v>
      </c>
      <c r="D1328" s="8" t="s">
        <v>8815</v>
      </c>
      <c r="E1328" s="9">
        <v>43055</v>
      </c>
      <c r="F1328" s="9">
        <f>E1328</f>
        <v>43055</v>
      </c>
      <c r="G1328" s="9">
        <f t="shared" si="132"/>
        <v>43784</v>
      </c>
      <c r="H1328" s="8" t="s">
        <v>8816</v>
      </c>
      <c r="I1328" s="8" t="s">
        <v>8817</v>
      </c>
      <c r="J1328" s="8" t="s">
        <v>254</v>
      </c>
      <c r="K1328" s="8" t="s">
        <v>28</v>
      </c>
      <c r="L1328" s="8" t="s">
        <v>29</v>
      </c>
      <c r="M1328" s="10" t="str">
        <f t="shared" si="126"/>
        <v>LP</v>
      </c>
      <c r="N1328" s="12" t="s">
        <v>30</v>
      </c>
      <c r="O1328" s="8" t="str">
        <f t="shared" si="133"/>
        <v>Medium</v>
      </c>
      <c r="P1328" s="207" t="s">
        <v>8818</v>
      </c>
      <c r="Q1328" s="8"/>
      <c r="R1328" s="8" t="s">
        <v>8819</v>
      </c>
      <c r="S1328" s="21" t="s">
        <v>8820</v>
      </c>
      <c r="T1328" s="13"/>
      <c r="U1328" s="8"/>
      <c r="V1328" s="8"/>
      <c r="W1328" s="8"/>
      <c r="X1328" s="14" t="str">
        <f>IF(ISNUMBER(#REF!), IF(#REF!&lt;5000001,"SMALL", IF(#REF!&lt;15000001,"MEDIUM","LARGE")),"")</f>
        <v/>
      </c>
    </row>
    <row r="1329" spans="1:24" ht="112.5" customHeight="1" x14ac:dyDescent="0.25">
      <c r="A1329" s="125"/>
      <c r="B1329" s="125"/>
      <c r="C1329" s="8" t="str">
        <f t="shared" ca="1" si="128"/>
        <v>Expired</v>
      </c>
      <c r="D1329" s="8" t="s">
        <v>8821</v>
      </c>
      <c r="E1329" s="9">
        <v>41725</v>
      </c>
      <c r="F1329" s="9">
        <v>44650</v>
      </c>
      <c r="G1329" s="9">
        <f t="shared" si="132"/>
        <v>45380</v>
      </c>
      <c r="H1329" s="8" t="s">
        <v>8822</v>
      </c>
      <c r="I1329" s="8" t="s">
        <v>8823</v>
      </c>
      <c r="J1329" s="8" t="s">
        <v>27</v>
      </c>
      <c r="K1329" s="8" t="s">
        <v>28</v>
      </c>
      <c r="L1329" s="8" t="s">
        <v>29</v>
      </c>
      <c r="M1329" s="10" t="str">
        <f t="shared" ref="M1329:M1358" si="134">IF(EXACT(L1329,"C - COMPANY ACT"),"LP",IF(EXACT(L1329,"V- VEST ACT (WITHIN PARLIAMENT) "),"LP",IF(EXACT(L1329,"FS - FRIENDLY SOCIETIES ACT"),"LP",IF(EXACT(L1329,"UN - UNICORPORATED"),"LA",""))))</f>
        <v>LP</v>
      </c>
      <c r="N1329" s="12" t="s">
        <v>30</v>
      </c>
      <c r="O1329" s="8" t="str">
        <f t="shared" si="133"/>
        <v>Medium</v>
      </c>
      <c r="P1329" s="207" t="s">
        <v>8824</v>
      </c>
      <c r="Q1329" s="8"/>
      <c r="R1329" s="8" t="s">
        <v>8825</v>
      </c>
      <c r="S1329" s="11" t="s">
        <v>8826</v>
      </c>
      <c r="T1329" s="22" t="s">
        <v>36</v>
      </c>
      <c r="U1329" s="8">
        <v>10</v>
      </c>
      <c r="V1329" s="8">
        <v>250</v>
      </c>
      <c r="W1329" s="8">
        <v>0</v>
      </c>
      <c r="X1329" s="14" t="s">
        <v>243</v>
      </c>
    </row>
    <row r="1330" spans="1:24" ht="112.5" customHeight="1" x14ac:dyDescent="0.25">
      <c r="A1330" s="125"/>
      <c r="B1330" s="125"/>
      <c r="C1330" s="8" t="str">
        <f t="shared" ca="1" si="128"/>
        <v>Expired</v>
      </c>
      <c r="D1330" s="8" t="s">
        <v>8827</v>
      </c>
      <c r="E1330" s="9">
        <v>41723</v>
      </c>
      <c r="F1330" s="9">
        <v>44645</v>
      </c>
      <c r="G1330" s="9">
        <f t="shared" si="132"/>
        <v>45375</v>
      </c>
      <c r="H1330" s="8" t="s">
        <v>8828</v>
      </c>
      <c r="I1330" s="8" t="s">
        <v>8829</v>
      </c>
      <c r="J1330" s="8" t="s">
        <v>27</v>
      </c>
      <c r="K1330" s="8" t="s">
        <v>28</v>
      </c>
      <c r="L1330" s="8" t="s">
        <v>29</v>
      </c>
      <c r="M1330" s="10" t="str">
        <f t="shared" si="134"/>
        <v>LP</v>
      </c>
      <c r="N1330" s="12" t="s">
        <v>486</v>
      </c>
      <c r="O1330" s="8" t="str">
        <f t="shared" si="133"/>
        <v>Medium</v>
      </c>
      <c r="P1330" s="207" t="s">
        <v>8830</v>
      </c>
      <c r="Q1330" s="8"/>
      <c r="R1330" s="8" t="s">
        <v>8831</v>
      </c>
      <c r="S1330" s="21" t="s">
        <v>36</v>
      </c>
      <c r="T1330" s="13" t="s">
        <v>60</v>
      </c>
      <c r="U1330" s="8"/>
      <c r="V1330" s="8"/>
      <c r="W1330" s="8"/>
      <c r="X1330" s="14" t="s">
        <v>61</v>
      </c>
    </row>
    <row r="1331" spans="1:24" ht="112.5" customHeight="1" x14ac:dyDescent="0.25">
      <c r="A1331" s="125"/>
      <c r="B1331" s="125"/>
      <c r="C1331" s="8" t="str">
        <f t="shared" ca="1" si="128"/>
        <v>Expired</v>
      </c>
      <c r="D1331" s="8" t="s">
        <v>8832</v>
      </c>
      <c r="E1331" s="9">
        <v>41894</v>
      </c>
      <c r="F1331" s="9">
        <v>44040</v>
      </c>
      <c r="G1331" s="9">
        <f t="shared" si="132"/>
        <v>44769</v>
      </c>
      <c r="H1331" s="8" t="s">
        <v>8833</v>
      </c>
      <c r="I1331" s="8" t="s">
        <v>8834</v>
      </c>
      <c r="J1331" s="8" t="s">
        <v>27</v>
      </c>
      <c r="K1331" s="8" t="s">
        <v>28</v>
      </c>
      <c r="L1331" s="8" t="s">
        <v>29</v>
      </c>
      <c r="M1331" s="10" t="str">
        <f t="shared" si="134"/>
        <v>LP</v>
      </c>
      <c r="N1331" s="12" t="s">
        <v>41</v>
      </c>
      <c r="O1331" s="8" t="str">
        <f t="shared" si="133"/>
        <v>Medium</v>
      </c>
      <c r="P1331" s="207" t="s">
        <v>8835</v>
      </c>
      <c r="Q1331" s="8"/>
      <c r="R1331" s="8" t="s">
        <v>8836</v>
      </c>
      <c r="S1331" s="21" t="s">
        <v>36</v>
      </c>
      <c r="T1331" s="13"/>
      <c r="U1331" s="8">
        <v>0</v>
      </c>
      <c r="V1331" s="8">
        <v>0</v>
      </c>
      <c r="W1331" s="8">
        <v>0</v>
      </c>
      <c r="X1331" s="14" t="s">
        <v>37</v>
      </c>
    </row>
    <row r="1332" spans="1:24" ht="112.5" customHeight="1" x14ac:dyDescent="0.25">
      <c r="A1332" s="125"/>
      <c r="B1332" s="125"/>
      <c r="C1332" s="8" t="str">
        <f t="shared" ca="1" si="128"/>
        <v>Active</v>
      </c>
      <c r="D1332" s="8" t="s">
        <v>8837</v>
      </c>
      <c r="E1332" s="9">
        <v>44376</v>
      </c>
      <c r="F1332" s="9">
        <v>45106</v>
      </c>
      <c r="G1332" s="9">
        <f t="shared" si="132"/>
        <v>45836</v>
      </c>
      <c r="H1332" s="8" t="s">
        <v>8838</v>
      </c>
      <c r="I1332" s="8" t="s">
        <v>8839</v>
      </c>
      <c r="J1332" s="8" t="s">
        <v>27</v>
      </c>
      <c r="K1332" s="8" t="s">
        <v>28</v>
      </c>
      <c r="L1332" s="8" t="s">
        <v>29</v>
      </c>
      <c r="M1332" s="10" t="str">
        <f t="shared" si="134"/>
        <v>LP</v>
      </c>
      <c r="N1332" s="12" t="s">
        <v>30</v>
      </c>
      <c r="O1332" s="8" t="str">
        <f t="shared" si="133"/>
        <v>Medium</v>
      </c>
      <c r="P1332" s="207" t="s">
        <v>8840</v>
      </c>
      <c r="Q1332" s="8" t="s">
        <v>8841</v>
      </c>
      <c r="R1332" s="8" t="s">
        <v>8842</v>
      </c>
      <c r="S1332" s="21" t="s">
        <v>8843</v>
      </c>
      <c r="T1332" s="12" t="s">
        <v>60</v>
      </c>
      <c r="U1332" s="8">
        <v>99</v>
      </c>
      <c r="V1332" s="8">
        <v>99</v>
      </c>
      <c r="W1332" s="8">
        <v>1</v>
      </c>
      <c r="X1332" s="27" t="s">
        <v>37</v>
      </c>
    </row>
    <row r="1333" spans="1:24" ht="112.5" customHeight="1" x14ac:dyDescent="0.25">
      <c r="A1333" s="125"/>
      <c r="B1333" s="125"/>
      <c r="C1333" s="8" t="str">
        <f t="shared" ca="1" si="128"/>
        <v>Expired</v>
      </c>
      <c r="D1333" s="8" t="s">
        <v>8844</v>
      </c>
      <c r="E1333" s="9">
        <v>43725</v>
      </c>
      <c r="F1333" s="9">
        <v>44456</v>
      </c>
      <c r="G1333" s="9">
        <f t="shared" si="132"/>
        <v>45185</v>
      </c>
      <c r="H1333" s="8" t="s">
        <v>8845</v>
      </c>
      <c r="I1333" s="8" t="s">
        <v>7946</v>
      </c>
      <c r="J1333" s="8" t="s">
        <v>27</v>
      </c>
      <c r="K1333" s="8" t="s">
        <v>28</v>
      </c>
      <c r="L1333" s="8" t="s">
        <v>29</v>
      </c>
      <c r="M1333" s="10" t="str">
        <f t="shared" si="134"/>
        <v>LP</v>
      </c>
      <c r="N1333" s="12" t="s">
        <v>132</v>
      </c>
      <c r="O1333" s="8" t="str">
        <f t="shared" si="133"/>
        <v>Low</v>
      </c>
      <c r="P1333" s="207" t="s">
        <v>215</v>
      </c>
      <c r="Q1333" s="8"/>
      <c r="R1333" s="8" t="s">
        <v>8846</v>
      </c>
      <c r="S1333" s="21" t="s">
        <v>8847</v>
      </c>
      <c r="T1333" s="12" t="s">
        <v>8848</v>
      </c>
      <c r="U1333" s="8"/>
      <c r="V1333" s="8"/>
      <c r="W1333" s="8"/>
      <c r="X1333" s="27" t="s">
        <v>37</v>
      </c>
    </row>
    <row r="1334" spans="1:24" ht="112.5" customHeight="1" x14ac:dyDescent="0.25">
      <c r="A1334" s="125"/>
      <c r="B1334" s="125"/>
      <c r="C1334" s="8" t="str">
        <f t="shared" ca="1" si="128"/>
        <v>Expired</v>
      </c>
      <c r="D1334" s="8" t="s">
        <v>8849</v>
      </c>
      <c r="E1334" s="9">
        <v>43014</v>
      </c>
      <c r="F1334" s="9">
        <v>44573</v>
      </c>
      <c r="G1334" s="9">
        <f t="shared" si="132"/>
        <v>45302</v>
      </c>
      <c r="H1334" s="8" t="s">
        <v>8850</v>
      </c>
      <c r="I1334" s="8" t="s">
        <v>8851</v>
      </c>
      <c r="J1334" s="8" t="s">
        <v>27</v>
      </c>
      <c r="K1334" s="8" t="s">
        <v>28</v>
      </c>
      <c r="L1334" s="8" t="s">
        <v>29</v>
      </c>
      <c r="M1334" s="10" t="str">
        <f t="shared" si="134"/>
        <v>LP</v>
      </c>
      <c r="N1334" s="12" t="s">
        <v>132</v>
      </c>
      <c r="O1334" s="8" t="str">
        <f t="shared" si="133"/>
        <v>Low</v>
      </c>
      <c r="P1334" s="207" t="s">
        <v>8852</v>
      </c>
      <c r="Q1334" s="8"/>
      <c r="R1334" s="8" t="s">
        <v>36</v>
      </c>
      <c r="S1334" s="21" t="s">
        <v>36</v>
      </c>
      <c r="T1334" s="12" t="s">
        <v>8853</v>
      </c>
      <c r="U1334" s="8"/>
      <c r="V1334" s="8"/>
      <c r="W1334" s="8"/>
      <c r="X1334" s="14" t="str">
        <f>IF(ISNUMBER(#REF!), IF(#REF!&lt;5000001,"SMALL", IF(#REF!&lt;15000001,"MEDIUM","LARGE")),"")</f>
        <v/>
      </c>
    </row>
    <row r="1335" spans="1:24" ht="112.5" customHeight="1" x14ac:dyDescent="0.25">
      <c r="A1335" s="125"/>
      <c r="B1335" s="125"/>
      <c r="C1335" s="8" t="str">
        <f t="shared" ca="1" si="128"/>
        <v>Expired</v>
      </c>
      <c r="D1335" s="8" t="s">
        <v>8854</v>
      </c>
      <c r="E1335" s="9">
        <v>42950</v>
      </c>
      <c r="F1335" s="9">
        <v>44411</v>
      </c>
      <c r="G1335" s="9">
        <f t="shared" si="132"/>
        <v>45140</v>
      </c>
      <c r="H1335" s="8" t="s">
        <v>8855</v>
      </c>
      <c r="I1335" s="8" t="s">
        <v>8856</v>
      </c>
      <c r="J1335" s="8" t="s">
        <v>131</v>
      </c>
      <c r="K1335" s="8" t="s">
        <v>28</v>
      </c>
      <c r="L1335" s="8" t="s">
        <v>29</v>
      </c>
      <c r="M1335" s="10" t="str">
        <f t="shared" si="134"/>
        <v>LP</v>
      </c>
      <c r="N1335" s="12" t="s">
        <v>30</v>
      </c>
      <c r="O1335" s="8" t="str">
        <f t="shared" si="133"/>
        <v>Medium</v>
      </c>
      <c r="P1335" s="207" t="s">
        <v>8857</v>
      </c>
      <c r="Q1335" s="8"/>
      <c r="R1335" s="8" t="s">
        <v>8858</v>
      </c>
      <c r="S1335" s="11" t="s">
        <v>8859</v>
      </c>
      <c r="T1335" s="12" t="s">
        <v>8860</v>
      </c>
      <c r="U1335" s="8"/>
      <c r="V1335" s="8"/>
      <c r="W1335" s="8"/>
      <c r="X1335" s="14" t="str">
        <f>IF(ISNUMBER(#REF!), IF(#REF!&lt;5000001,"SMALL", IF(#REF!&lt;15000001,"MEDIUM","LARGE")),"")</f>
        <v/>
      </c>
    </row>
    <row r="1336" spans="1:24" ht="112.5" customHeight="1" x14ac:dyDescent="0.25">
      <c r="A1336" s="125"/>
      <c r="B1336" s="125"/>
      <c r="C1336" s="8" t="str">
        <f t="shared" ca="1" si="128"/>
        <v>Expired</v>
      </c>
      <c r="D1336" s="12" t="s">
        <v>8861</v>
      </c>
      <c r="E1336" s="23">
        <v>41815</v>
      </c>
      <c r="F1336" s="28">
        <v>44473</v>
      </c>
      <c r="G1336" s="9">
        <f t="shared" si="132"/>
        <v>45202</v>
      </c>
      <c r="H1336" s="8" t="s">
        <v>8862</v>
      </c>
      <c r="I1336" s="12" t="s">
        <v>8863</v>
      </c>
      <c r="J1336" s="12" t="s">
        <v>56</v>
      </c>
      <c r="K1336" s="12" t="s">
        <v>124</v>
      </c>
      <c r="L1336" s="8" t="s">
        <v>29</v>
      </c>
      <c r="M1336" s="10" t="str">
        <f t="shared" si="134"/>
        <v>LP</v>
      </c>
      <c r="N1336" s="12" t="s">
        <v>30</v>
      </c>
      <c r="O1336" s="8" t="str">
        <f t="shared" si="133"/>
        <v>Medium</v>
      </c>
      <c r="P1336" s="201" t="s">
        <v>8864</v>
      </c>
      <c r="Q1336" s="12"/>
      <c r="R1336" s="12" t="s">
        <v>8865</v>
      </c>
      <c r="S1336" s="11" t="s">
        <v>8866</v>
      </c>
      <c r="T1336" s="14" t="s">
        <v>8867</v>
      </c>
      <c r="U1336" s="12">
        <v>4</v>
      </c>
      <c r="V1336" s="12">
        <v>50</v>
      </c>
      <c r="W1336" s="12">
        <v>1</v>
      </c>
      <c r="X1336" s="12" t="s">
        <v>61</v>
      </c>
    </row>
    <row r="1337" spans="1:24" ht="112.5" customHeight="1" x14ac:dyDescent="0.25">
      <c r="A1337" s="125"/>
      <c r="B1337" s="125"/>
      <c r="C1337" s="8" t="str">
        <f t="shared" ca="1" si="128"/>
        <v>Expired</v>
      </c>
      <c r="D1337" s="8" t="s">
        <v>8868</v>
      </c>
      <c r="E1337" s="9">
        <v>43781</v>
      </c>
      <c r="F1337" s="9">
        <v>44512</v>
      </c>
      <c r="G1337" s="9">
        <f t="shared" si="132"/>
        <v>45241</v>
      </c>
      <c r="H1337" s="8" t="s">
        <v>8869</v>
      </c>
      <c r="I1337" s="8" t="s">
        <v>8870</v>
      </c>
      <c r="J1337" s="8" t="s">
        <v>254</v>
      </c>
      <c r="K1337" s="8" t="s">
        <v>28</v>
      </c>
      <c r="L1337" s="8" t="s">
        <v>29</v>
      </c>
      <c r="M1337" s="10" t="str">
        <f t="shared" si="134"/>
        <v>LP</v>
      </c>
      <c r="N1337" s="12" t="s">
        <v>30</v>
      </c>
      <c r="O1337" s="8" t="str">
        <f t="shared" si="133"/>
        <v>Medium</v>
      </c>
      <c r="P1337" s="207" t="s">
        <v>8871</v>
      </c>
      <c r="Q1337" s="8"/>
      <c r="R1337" s="8" t="s">
        <v>8872</v>
      </c>
      <c r="S1337" s="11" t="s">
        <v>8873</v>
      </c>
      <c r="T1337" s="23" t="s">
        <v>8874</v>
      </c>
      <c r="U1337" s="8">
        <v>5</v>
      </c>
      <c r="V1337" s="8">
        <v>10</v>
      </c>
      <c r="W1337" s="8">
        <v>0</v>
      </c>
      <c r="X1337" s="14" t="s">
        <v>61</v>
      </c>
    </row>
    <row r="1338" spans="1:24" ht="112.5" customHeight="1" x14ac:dyDescent="0.25">
      <c r="A1338" s="125" t="s">
        <v>8875</v>
      </c>
      <c r="B1338" s="125"/>
      <c r="C1338" s="8" t="str">
        <f t="shared" ca="1" si="128"/>
        <v>Active</v>
      </c>
      <c r="D1338" s="8" t="s">
        <v>8876</v>
      </c>
      <c r="E1338" s="9">
        <v>43452</v>
      </c>
      <c r="F1338" s="9">
        <v>44913</v>
      </c>
      <c r="G1338" s="9">
        <f t="shared" si="132"/>
        <v>45643</v>
      </c>
      <c r="H1338" s="8" t="s">
        <v>8877</v>
      </c>
      <c r="I1338" s="8" t="s">
        <v>8878</v>
      </c>
      <c r="J1338" s="8" t="s">
        <v>161</v>
      </c>
      <c r="K1338" s="8" t="s">
        <v>28</v>
      </c>
      <c r="L1338" s="8" t="s">
        <v>29</v>
      </c>
      <c r="M1338" s="10" t="str">
        <f t="shared" si="134"/>
        <v>LP</v>
      </c>
      <c r="N1338" s="12" t="s">
        <v>30</v>
      </c>
      <c r="O1338" s="8" t="str">
        <f t="shared" si="133"/>
        <v>Medium</v>
      </c>
      <c r="P1338" s="207" t="s">
        <v>8879</v>
      </c>
      <c r="Q1338" s="8"/>
      <c r="R1338" s="8" t="s">
        <v>8880</v>
      </c>
      <c r="S1338" s="11" t="s">
        <v>8881</v>
      </c>
      <c r="T1338" s="13" t="s">
        <v>60</v>
      </c>
      <c r="U1338" s="25">
        <v>4</v>
      </c>
      <c r="V1338" s="25">
        <v>0</v>
      </c>
      <c r="W1338" s="25">
        <v>0</v>
      </c>
      <c r="X1338" s="14" t="s">
        <v>37</v>
      </c>
    </row>
    <row r="1339" spans="1:24" ht="112.5" customHeight="1" x14ac:dyDescent="0.25">
      <c r="A1339" s="125"/>
      <c r="B1339" s="125"/>
      <c r="C1339" s="8" t="str">
        <f t="shared" ca="1" si="128"/>
        <v>Expired</v>
      </c>
      <c r="D1339" s="8" t="s">
        <v>8882</v>
      </c>
      <c r="E1339" s="9">
        <v>41976</v>
      </c>
      <c r="F1339" s="9">
        <v>44667</v>
      </c>
      <c r="G1339" s="9">
        <f t="shared" si="132"/>
        <v>45397</v>
      </c>
      <c r="H1339" s="8" t="s">
        <v>8883</v>
      </c>
      <c r="I1339" s="8" t="s">
        <v>8884</v>
      </c>
      <c r="J1339" s="8" t="s">
        <v>27</v>
      </c>
      <c r="K1339" s="8" t="s">
        <v>28</v>
      </c>
      <c r="L1339" s="8" t="s">
        <v>29</v>
      </c>
      <c r="M1339" s="10" t="str">
        <f t="shared" si="134"/>
        <v>LP</v>
      </c>
      <c r="N1339" s="12" t="s">
        <v>30</v>
      </c>
      <c r="O1339" s="8" t="str">
        <f t="shared" si="133"/>
        <v>Medium</v>
      </c>
      <c r="P1339" s="207" t="s">
        <v>8885</v>
      </c>
      <c r="Q1339" s="8"/>
      <c r="R1339" s="8" t="s">
        <v>8886</v>
      </c>
      <c r="S1339" s="11" t="s">
        <v>8887</v>
      </c>
      <c r="T1339" s="13" t="s">
        <v>36</v>
      </c>
      <c r="U1339" s="8">
        <v>4</v>
      </c>
      <c r="V1339" s="8">
        <v>25</v>
      </c>
      <c r="W1339" s="8">
        <v>0</v>
      </c>
      <c r="X1339" s="14" t="s">
        <v>36</v>
      </c>
    </row>
    <row r="1340" spans="1:24" ht="112.5" customHeight="1" x14ac:dyDescent="0.25">
      <c r="A1340" s="125"/>
      <c r="B1340" s="125"/>
      <c r="C1340" s="8" t="str">
        <f t="shared" ca="1" si="128"/>
        <v>Expired</v>
      </c>
      <c r="D1340" s="12" t="s">
        <v>8888</v>
      </c>
      <c r="E1340" s="23">
        <v>44552</v>
      </c>
      <c r="F1340" s="28">
        <v>44551</v>
      </c>
      <c r="G1340" s="9">
        <f t="shared" si="132"/>
        <v>45280</v>
      </c>
      <c r="H1340" s="8" t="s">
        <v>8889</v>
      </c>
      <c r="I1340" s="12" t="s">
        <v>8890</v>
      </c>
      <c r="J1340" s="12" t="s">
        <v>123</v>
      </c>
      <c r="K1340" s="12" t="s">
        <v>124</v>
      </c>
      <c r="L1340" s="8" t="s">
        <v>29</v>
      </c>
      <c r="M1340" s="10" t="str">
        <f t="shared" si="134"/>
        <v>LP</v>
      </c>
      <c r="N1340" s="12" t="s">
        <v>30</v>
      </c>
      <c r="O1340" s="8" t="str">
        <f t="shared" si="133"/>
        <v>Medium</v>
      </c>
      <c r="P1340" s="201"/>
      <c r="Q1340" s="12"/>
      <c r="R1340" s="12"/>
      <c r="S1340" s="11"/>
      <c r="T1340" s="14"/>
      <c r="U1340" s="12"/>
      <c r="V1340" s="12"/>
      <c r="W1340" s="12"/>
      <c r="X1340" s="12"/>
    </row>
    <row r="1341" spans="1:24" ht="112.5" customHeight="1" x14ac:dyDescent="0.25">
      <c r="A1341" s="125"/>
      <c r="B1341" s="125"/>
      <c r="C1341" s="8" t="str">
        <f t="shared" ca="1" si="128"/>
        <v>Expired</v>
      </c>
      <c r="D1341" s="8" t="s">
        <v>8891</v>
      </c>
      <c r="E1341" s="9">
        <v>44019</v>
      </c>
      <c r="F1341" s="9">
        <v>44749</v>
      </c>
      <c r="G1341" s="9">
        <f t="shared" si="132"/>
        <v>45479</v>
      </c>
      <c r="H1341" s="8" t="s">
        <v>8892</v>
      </c>
      <c r="I1341" s="8" t="s">
        <v>261</v>
      </c>
      <c r="J1341" s="8" t="s">
        <v>27</v>
      </c>
      <c r="K1341" s="8" t="s">
        <v>28</v>
      </c>
      <c r="L1341" s="8" t="s">
        <v>29</v>
      </c>
      <c r="M1341" s="10" t="str">
        <f t="shared" si="134"/>
        <v>LP</v>
      </c>
      <c r="N1341" s="12" t="s">
        <v>30</v>
      </c>
      <c r="O1341" s="8" t="str">
        <f t="shared" si="133"/>
        <v>Medium</v>
      </c>
      <c r="P1341" s="207" t="s">
        <v>8893</v>
      </c>
      <c r="Q1341" s="8"/>
      <c r="R1341" s="8" t="s">
        <v>8894</v>
      </c>
      <c r="S1341" s="11" t="s">
        <v>8895</v>
      </c>
      <c r="T1341" s="22" t="s">
        <v>60</v>
      </c>
      <c r="U1341" s="8">
        <v>6</v>
      </c>
      <c r="V1341" s="8">
        <v>5</v>
      </c>
      <c r="W1341" s="8">
        <v>0</v>
      </c>
      <c r="X1341" s="14" t="s">
        <v>37</v>
      </c>
    </row>
    <row r="1342" spans="1:24" ht="112.5" customHeight="1" x14ac:dyDescent="0.25">
      <c r="A1342" s="125"/>
      <c r="B1342" s="125"/>
      <c r="C1342" s="8" t="str">
        <f t="shared" ca="1" si="128"/>
        <v>Expired</v>
      </c>
      <c r="D1342" s="8" t="s">
        <v>8896</v>
      </c>
      <c r="E1342" s="9">
        <v>43983</v>
      </c>
      <c r="F1342" s="9">
        <f>E1342</f>
        <v>43983</v>
      </c>
      <c r="G1342" s="9">
        <f t="shared" si="132"/>
        <v>44712</v>
      </c>
      <c r="H1342" s="8" t="s">
        <v>8897</v>
      </c>
      <c r="I1342" s="8" t="s">
        <v>8898</v>
      </c>
      <c r="J1342" s="8" t="s">
        <v>27</v>
      </c>
      <c r="K1342" s="8" t="s">
        <v>28</v>
      </c>
      <c r="L1342" s="8" t="s">
        <v>29</v>
      </c>
      <c r="M1342" s="10" t="str">
        <f t="shared" si="134"/>
        <v>LP</v>
      </c>
      <c r="N1342" s="12" t="s">
        <v>30</v>
      </c>
      <c r="O1342" s="8" t="str">
        <f t="shared" si="133"/>
        <v>Medium</v>
      </c>
      <c r="P1342" s="207" t="s">
        <v>8899</v>
      </c>
      <c r="Q1342" s="8"/>
      <c r="R1342" s="8" t="s">
        <v>8900</v>
      </c>
      <c r="S1342" s="11" t="s">
        <v>8901</v>
      </c>
      <c r="T1342" s="22"/>
      <c r="U1342" s="8"/>
      <c r="V1342" s="8"/>
      <c r="W1342" s="8"/>
      <c r="X1342" s="14" t="str">
        <f>IF(ISNUMBER(#REF!), IF(#REF!&lt;5000001,"SMALL", IF(#REF!&lt;15000001,"MEDIUM","LARGE")),"")</f>
        <v/>
      </c>
    </row>
    <row r="1343" spans="1:24" ht="112.5" customHeight="1" x14ac:dyDescent="0.25">
      <c r="A1343" s="129"/>
      <c r="B1343" s="125"/>
      <c r="C1343" s="8" t="str">
        <f t="shared" ca="1" si="128"/>
        <v>Expired</v>
      </c>
      <c r="D1343" s="8" t="s">
        <v>8902</v>
      </c>
      <c r="E1343" s="9">
        <v>42130</v>
      </c>
      <c r="F1343" s="9">
        <f>E1343</f>
        <v>42130</v>
      </c>
      <c r="G1343" s="9">
        <f t="shared" si="132"/>
        <v>42860</v>
      </c>
      <c r="H1343" s="8" t="s">
        <v>8903</v>
      </c>
      <c r="I1343" s="8" t="s">
        <v>8904</v>
      </c>
      <c r="J1343" s="8" t="s">
        <v>254</v>
      </c>
      <c r="K1343" s="8" t="s">
        <v>28</v>
      </c>
      <c r="L1343" s="8" t="s">
        <v>29</v>
      </c>
      <c r="M1343" s="10" t="str">
        <f t="shared" si="134"/>
        <v>LP</v>
      </c>
      <c r="N1343" s="12" t="s">
        <v>30</v>
      </c>
      <c r="O1343" s="8" t="str">
        <f t="shared" si="133"/>
        <v>Medium</v>
      </c>
      <c r="P1343" s="207"/>
      <c r="Q1343" s="8"/>
      <c r="R1343" s="8" t="s">
        <v>3886</v>
      </c>
      <c r="S1343" s="21" t="s">
        <v>3886</v>
      </c>
      <c r="T1343" s="13"/>
      <c r="U1343" s="8"/>
      <c r="V1343" s="8"/>
      <c r="W1343" s="8"/>
      <c r="X1343" s="14" t="str">
        <f>IF(ISNUMBER(#REF!), IF(#REF!&lt;5000001,"SMALL", IF(#REF!&lt;15000001,"MEDIUM","LARGE")),"")</f>
        <v/>
      </c>
    </row>
    <row r="1344" spans="1:24" ht="112.5" customHeight="1" x14ac:dyDescent="0.25">
      <c r="A1344" s="125"/>
      <c r="B1344" s="125"/>
      <c r="C1344" s="8" t="str">
        <f t="shared" ca="1" si="128"/>
        <v>Expired</v>
      </c>
      <c r="D1344" s="8" t="s">
        <v>8905</v>
      </c>
      <c r="E1344" s="9">
        <v>41815</v>
      </c>
      <c r="F1344" s="9">
        <v>42872</v>
      </c>
      <c r="G1344" s="9">
        <f t="shared" si="132"/>
        <v>43601</v>
      </c>
      <c r="H1344" s="8" t="s">
        <v>8906</v>
      </c>
      <c r="I1344" s="8" t="s">
        <v>8907</v>
      </c>
      <c r="J1344" s="8" t="s">
        <v>161</v>
      </c>
      <c r="K1344" s="8" t="s">
        <v>28</v>
      </c>
      <c r="L1344" s="8" t="s">
        <v>29</v>
      </c>
      <c r="M1344" s="10" t="str">
        <f t="shared" si="134"/>
        <v>LP</v>
      </c>
      <c r="N1344" s="12" t="s">
        <v>132</v>
      </c>
      <c r="O1344" s="8" t="str">
        <f t="shared" si="133"/>
        <v>Low</v>
      </c>
      <c r="P1344" s="207" t="s">
        <v>8908</v>
      </c>
      <c r="Q1344" s="8"/>
      <c r="R1344" s="8"/>
      <c r="S1344" s="21"/>
      <c r="T1344" s="13"/>
      <c r="U1344" s="8"/>
      <c r="V1344" s="8"/>
      <c r="W1344" s="8"/>
      <c r="X1344" s="14" t="str">
        <f>IF(ISNUMBER(#REF!), IF(#REF!&lt;5000001,"SMALL", IF(#REF!&lt;15000001,"MEDIUM","LARGE")),"")</f>
        <v/>
      </c>
    </row>
    <row r="1345" spans="1:24" ht="112.5" customHeight="1" x14ac:dyDescent="0.25">
      <c r="A1345" s="134"/>
      <c r="B1345" s="135"/>
      <c r="C1345" s="8" t="str">
        <f t="shared" ca="1" si="128"/>
        <v>Expired</v>
      </c>
      <c r="D1345" s="8" t="s">
        <v>8909</v>
      </c>
      <c r="E1345" s="9">
        <v>41743</v>
      </c>
      <c r="F1345" s="9">
        <v>45106</v>
      </c>
      <c r="G1345" s="9">
        <f>DATE(YEAR(F1345)+1,MONTH(F1345),DAY(F1345)-1)</f>
        <v>45471</v>
      </c>
      <c r="H1345" s="8" t="s">
        <v>8910</v>
      </c>
      <c r="I1345" s="8" t="s">
        <v>8911</v>
      </c>
      <c r="J1345" s="8" t="s">
        <v>254</v>
      </c>
      <c r="K1345" s="8" t="s">
        <v>28</v>
      </c>
      <c r="L1345" s="8" t="s">
        <v>29</v>
      </c>
      <c r="M1345" s="10" t="str">
        <f t="shared" si="134"/>
        <v>LP</v>
      </c>
      <c r="N1345" s="8" t="s">
        <v>132</v>
      </c>
      <c r="O1345" s="8" t="str">
        <f t="shared" si="133"/>
        <v>Low</v>
      </c>
      <c r="P1345" s="207" t="s">
        <v>8912</v>
      </c>
      <c r="Q1345" s="8" t="s">
        <v>8913</v>
      </c>
      <c r="R1345" s="8" t="s">
        <v>8914</v>
      </c>
      <c r="S1345" s="11" t="s">
        <v>8915</v>
      </c>
      <c r="T1345" s="12" t="s">
        <v>8916</v>
      </c>
      <c r="U1345" s="8">
        <v>550</v>
      </c>
      <c r="V1345" s="8">
        <v>150</v>
      </c>
      <c r="W1345" s="8">
        <v>11</v>
      </c>
      <c r="X1345" s="14" t="s">
        <v>243</v>
      </c>
    </row>
    <row r="1346" spans="1:24" ht="112.5" customHeight="1" x14ac:dyDescent="0.25">
      <c r="A1346" s="125"/>
      <c r="B1346" s="125"/>
      <c r="C1346" s="8" t="str">
        <f t="shared" ca="1" si="128"/>
        <v>Expired</v>
      </c>
      <c r="D1346" s="12" t="s">
        <v>8917</v>
      </c>
      <c r="E1346" s="23">
        <v>43790</v>
      </c>
      <c r="F1346" s="28">
        <v>44521</v>
      </c>
      <c r="G1346" s="9">
        <f>DATE(YEAR(F1346)+2,MONTH(F1346),DAY(F1346)-1)</f>
        <v>45250</v>
      </c>
      <c r="H1346" s="8" t="s">
        <v>8918</v>
      </c>
      <c r="I1346" s="12" t="s">
        <v>8919</v>
      </c>
      <c r="J1346" s="12" t="s">
        <v>56</v>
      </c>
      <c r="K1346" s="12" t="s">
        <v>124</v>
      </c>
      <c r="L1346" s="8" t="s">
        <v>29</v>
      </c>
      <c r="M1346" s="10" t="str">
        <f t="shared" si="134"/>
        <v>LP</v>
      </c>
      <c r="N1346" s="12" t="s">
        <v>132</v>
      </c>
      <c r="O1346" s="8" t="str">
        <f t="shared" si="133"/>
        <v>Low</v>
      </c>
      <c r="P1346" s="201" t="s">
        <v>8920</v>
      </c>
      <c r="Q1346" s="12"/>
      <c r="R1346" s="12" t="s">
        <v>8921</v>
      </c>
      <c r="S1346" s="29" t="s">
        <v>8922</v>
      </c>
      <c r="T1346" s="14"/>
      <c r="U1346" s="12"/>
      <c r="V1346" s="12"/>
      <c r="W1346" s="12"/>
      <c r="X1346" s="12"/>
    </row>
    <row r="1347" spans="1:24" ht="112.5" customHeight="1" x14ac:dyDescent="0.25">
      <c r="A1347" s="125"/>
      <c r="B1347" s="125"/>
      <c r="C1347" s="8" t="str">
        <f t="shared" ca="1" si="128"/>
        <v>Expired</v>
      </c>
      <c r="D1347" s="8" t="s">
        <v>8923</v>
      </c>
      <c r="E1347" s="9">
        <v>43109</v>
      </c>
      <c r="F1347" s="9">
        <v>44764</v>
      </c>
      <c r="G1347" s="9">
        <f>DATE(YEAR(F1347)+2,MONTH(F1347),DAY(F1347)-1)</f>
        <v>45494</v>
      </c>
      <c r="H1347" s="8" t="s">
        <v>8924</v>
      </c>
      <c r="I1347" s="8" t="s">
        <v>8925</v>
      </c>
      <c r="J1347" s="8" t="s">
        <v>27</v>
      </c>
      <c r="K1347" s="8" t="s">
        <v>28</v>
      </c>
      <c r="L1347" s="8" t="s">
        <v>29</v>
      </c>
      <c r="M1347" s="10" t="str">
        <f t="shared" si="134"/>
        <v>LP</v>
      </c>
      <c r="N1347" s="12" t="s">
        <v>30</v>
      </c>
      <c r="O1347" s="8" t="str">
        <f t="shared" si="133"/>
        <v>Medium</v>
      </c>
      <c r="P1347" s="207" t="s">
        <v>8926</v>
      </c>
      <c r="Q1347" s="8" t="s">
        <v>8927</v>
      </c>
      <c r="R1347" s="8" t="s">
        <v>8928</v>
      </c>
      <c r="S1347" s="11" t="s">
        <v>8929</v>
      </c>
      <c r="T1347" s="12" t="s">
        <v>8930</v>
      </c>
      <c r="U1347" s="8">
        <v>2</v>
      </c>
      <c r="V1347" s="8">
        <v>2</v>
      </c>
      <c r="W1347" s="8">
        <v>0</v>
      </c>
      <c r="X1347" s="14" t="s">
        <v>37</v>
      </c>
    </row>
    <row r="1348" spans="1:24" ht="112.5" customHeight="1" x14ac:dyDescent="0.25">
      <c r="A1348" s="125"/>
      <c r="B1348" s="125"/>
      <c r="C1348" s="8" t="str">
        <f t="shared" ca="1" si="128"/>
        <v>Expired</v>
      </c>
      <c r="D1348" s="8" t="s">
        <v>8931</v>
      </c>
      <c r="E1348" s="9">
        <v>43619</v>
      </c>
      <c r="F1348" s="9">
        <v>44350</v>
      </c>
      <c r="G1348" s="9">
        <f>DATE(YEAR(F1348)+2,MONTH(F1348),DAY(F1348)-1)</f>
        <v>45079</v>
      </c>
      <c r="H1348" s="8" t="s">
        <v>8932</v>
      </c>
      <c r="I1348" s="8" t="s">
        <v>8933</v>
      </c>
      <c r="J1348" s="8" t="s">
        <v>254</v>
      </c>
      <c r="K1348" s="8" t="s">
        <v>28</v>
      </c>
      <c r="L1348" s="8" t="s">
        <v>29</v>
      </c>
      <c r="M1348" s="10" t="str">
        <f t="shared" si="134"/>
        <v>LP</v>
      </c>
      <c r="N1348" s="12" t="s">
        <v>132</v>
      </c>
      <c r="O1348" s="8" t="str">
        <f t="shared" si="133"/>
        <v>Low</v>
      </c>
      <c r="P1348" s="207" t="s">
        <v>1598</v>
      </c>
      <c r="Q1348" s="8"/>
      <c r="R1348" s="8" t="s">
        <v>8934</v>
      </c>
      <c r="S1348" s="11" t="s">
        <v>8935</v>
      </c>
      <c r="T1348" s="13"/>
      <c r="U1348" s="24"/>
      <c r="V1348" s="24"/>
      <c r="W1348" s="24"/>
      <c r="X1348" s="14" t="str">
        <f>IF(ISNUMBER(#REF!), IF(#REF!&lt;5000001,"SMALL", IF(#REF!&lt;15000001,"MEDIUM","LARGE")),"")</f>
        <v/>
      </c>
    </row>
    <row r="1349" spans="1:24" ht="112.5" customHeight="1" x14ac:dyDescent="0.25">
      <c r="A1349" s="125"/>
      <c r="B1349" s="125"/>
      <c r="C1349" s="8" t="str">
        <f t="shared" ca="1" si="128"/>
        <v>Expired</v>
      </c>
      <c r="D1349" s="8" t="s">
        <v>8936</v>
      </c>
      <c r="E1349" s="9">
        <v>43348</v>
      </c>
      <c r="F1349" s="9">
        <f>E1349</f>
        <v>43348</v>
      </c>
      <c r="G1349" s="9">
        <f>DATE(YEAR(F1349)+2,MONTH(F1349),DAY(F1349)-1)</f>
        <v>44078</v>
      </c>
      <c r="H1349" s="8" t="s">
        <v>8937</v>
      </c>
      <c r="I1349" s="8" t="s">
        <v>8938</v>
      </c>
      <c r="J1349" s="8" t="s">
        <v>27</v>
      </c>
      <c r="K1349" s="8" t="s">
        <v>28</v>
      </c>
      <c r="L1349" s="8" t="s">
        <v>29</v>
      </c>
      <c r="M1349" s="10" t="str">
        <f t="shared" si="134"/>
        <v>LP</v>
      </c>
      <c r="N1349" s="12" t="s">
        <v>30</v>
      </c>
      <c r="O1349" s="8" t="str">
        <f t="shared" si="133"/>
        <v>Medium</v>
      </c>
      <c r="P1349" s="207" t="s">
        <v>8939</v>
      </c>
      <c r="Q1349" s="8"/>
      <c r="R1349" s="8" t="s">
        <v>8940</v>
      </c>
      <c r="S1349" s="11" t="s">
        <v>8941</v>
      </c>
      <c r="T1349" s="13"/>
      <c r="U1349" s="24"/>
      <c r="V1349" s="24"/>
      <c r="W1349" s="24"/>
      <c r="X1349" s="14" t="str">
        <f>IF(ISNUMBER(#REF!), IF(#REF!&lt;5000001,"SMALL", IF(#REF!&lt;15000001,"MEDIUM","LARGE")),"")</f>
        <v/>
      </c>
    </row>
    <row r="1350" spans="1:24" ht="112.5" customHeight="1" x14ac:dyDescent="0.25">
      <c r="A1350" s="125"/>
      <c r="B1350" s="125"/>
      <c r="C1350" s="8" t="str">
        <f t="shared" ca="1" si="128"/>
        <v>Expired</v>
      </c>
      <c r="D1350" s="8" t="s">
        <v>8942</v>
      </c>
      <c r="E1350" s="9">
        <v>43819</v>
      </c>
      <c r="F1350" s="9">
        <v>44550</v>
      </c>
      <c r="G1350" s="9">
        <f>DATE(YEAR(F1350)+2,MONTH(F1350),DAY(F1350)-1)</f>
        <v>45279</v>
      </c>
      <c r="H1350" s="8" t="s">
        <v>8943</v>
      </c>
      <c r="I1350" s="8" t="s">
        <v>8944</v>
      </c>
      <c r="J1350" s="8" t="s">
        <v>27</v>
      </c>
      <c r="K1350" s="8" t="s">
        <v>28</v>
      </c>
      <c r="L1350" s="8" t="s">
        <v>29</v>
      </c>
      <c r="M1350" s="10" t="str">
        <f t="shared" si="134"/>
        <v>LP</v>
      </c>
      <c r="N1350" s="12" t="s">
        <v>132</v>
      </c>
      <c r="O1350" s="8" t="str">
        <f t="shared" si="133"/>
        <v>Low</v>
      </c>
      <c r="P1350" s="207" t="s">
        <v>215</v>
      </c>
      <c r="Q1350" s="8"/>
      <c r="R1350" s="8" t="s">
        <v>8945</v>
      </c>
      <c r="S1350" s="11" t="s">
        <v>36</v>
      </c>
      <c r="T1350" s="12" t="s">
        <v>5903</v>
      </c>
      <c r="U1350" s="8"/>
      <c r="V1350" s="8"/>
      <c r="W1350" s="8"/>
      <c r="X1350" s="14" t="s">
        <v>37</v>
      </c>
    </row>
    <row r="1351" spans="1:24" ht="112.5" customHeight="1" x14ac:dyDescent="0.25">
      <c r="A1351" s="125"/>
      <c r="B1351" s="125"/>
      <c r="C1351" s="8" t="str">
        <f t="shared" ca="1" si="128"/>
        <v>Expired</v>
      </c>
      <c r="D1351" s="8" t="s">
        <v>8946</v>
      </c>
      <c r="E1351" s="9">
        <v>42220</v>
      </c>
      <c r="F1351" s="9">
        <v>45105</v>
      </c>
      <c r="G1351" s="9">
        <f>DATE(YEAR(F1351)+1,MONTH(F1351),DAY(F1351)-1)</f>
        <v>45470</v>
      </c>
      <c r="H1351" s="8" t="s">
        <v>8947</v>
      </c>
      <c r="I1351" s="8" t="s">
        <v>2543</v>
      </c>
      <c r="J1351" s="8" t="s">
        <v>27</v>
      </c>
      <c r="K1351" s="8" t="s">
        <v>28</v>
      </c>
      <c r="L1351" s="8" t="s">
        <v>29</v>
      </c>
      <c r="M1351" s="10" t="str">
        <f t="shared" si="134"/>
        <v>LP</v>
      </c>
      <c r="N1351" s="12" t="s">
        <v>30</v>
      </c>
      <c r="O1351" s="8" t="str">
        <f t="shared" si="133"/>
        <v>Medium</v>
      </c>
      <c r="P1351" s="207" t="s">
        <v>8948</v>
      </c>
      <c r="Q1351" s="8" t="s">
        <v>8949</v>
      </c>
      <c r="R1351" s="8" t="s">
        <v>8950</v>
      </c>
      <c r="S1351" s="11" t="s">
        <v>8951</v>
      </c>
      <c r="T1351" s="12" t="s">
        <v>8952</v>
      </c>
      <c r="U1351" s="25">
        <v>2</v>
      </c>
      <c r="V1351" s="25">
        <v>5</v>
      </c>
      <c r="W1351" s="25">
        <v>1</v>
      </c>
      <c r="X1351" s="58" t="s">
        <v>37</v>
      </c>
    </row>
    <row r="1352" spans="1:24" ht="112.5" customHeight="1" x14ac:dyDescent="0.25">
      <c r="A1352" s="125"/>
      <c r="B1352" s="125"/>
      <c r="C1352" s="8" t="str">
        <f t="shared" ca="1" si="128"/>
        <v>Expired</v>
      </c>
      <c r="D1352" s="8" t="s">
        <v>8953</v>
      </c>
      <c r="E1352" s="9">
        <v>42145</v>
      </c>
      <c r="F1352" s="9">
        <f>E1352</f>
        <v>42145</v>
      </c>
      <c r="G1352" s="9">
        <f t="shared" ref="G1352:G1358" si="135">DATE(YEAR(F1352)+2,MONTH(F1352),DAY(F1352)-1)</f>
        <v>42875</v>
      </c>
      <c r="H1352" s="8" t="s">
        <v>8954</v>
      </c>
      <c r="I1352" s="8" t="s">
        <v>8955</v>
      </c>
      <c r="J1352" s="8" t="s">
        <v>254</v>
      </c>
      <c r="K1352" s="8" t="s">
        <v>28</v>
      </c>
      <c r="L1352" s="8" t="s">
        <v>29</v>
      </c>
      <c r="M1352" s="10" t="str">
        <f t="shared" si="134"/>
        <v>LP</v>
      </c>
      <c r="N1352" s="12" t="s">
        <v>132</v>
      </c>
      <c r="O1352" s="8" t="str">
        <f t="shared" si="133"/>
        <v>Low</v>
      </c>
      <c r="P1352" s="207" t="s">
        <v>215</v>
      </c>
      <c r="Q1352" s="8"/>
      <c r="R1352" s="8" t="s">
        <v>3886</v>
      </c>
      <c r="S1352" s="21" t="s">
        <v>3886</v>
      </c>
      <c r="T1352" s="13"/>
      <c r="U1352" s="8"/>
      <c r="V1352" s="8"/>
      <c r="W1352" s="8"/>
      <c r="X1352" s="14" t="str">
        <f>IF(ISNUMBER(#REF!), IF(#REF!&lt;5000001,"SMALL", IF(#REF!&lt;15000001,"MEDIUM","LARGE")),"")</f>
        <v/>
      </c>
    </row>
    <row r="1353" spans="1:24" ht="112.5" customHeight="1" x14ac:dyDescent="0.25">
      <c r="A1353" s="125"/>
      <c r="B1353" s="125"/>
      <c r="C1353" s="8" t="str">
        <f t="shared" ref="C1353:C1385" ca="1" si="136">IF(G1353&lt;TODAY(),"Expired","Active")</f>
        <v>Expired</v>
      </c>
      <c r="D1353" s="8" t="s">
        <v>8956</v>
      </c>
      <c r="E1353" s="9">
        <v>42913</v>
      </c>
      <c r="F1353" s="9">
        <f>E1353</f>
        <v>42913</v>
      </c>
      <c r="G1353" s="9">
        <f t="shared" si="135"/>
        <v>43642</v>
      </c>
      <c r="H1353" s="8" t="s">
        <v>8957</v>
      </c>
      <c r="I1353" s="8" t="s">
        <v>8958</v>
      </c>
      <c r="J1353" s="8" t="s">
        <v>27</v>
      </c>
      <c r="K1353" s="8" t="s">
        <v>28</v>
      </c>
      <c r="L1353" s="8" t="s">
        <v>29</v>
      </c>
      <c r="M1353" s="10" t="str">
        <f t="shared" si="134"/>
        <v>LP</v>
      </c>
      <c r="N1353" s="12" t="s">
        <v>132</v>
      </c>
      <c r="O1353" s="8" t="str">
        <f t="shared" si="133"/>
        <v>Low</v>
      </c>
      <c r="P1353" s="207" t="s">
        <v>8959</v>
      </c>
      <c r="Q1353" s="8"/>
      <c r="R1353" s="8" t="s">
        <v>8960</v>
      </c>
      <c r="S1353" s="21" t="s">
        <v>8961</v>
      </c>
      <c r="T1353" s="13"/>
      <c r="U1353" s="8"/>
      <c r="V1353" s="8"/>
      <c r="W1353" s="8"/>
      <c r="X1353" s="14" t="str">
        <f>IF(ISNUMBER(#REF!), IF(#REF!&lt;5000001,"SMALL", IF(#REF!&lt;15000001,"MEDIUM","LARGE")),"")</f>
        <v/>
      </c>
    </row>
    <row r="1354" spans="1:24" ht="112.5" customHeight="1" x14ac:dyDescent="0.25">
      <c r="A1354" s="125"/>
      <c r="B1354" s="125"/>
      <c r="C1354" s="8" t="str">
        <f t="shared" ca="1" si="136"/>
        <v>Expired</v>
      </c>
      <c r="D1354" s="8" t="s">
        <v>8962</v>
      </c>
      <c r="E1354" s="9">
        <v>42090</v>
      </c>
      <c r="F1354" s="9">
        <v>44282</v>
      </c>
      <c r="G1354" s="9">
        <f t="shared" si="135"/>
        <v>45011</v>
      </c>
      <c r="H1354" s="8" t="s">
        <v>8963</v>
      </c>
      <c r="I1354" s="8" t="s">
        <v>8964</v>
      </c>
      <c r="J1354" s="8" t="s">
        <v>27</v>
      </c>
      <c r="K1354" s="8" t="s">
        <v>28</v>
      </c>
      <c r="L1354" s="8" t="s">
        <v>29</v>
      </c>
      <c r="M1354" s="10" t="str">
        <f t="shared" si="134"/>
        <v>LP</v>
      </c>
      <c r="N1354" s="12" t="s">
        <v>30</v>
      </c>
      <c r="O1354" s="8" t="str">
        <f t="shared" si="133"/>
        <v>Medium</v>
      </c>
      <c r="P1354" s="207" t="s">
        <v>8965</v>
      </c>
      <c r="Q1354" s="8"/>
      <c r="R1354" s="8" t="s">
        <v>8966</v>
      </c>
      <c r="S1354" s="11" t="s">
        <v>8967</v>
      </c>
      <c r="T1354" s="12" t="s">
        <v>8968</v>
      </c>
      <c r="U1354" s="24"/>
      <c r="V1354" s="24"/>
      <c r="W1354" s="24"/>
      <c r="X1354" s="14" t="str">
        <f>IF(ISNUMBER(#REF!), IF(#REF!&lt;5000001,"SMALL", IF(#REF!&lt;15000001,"MEDIUM","LARGE")),"")</f>
        <v/>
      </c>
    </row>
    <row r="1355" spans="1:24" ht="112.5" customHeight="1" x14ac:dyDescent="0.25">
      <c r="A1355" s="125"/>
      <c r="B1355" s="125"/>
      <c r="C1355" s="8" t="str">
        <f t="shared" ca="1" si="136"/>
        <v>Expired</v>
      </c>
      <c r="D1355" s="8" t="s">
        <v>8969</v>
      </c>
      <c r="E1355" s="9">
        <v>42514</v>
      </c>
      <c r="F1355" s="9">
        <f>E1355</f>
        <v>42514</v>
      </c>
      <c r="G1355" s="9">
        <f t="shared" si="135"/>
        <v>43243</v>
      </c>
      <c r="H1355" s="8" t="s">
        <v>8970</v>
      </c>
      <c r="I1355" s="8" t="s">
        <v>8971</v>
      </c>
      <c r="J1355" s="8" t="s">
        <v>161</v>
      </c>
      <c r="K1355" s="8" t="s">
        <v>28</v>
      </c>
      <c r="L1355" s="8" t="s">
        <v>29</v>
      </c>
      <c r="M1355" s="10" t="str">
        <f t="shared" si="134"/>
        <v>LP</v>
      </c>
      <c r="N1355" s="12" t="s">
        <v>30</v>
      </c>
      <c r="O1355" s="8" t="str">
        <f t="shared" si="133"/>
        <v>Medium</v>
      </c>
      <c r="P1355" s="207" t="s">
        <v>8972</v>
      </c>
      <c r="Q1355" s="8"/>
      <c r="R1355" s="8" t="s">
        <v>36</v>
      </c>
      <c r="S1355" s="21" t="s">
        <v>36</v>
      </c>
      <c r="T1355" s="13"/>
      <c r="U1355" s="8"/>
      <c r="V1355" s="8"/>
      <c r="W1355" s="8"/>
      <c r="X1355" s="14" t="str">
        <f>IF(ISNUMBER(#REF!), IF(#REF!&lt;5000001,"SMALL", IF(#REF!&lt;15000001,"MEDIUM","LARGE")),"")</f>
        <v/>
      </c>
    </row>
    <row r="1356" spans="1:24" ht="112.5" customHeight="1" x14ac:dyDescent="0.25">
      <c r="A1356" s="125"/>
      <c r="B1356" s="136">
        <v>45103</v>
      </c>
      <c r="C1356" s="8" t="str">
        <f t="shared" ca="1" si="136"/>
        <v>Active</v>
      </c>
      <c r="D1356" s="8" t="s">
        <v>8973</v>
      </c>
      <c r="E1356" s="9">
        <v>45100</v>
      </c>
      <c r="F1356" s="9">
        <f>E1356</f>
        <v>45100</v>
      </c>
      <c r="G1356" s="9">
        <f t="shared" si="135"/>
        <v>45830</v>
      </c>
      <c r="H1356" s="8" t="s">
        <v>8974</v>
      </c>
      <c r="I1356" s="8" t="s">
        <v>8975</v>
      </c>
      <c r="J1356" s="8" t="s">
        <v>27</v>
      </c>
      <c r="K1356" s="8" t="s">
        <v>28</v>
      </c>
      <c r="L1356" s="8" t="s">
        <v>29</v>
      </c>
      <c r="M1356" s="10" t="str">
        <f t="shared" si="134"/>
        <v>LP</v>
      </c>
      <c r="N1356" s="8" t="s">
        <v>30</v>
      </c>
      <c r="O1356" s="8" t="str">
        <f>IF(EXACT(N1356,"Overseas Charities Operating in Jamaica"),"Medium",IF(EXACT(N1356,"Muslim Groups/Foundations"),"Medium",IF(EXACT(N1356,"Churches"),"Low",IF(EXACT(N1356,"Benevolent Societies"),"Low",IF(EXACT(N1356,"Alumni/Past Students Associations"),"Low",IF(EXACT(N1356,"Schools(Government/Private)"),"Low",IF(EXACT(N1356,"Govt.Based Trusts/Charities"),"Low",IF(EXACT(N1356,"Trust"),"Medium",IF(EXACT(N1356,"Company Based Foundations"),"Medium",IF(EXACT(N1356,"Other Foundations"),"Medium",IF(EXACT(N1356,"Unincorporated Groups"),"Medium","")))))))))))</f>
        <v>Medium</v>
      </c>
      <c r="P1356" s="207" t="s">
        <v>8976</v>
      </c>
      <c r="Q1356" s="8" t="s">
        <v>8977</v>
      </c>
      <c r="R1356" s="8" t="s">
        <v>8978</v>
      </c>
      <c r="S1356" s="11" t="s">
        <v>8979</v>
      </c>
      <c r="T1356" s="12" t="s">
        <v>5120</v>
      </c>
      <c r="U1356" s="8">
        <v>2</v>
      </c>
      <c r="V1356" s="8">
        <v>0</v>
      </c>
      <c r="W1356" s="8">
        <v>0</v>
      </c>
      <c r="X1356" s="14" t="s">
        <v>37</v>
      </c>
    </row>
    <row r="1357" spans="1:24" ht="112.5" customHeight="1" x14ac:dyDescent="0.25">
      <c r="A1357" s="125"/>
      <c r="B1357" s="125"/>
      <c r="C1357" s="8" t="str">
        <f t="shared" ca="1" si="136"/>
        <v>Expired</v>
      </c>
      <c r="D1357" s="8" t="s">
        <v>8980</v>
      </c>
      <c r="E1357" s="9">
        <v>44055</v>
      </c>
      <c r="F1357" s="9">
        <f>E1357</f>
        <v>44055</v>
      </c>
      <c r="G1357" s="9">
        <f t="shared" si="135"/>
        <v>44784</v>
      </c>
      <c r="H1357" s="8" t="s">
        <v>8981</v>
      </c>
      <c r="I1357" s="8" t="s">
        <v>8982</v>
      </c>
      <c r="J1357" s="8" t="s">
        <v>27</v>
      </c>
      <c r="K1357" s="8" t="s">
        <v>28</v>
      </c>
      <c r="L1357" s="8" t="s">
        <v>29</v>
      </c>
      <c r="M1357" s="10" t="str">
        <f t="shared" si="134"/>
        <v>LP</v>
      </c>
      <c r="N1357" s="12" t="s">
        <v>30</v>
      </c>
      <c r="O1357" s="8" t="str">
        <f t="shared" ref="O1357:O1385" si="137">IF(EXACT(N1357,"Overseas Charities Operating in Jamaica"),"Medium",IF(EXACT(N1357,"Muslim Groups/Foundations"),"Medium",IF(EXACT(N1357,"Churches"),"Low",IF(EXACT(N1357,"Benevolent Societies"),"Low",IF(EXACT(N1357,"Alumni/Past Students'associations"),"Low",IF(EXACT(N1357,"Schools(Government/Private)"),"Low",IF(EXACT(N1357,"Govt.Based Trust/Charities"),"Low",IF(EXACT(N1357,"Trust"),"Medium",IF(EXACT(N1357,"Company Based Foundations"),"Medium",IF(EXACT(N1357,"Other Foundations"),"Medium",IF(EXACT(N1357,"Unincorporated Groups"),"Medium","")))))))))))</f>
        <v>Medium</v>
      </c>
      <c r="P1357" s="207" t="s">
        <v>8983</v>
      </c>
      <c r="Q1357" s="8"/>
      <c r="R1357" s="8" t="s">
        <v>36</v>
      </c>
      <c r="S1357" s="21" t="s">
        <v>8984</v>
      </c>
      <c r="T1357" s="22"/>
      <c r="U1357" s="8"/>
      <c r="V1357" s="8"/>
      <c r="W1357" s="8"/>
      <c r="X1357" s="14" t="str">
        <f>IF(ISNUMBER(#REF!), IF(#REF!&lt;5000001,"SMALL", IF(#REF!&lt;15000001,"MEDIUM","LARGE")),"")</f>
        <v/>
      </c>
    </row>
    <row r="1358" spans="1:24" ht="112.5" customHeight="1" x14ac:dyDescent="0.25">
      <c r="A1358" s="125"/>
      <c r="B1358" s="125"/>
      <c r="C1358" s="8" t="str">
        <f t="shared" ca="1" si="136"/>
        <v>Expired</v>
      </c>
      <c r="D1358" s="8" t="s">
        <v>8985</v>
      </c>
      <c r="E1358" s="9">
        <v>43633</v>
      </c>
      <c r="F1358" s="9">
        <f>E1358</f>
        <v>43633</v>
      </c>
      <c r="G1358" s="9">
        <f t="shared" si="135"/>
        <v>44363</v>
      </c>
      <c r="H1358" s="8" t="s">
        <v>8986</v>
      </c>
      <c r="I1358" s="8" t="s">
        <v>8987</v>
      </c>
      <c r="J1358" s="8" t="s">
        <v>27</v>
      </c>
      <c r="K1358" s="8" t="s">
        <v>28</v>
      </c>
      <c r="L1358" s="8" t="s">
        <v>29</v>
      </c>
      <c r="M1358" s="10" t="str">
        <f t="shared" si="134"/>
        <v>LP</v>
      </c>
      <c r="N1358" s="12" t="s">
        <v>30</v>
      </c>
      <c r="O1358" s="8" t="str">
        <f t="shared" si="137"/>
        <v>Medium</v>
      </c>
      <c r="P1358" s="207" t="s">
        <v>8988</v>
      </c>
      <c r="Q1358" s="8"/>
      <c r="R1358" s="8" t="s">
        <v>8989</v>
      </c>
      <c r="S1358" s="11" t="s">
        <v>8990</v>
      </c>
      <c r="T1358" s="13"/>
      <c r="U1358" s="8"/>
      <c r="V1358" s="8"/>
      <c r="W1358" s="8"/>
      <c r="X1358" s="14" t="str">
        <f>IF(ISNUMBER(#REF!), IF(#REF!&lt;5000001,"SMALL", IF(#REF!&lt;15000001,"MEDIUM","LARGE")),"")</f>
        <v/>
      </c>
    </row>
    <row r="1359" spans="1:24" ht="112.5" customHeight="1" x14ac:dyDescent="0.25">
      <c r="A1359" s="137"/>
      <c r="B1359" s="138"/>
      <c r="C1359" s="35" t="str">
        <f t="shared" ca="1" si="136"/>
        <v>Expired</v>
      </c>
      <c r="D1359" s="35" t="s">
        <v>8991</v>
      </c>
      <c r="E1359" s="36">
        <v>41767</v>
      </c>
      <c r="F1359" s="36">
        <v>44689</v>
      </c>
      <c r="G1359" s="36">
        <f>DATE(YEAR(F1359)+2,MONTH(F1359)+6,DAY(F1359)-1)</f>
        <v>45603</v>
      </c>
      <c r="H1359" s="35" t="s">
        <v>8992</v>
      </c>
      <c r="I1359" s="35" t="s">
        <v>8993</v>
      </c>
      <c r="J1359" s="35" t="s">
        <v>27</v>
      </c>
      <c r="K1359" s="35" t="s">
        <v>28</v>
      </c>
      <c r="L1359" s="35" t="s">
        <v>3392</v>
      </c>
      <c r="M1359" s="37" t="s">
        <v>2607</v>
      </c>
      <c r="N1359" s="44" t="s">
        <v>270</v>
      </c>
      <c r="O1359" s="35" t="str">
        <f t="shared" si="137"/>
        <v>Medium</v>
      </c>
      <c r="P1359" s="208" t="s">
        <v>8994</v>
      </c>
      <c r="Q1359" s="35"/>
      <c r="R1359" s="35" t="s">
        <v>8995</v>
      </c>
      <c r="S1359" s="43" t="s">
        <v>8996</v>
      </c>
      <c r="T1359" s="44" t="s">
        <v>8997</v>
      </c>
      <c r="U1359" s="35">
        <v>12</v>
      </c>
      <c r="V1359" s="35">
        <v>0</v>
      </c>
      <c r="W1359" s="35">
        <v>1</v>
      </c>
      <c r="X1359" s="41" t="s">
        <v>37</v>
      </c>
    </row>
    <row r="1360" spans="1:24" ht="112.5" customHeight="1" x14ac:dyDescent="0.25">
      <c r="A1360" s="121"/>
      <c r="B1360" s="125"/>
      <c r="C1360" s="8" t="str">
        <f t="shared" ca="1" si="136"/>
        <v>Expired</v>
      </c>
      <c r="D1360" s="8" t="s">
        <v>8998</v>
      </c>
      <c r="E1360" s="9">
        <v>43438</v>
      </c>
      <c r="F1360" s="9">
        <v>44899</v>
      </c>
      <c r="G1360" s="9">
        <f>DATE(YEAR(F1360)+2,MONTH(F1360),DAY(F1360)-1)</f>
        <v>45629</v>
      </c>
      <c r="H1360" s="8" t="s">
        <v>8999</v>
      </c>
      <c r="I1360" s="8" t="s">
        <v>9000</v>
      </c>
      <c r="J1360" s="8" t="s">
        <v>27</v>
      </c>
      <c r="K1360" s="8" t="s">
        <v>28</v>
      </c>
      <c r="L1360" s="8" t="s">
        <v>3392</v>
      </c>
      <c r="M1360" s="10" t="str">
        <f t="shared" ref="M1360:M1385" si="138">IF(EXACT(L1360,"C - COMPANY ACT"),"LP",IF(EXACT(L1360,"V- VEST ACT (WITHIN PARLIAMENT) "),"LP",IF(EXACT(L1360,"FS - FRIENDLY SOCIETIES ACT"),"LP",IF(EXACT(L1360,"UN - UNICORPORATED"),"LA",""))))</f>
        <v>LP</v>
      </c>
      <c r="N1360" s="12" t="s">
        <v>270</v>
      </c>
      <c r="O1360" s="8" t="str">
        <f t="shared" si="137"/>
        <v>Medium</v>
      </c>
      <c r="P1360" s="207" t="s">
        <v>9001</v>
      </c>
      <c r="Q1360" s="8" t="s">
        <v>9002</v>
      </c>
      <c r="R1360" s="8" t="s">
        <v>9003</v>
      </c>
      <c r="S1360" s="11" t="s">
        <v>9004</v>
      </c>
      <c r="T1360" s="12" t="s">
        <v>9005</v>
      </c>
      <c r="U1360" s="8">
        <v>5</v>
      </c>
      <c r="V1360" s="8">
        <v>4</v>
      </c>
      <c r="W1360" s="8">
        <v>1</v>
      </c>
      <c r="X1360" s="14" t="s">
        <v>61</v>
      </c>
    </row>
    <row r="1361" spans="1:24" ht="112.5" customHeight="1" x14ac:dyDescent="0.25">
      <c r="A1361" s="125"/>
      <c r="B1361" s="125"/>
      <c r="C1361" s="8" t="str">
        <f t="shared" ca="1" si="136"/>
        <v>Expired</v>
      </c>
      <c r="D1361" s="8" t="s">
        <v>9006</v>
      </c>
      <c r="E1361" s="9">
        <v>42066</v>
      </c>
      <c r="F1361" s="9">
        <v>45009</v>
      </c>
      <c r="G1361" s="9">
        <f>DATE(YEAR(F1361)+1,MONTH(F1361),DAY(F1361)-1)</f>
        <v>45374</v>
      </c>
      <c r="H1361" s="8" t="s">
        <v>9007</v>
      </c>
      <c r="I1361" s="8" t="s">
        <v>9008</v>
      </c>
      <c r="J1361" s="8" t="s">
        <v>27</v>
      </c>
      <c r="K1361" s="8" t="s">
        <v>28</v>
      </c>
      <c r="L1361" s="8" t="s">
        <v>3392</v>
      </c>
      <c r="M1361" s="10" t="str">
        <f t="shared" si="138"/>
        <v>LP</v>
      </c>
      <c r="N1361" s="12" t="s">
        <v>270</v>
      </c>
      <c r="O1361" s="8" t="str">
        <f t="shared" si="137"/>
        <v>Medium</v>
      </c>
      <c r="P1361" s="207" t="s">
        <v>9009</v>
      </c>
      <c r="Q1361" s="8"/>
      <c r="R1361" s="8" t="s">
        <v>9010</v>
      </c>
      <c r="S1361" s="11" t="s">
        <v>9011</v>
      </c>
      <c r="T1361" s="12" t="s">
        <v>9012</v>
      </c>
      <c r="U1361" s="8">
        <v>5000</v>
      </c>
      <c r="V1361" s="8">
        <v>22</v>
      </c>
      <c r="W1361" s="8">
        <v>108</v>
      </c>
      <c r="X1361" s="14" t="s">
        <v>243</v>
      </c>
    </row>
    <row r="1362" spans="1:24" ht="112.5" customHeight="1" x14ac:dyDescent="0.25">
      <c r="A1362" s="125"/>
      <c r="B1362" s="125"/>
      <c r="C1362" s="8" t="str">
        <f t="shared" ca="1" si="136"/>
        <v>Expired</v>
      </c>
      <c r="D1362" s="8" t="s">
        <v>9013</v>
      </c>
      <c r="E1362" s="9">
        <v>41774</v>
      </c>
      <c r="F1362" s="9">
        <v>44284</v>
      </c>
      <c r="G1362" s="9">
        <f t="shared" ref="G1362:G1381" si="139">DATE(YEAR(F1362)+2,MONTH(F1362),DAY(F1362)-1)</f>
        <v>45013</v>
      </c>
      <c r="H1362" s="8" t="s">
        <v>9014</v>
      </c>
      <c r="I1362" s="8" t="s">
        <v>9015</v>
      </c>
      <c r="J1362" s="8" t="s">
        <v>27</v>
      </c>
      <c r="K1362" s="8" t="s">
        <v>28</v>
      </c>
      <c r="L1362" s="8" t="s">
        <v>29</v>
      </c>
      <c r="M1362" s="10" t="str">
        <f t="shared" si="138"/>
        <v>LP</v>
      </c>
      <c r="N1362" s="12" t="s">
        <v>270</v>
      </c>
      <c r="O1362" s="8" t="str">
        <f t="shared" si="137"/>
        <v>Medium</v>
      </c>
      <c r="P1362" s="207" t="s">
        <v>9016</v>
      </c>
      <c r="Q1362" s="8"/>
      <c r="R1362" s="8" t="s">
        <v>9017</v>
      </c>
      <c r="S1362" s="11" t="s">
        <v>9018</v>
      </c>
      <c r="T1362" s="13"/>
      <c r="U1362" s="8"/>
      <c r="V1362" s="8"/>
      <c r="W1362" s="8"/>
      <c r="X1362" s="14" t="str">
        <f>IF(ISNUMBER(#REF!), IF(#REF!&lt;5000001,"SMALL", IF(#REF!&lt;15000001,"MEDIUM","LARGE")),"")</f>
        <v/>
      </c>
    </row>
    <row r="1363" spans="1:24" ht="112.5" customHeight="1" x14ac:dyDescent="0.25">
      <c r="A1363" s="125"/>
      <c r="B1363" s="125"/>
      <c r="C1363" s="8" t="str">
        <f t="shared" ca="1" si="136"/>
        <v>Expired</v>
      </c>
      <c r="D1363" s="8" t="s">
        <v>9019</v>
      </c>
      <c r="E1363" s="9">
        <v>42044</v>
      </c>
      <c r="F1363" s="9">
        <f>E1363</f>
        <v>42044</v>
      </c>
      <c r="G1363" s="9">
        <f t="shared" si="139"/>
        <v>42774</v>
      </c>
      <c r="H1363" s="8" t="s">
        <v>9020</v>
      </c>
      <c r="I1363" s="8" t="s">
        <v>9021</v>
      </c>
      <c r="J1363" s="8" t="s">
        <v>27</v>
      </c>
      <c r="K1363" s="8" t="s">
        <v>28</v>
      </c>
      <c r="L1363" s="8" t="s">
        <v>29</v>
      </c>
      <c r="M1363" s="10" t="str">
        <f t="shared" si="138"/>
        <v>LP</v>
      </c>
      <c r="N1363" s="12" t="s">
        <v>30</v>
      </c>
      <c r="O1363" s="8" t="str">
        <f t="shared" si="137"/>
        <v>Medium</v>
      </c>
      <c r="P1363" s="207" t="s">
        <v>9022</v>
      </c>
      <c r="Q1363" s="8"/>
      <c r="R1363" s="8" t="s">
        <v>9023</v>
      </c>
      <c r="S1363" s="11" t="s">
        <v>9024</v>
      </c>
      <c r="T1363" s="13"/>
      <c r="U1363" s="8"/>
      <c r="V1363" s="8"/>
      <c r="W1363" s="8"/>
      <c r="X1363" s="14" t="str">
        <f>IF(ISNUMBER(#REF!), IF(#REF!&lt;5000001,"SMALL", IF(#REF!&lt;15000001,"MEDIUM","LARGE")),"")</f>
        <v/>
      </c>
    </row>
    <row r="1364" spans="1:24" ht="112.5" customHeight="1" x14ac:dyDescent="0.25">
      <c r="A1364" s="125"/>
      <c r="B1364" s="125"/>
      <c r="C1364" s="8" t="str">
        <f t="shared" ca="1" si="136"/>
        <v>Expired</v>
      </c>
      <c r="D1364" s="8" t="s">
        <v>9025</v>
      </c>
      <c r="E1364" s="9">
        <v>44690</v>
      </c>
      <c r="F1364" s="9">
        <v>44690</v>
      </c>
      <c r="G1364" s="9">
        <f t="shared" si="139"/>
        <v>45420</v>
      </c>
      <c r="H1364" s="8" t="s">
        <v>9026</v>
      </c>
      <c r="I1364" s="8" t="s">
        <v>9027</v>
      </c>
      <c r="J1364" s="8" t="s">
        <v>191</v>
      </c>
      <c r="K1364" s="8" t="s">
        <v>28</v>
      </c>
      <c r="L1364" s="8" t="s">
        <v>29</v>
      </c>
      <c r="M1364" s="10" t="str">
        <f t="shared" si="138"/>
        <v>LP</v>
      </c>
      <c r="N1364" s="12" t="s">
        <v>30</v>
      </c>
      <c r="O1364" s="8" t="str">
        <f t="shared" si="137"/>
        <v>Medium</v>
      </c>
      <c r="P1364" s="207" t="s">
        <v>9028</v>
      </c>
      <c r="Q1364" s="8"/>
      <c r="R1364" s="8" t="s">
        <v>9029</v>
      </c>
      <c r="S1364" s="11" t="s">
        <v>9030</v>
      </c>
      <c r="T1364" s="12" t="s">
        <v>9031</v>
      </c>
      <c r="U1364" s="8"/>
      <c r="V1364" s="8"/>
      <c r="W1364" s="8"/>
      <c r="X1364" s="27" t="s">
        <v>37</v>
      </c>
    </row>
    <row r="1365" spans="1:24" ht="112.5" customHeight="1" x14ac:dyDescent="0.25">
      <c r="A1365" s="125"/>
      <c r="B1365" s="125"/>
      <c r="C1365" s="8" t="str">
        <f t="shared" ca="1" si="136"/>
        <v>Expired</v>
      </c>
      <c r="D1365" s="8" t="s">
        <v>9032</v>
      </c>
      <c r="E1365" s="9">
        <v>44722</v>
      </c>
      <c r="F1365" s="9">
        <v>44722</v>
      </c>
      <c r="G1365" s="9">
        <f t="shared" si="139"/>
        <v>45452</v>
      </c>
      <c r="H1365" s="8" t="s">
        <v>9033</v>
      </c>
      <c r="I1365" s="8" t="s">
        <v>9034</v>
      </c>
      <c r="J1365" s="8" t="s">
        <v>27</v>
      </c>
      <c r="K1365" s="8" t="s">
        <v>28</v>
      </c>
      <c r="L1365" s="8" t="s">
        <v>29</v>
      </c>
      <c r="M1365" s="10" t="str">
        <f t="shared" si="138"/>
        <v>LP</v>
      </c>
      <c r="N1365" s="12" t="s">
        <v>30</v>
      </c>
      <c r="O1365" s="8" t="str">
        <f t="shared" si="137"/>
        <v>Medium</v>
      </c>
      <c r="P1365" s="207" t="s">
        <v>9035</v>
      </c>
      <c r="Q1365" s="8"/>
      <c r="R1365" s="8" t="s">
        <v>9036</v>
      </c>
      <c r="S1365" s="11" t="s">
        <v>9037</v>
      </c>
      <c r="T1365" s="12" t="s">
        <v>9038</v>
      </c>
      <c r="U1365" s="8">
        <v>2</v>
      </c>
      <c r="V1365" s="8">
        <v>0</v>
      </c>
      <c r="W1365" s="8">
        <v>0</v>
      </c>
      <c r="X1365" s="27" t="s">
        <v>37</v>
      </c>
    </row>
    <row r="1366" spans="1:24" ht="112.5" customHeight="1" x14ac:dyDescent="0.25">
      <c r="A1366" s="125"/>
      <c r="B1366" s="125"/>
      <c r="C1366" s="8" t="str">
        <f t="shared" ca="1" si="136"/>
        <v>Expired</v>
      </c>
      <c r="D1366" s="8" t="s">
        <v>9039</v>
      </c>
      <c r="E1366" s="9">
        <v>43690</v>
      </c>
      <c r="F1366" s="9">
        <f>E1366</f>
        <v>43690</v>
      </c>
      <c r="G1366" s="9">
        <f t="shared" si="139"/>
        <v>44420</v>
      </c>
      <c r="H1366" s="8" t="s">
        <v>9040</v>
      </c>
      <c r="I1366" s="8" t="s">
        <v>9041</v>
      </c>
      <c r="J1366" s="8" t="s">
        <v>27</v>
      </c>
      <c r="K1366" s="8" t="s">
        <v>28</v>
      </c>
      <c r="L1366" s="8" t="s">
        <v>29</v>
      </c>
      <c r="M1366" s="10" t="str">
        <f t="shared" si="138"/>
        <v>LP</v>
      </c>
      <c r="N1366" s="12" t="s">
        <v>30</v>
      </c>
      <c r="O1366" s="8" t="str">
        <f t="shared" si="137"/>
        <v>Medium</v>
      </c>
      <c r="P1366" s="207" t="s">
        <v>9042</v>
      </c>
      <c r="Q1366" s="8"/>
      <c r="R1366" s="8" t="s">
        <v>9043</v>
      </c>
      <c r="S1366" s="11" t="s">
        <v>36</v>
      </c>
      <c r="T1366" s="22"/>
      <c r="U1366" s="24"/>
      <c r="V1366" s="24"/>
      <c r="W1366" s="24"/>
      <c r="X1366" s="14" t="str">
        <f>IF(ISNUMBER(#REF!), IF(#REF!&lt;5000001,"SMALL", IF(#REF!&lt;15000001,"MEDIUM","LARGE")),"")</f>
        <v/>
      </c>
    </row>
    <row r="1367" spans="1:24" ht="112.5" customHeight="1" x14ac:dyDescent="0.25">
      <c r="A1367" s="125"/>
      <c r="B1367" s="125"/>
      <c r="C1367" s="8" t="str">
        <f t="shared" ca="1" si="136"/>
        <v>Expired</v>
      </c>
      <c r="D1367" s="8" t="s">
        <v>9044</v>
      </c>
      <c r="E1367" s="9">
        <v>44664</v>
      </c>
      <c r="F1367" s="9">
        <v>44664</v>
      </c>
      <c r="G1367" s="9">
        <f t="shared" si="139"/>
        <v>45394</v>
      </c>
      <c r="H1367" s="8" t="s">
        <v>9045</v>
      </c>
      <c r="I1367" s="8" t="s">
        <v>9046</v>
      </c>
      <c r="J1367" s="8" t="s">
        <v>27</v>
      </c>
      <c r="K1367" s="8" t="s">
        <v>28</v>
      </c>
      <c r="L1367" s="8" t="s">
        <v>29</v>
      </c>
      <c r="M1367" s="10" t="str">
        <f t="shared" si="138"/>
        <v>LP</v>
      </c>
      <c r="N1367" s="12" t="s">
        <v>30</v>
      </c>
      <c r="O1367" s="8" t="str">
        <f t="shared" si="137"/>
        <v>Medium</v>
      </c>
      <c r="P1367" s="207" t="s">
        <v>9047</v>
      </c>
      <c r="Q1367" s="8"/>
      <c r="R1367" s="8"/>
      <c r="S1367" s="21"/>
      <c r="T1367" s="12" t="s">
        <v>119</v>
      </c>
      <c r="U1367" s="8"/>
      <c r="V1367" s="8"/>
      <c r="W1367" s="8"/>
      <c r="X1367" s="14" t="s">
        <v>37</v>
      </c>
    </row>
    <row r="1368" spans="1:24" ht="112.5" customHeight="1" x14ac:dyDescent="0.25">
      <c r="A1368" s="125"/>
      <c r="B1368" s="125"/>
      <c r="C1368" s="8" t="str">
        <f t="shared" ca="1" si="136"/>
        <v>Expired</v>
      </c>
      <c r="D1368" s="8" t="s">
        <v>9048</v>
      </c>
      <c r="E1368" s="9">
        <v>43685</v>
      </c>
      <c r="F1368" s="9">
        <v>44416</v>
      </c>
      <c r="G1368" s="9">
        <f t="shared" si="139"/>
        <v>45145</v>
      </c>
      <c r="H1368" s="8" t="s">
        <v>9049</v>
      </c>
      <c r="I1368" s="8" t="s">
        <v>9050</v>
      </c>
      <c r="J1368" s="8" t="s">
        <v>27</v>
      </c>
      <c r="K1368" s="8" t="s">
        <v>28</v>
      </c>
      <c r="L1368" s="8" t="s">
        <v>29</v>
      </c>
      <c r="M1368" s="10" t="str">
        <f t="shared" si="138"/>
        <v>LP</v>
      </c>
      <c r="N1368" s="12" t="s">
        <v>132</v>
      </c>
      <c r="O1368" s="8" t="str">
        <f t="shared" si="137"/>
        <v>Low</v>
      </c>
      <c r="P1368" s="207" t="s">
        <v>9051</v>
      </c>
      <c r="Q1368" s="8"/>
      <c r="R1368" s="8" t="s">
        <v>9052</v>
      </c>
      <c r="S1368" s="11" t="s">
        <v>9053</v>
      </c>
      <c r="T1368" s="12" t="s">
        <v>9054</v>
      </c>
      <c r="U1368" s="8"/>
      <c r="V1368" s="8"/>
      <c r="W1368" s="8"/>
      <c r="X1368" s="14" t="s">
        <v>61</v>
      </c>
    </row>
    <row r="1369" spans="1:24" ht="112.5" customHeight="1" x14ac:dyDescent="0.25">
      <c r="A1369" s="125"/>
      <c r="B1369" s="125"/>
      <c r="C1369" s="8" t="str">
        <f t="shared" ca="1" si="136"/>
        <v>Expired</v>
      </c>
      <c r="D1369" s="8" t="s">
        <v>9055</v>
      </c>
      <c r="E1369" s="9">
        <v>41800</v>
      </c>
      <c r="F1369" s="9">
        <f>E1369</f>
        <v>41800</v>
      </c>
      <c r="G1369" s="9">
        <f t="shared" si="139"/>
        <v>42530</v>
      </c>
      <c r="H1369" s="8" t="s">
        <v>9056</v>
      </c>
      <c r="I1369" s="8" t="s">
        <v>9057</v>
      </c>
      <c r="J1369" s="8" t="s">
        <v>27</v>
      </c>
      <c r="K1369" s="8" t="s">
        <v>28</v>
      </c>
      <c r="L1369" s="8" t="s">
        <v>29</v>
      </c>
      <c r="M1369" s="10" t="str">
        <f t="shared" si="138"/>
        <v>LP</v>
      </c>
      <c r="N1369" s="12" t="s">
        <v>30</v>
      </c>
      <c r="O1369" s="8" t="str">
        <f t="shared" si="137"/>
        <v>Medium</v>
      </c>
      <c r="P1369" s="207" t="s">
        <v>9058</v>
      </c>
      <c r="Q1369" s="8"/>
      <c r="R1369" s="8"/>
      <c r="S1369" s="21"/>
      <c r="T1369" s="13"/>
      <c r="U1369" s="24"/>
      <c r="V1369" s="24"/>
      <c r="W1369" s="24"/>
      <c r="X1369" s="14" t="str">
        <f>IF(ISNUMBER(#REF!), IF(#REF!&lt;5000001,"SMALL", IF(#REF!&lt;15000001,"MEDIUM","LARGE")),"")</f>
        <v/>
      </c>
    </row>
    <row r="1370" spans="1:24" ht="112.5" customHeight="1" x14ac:dyDescent="0.25">
      <c r="A1370" s="125"/>
      <c r="B1370" s="125"/>
      <c r="C1370" s="8" t="str">
        <f t="shared" ca="1" si="136"/>
        <v>Expired</v>
      </c>
      <c r="D1370" s="8" t="s">
        <v>9059</v>
      </c>
      <c r="E1370" s="9">
        <v>42187</v>
      </c>
      <c r="F1370" s="9">
        <f>E1370</f>
        <v>42187</v>
      </c>
      <c r="G1370" s="9">
        <f t="shared" si="139"/>
        <v>42917</v>
      </c>
      <c r="H1370" s="8" t="s">
        <v>9060</v>
      </c>
      <c r="I1370" s="8" t="s">
        <v>9061</v>
      </c>
      <c r="J1370" s="8" t="s">
        <v>27</v>
      </c>
      <c r="K1370" s="8" t="s">
        <v>28</v>
      </c>
      <c r="L1370" s="8" t="s">
        <v>29</v>
      </c>
      <c r="M1370" s="10" t="str">
        <f t="shared" si="138"/>
        <v>LP</v>
      </c>
      <c r="N1370" s="12" t="s">
        <v>132</v>
      </c>
      <c r="O1370" s="8" t="str">
        <f t="shared" si="137"/>
        <v>Low</v>
      </c>
      <c r="P1370" s="207"/>
      <c r="Q1370" s="8"/>
      <c r="R1370" s="8" t="s">
        <v>3886</v>
      </c>
      <c r="S1370" s="21" t="s">
        <v>3886</v>
      </c>
      <c r="T1370" s="13"/>
      <c r="U1370" s="24"/>
      <c r="V1370" s="24"/>
      <c r="W1370" s="24"/>
      <c r="X1370" s="14" t="str">
        <f>IF(ISNUMBER(#REF!), IF(#REF!&lt;5000001,"SMALL", IF(#REF!&lt;15000001,"MEDIUM","LARGE")),"")</f>
        <v/>
      </c>
    </row>
    <row r="1371" spans="1:24" ht="112.5" customHeight="1" x14ac:dyDescent="0.25">
      <c r="A1371" s="17"/>
      <c r="B1371" s="125"/>
      <c r="C1371" s="8" t="str">
        <f t="shared" ca="1" si="136"/>
        <v>Expired</v>
      </c>
      <c r="D1371" s="8" t="s">
        <v>9062</v>
      </c>
      <c r="E1371" s="9">
        <v>42633</v>
      </c>
      <c r="F1371" s="9">
        <f>E1371</f>
        <v>42633</v>
      </c>
      <c r="G1371" s="9">
        <f t="shared" si="139"/>
        <v>43362</v>
      </c>
      <c r="H1371" s="8" t="s">
        <v>9063</v>
      </c>
      <c r="I1371" s="8" t="s">
        <v>9064</v>
      </c>
      <c r="J1371" s="8" t="s">
        <v>27</v>
      </c>
      <c r="K1371" s="8" t="s">
        <v>28</v>
      </c>
      <c r="L1371" s="8" t="s">
        <v>29</v>
      </c>
      <c r="M1371" s="10" t="str">
        <f t="shared" si="138"/>
        <v>LP</v>
      </c>
      <c r="N1371" s="12" t="s">
        <v>132</v>
      </c>
      <c r="O1371" s="8" t="str">
        <f t="shared" si="137"/>
        <v>Low</v>
      </c>
      <c r="P1371" s="207" t="s">
        <v>9065</v>
      </c>
      <c r="Q1371" s="8"/>
      <c r="R1371" s="8" t="s">
        <v>36</v>
      </c>
      <c r="S1371" s="21" t="s">
        <v>36</v>
      </c>
      <c r="T1371" s="13"/>
      <c r="U1371" s="8"/>
      <c r="V1371" s="8"/>
      <c r="W1371" s="8"/>
      <c r="X1371" s="14" t="str">
        <f>IF(ISNUMBER(#REF!), IF(#REF!&lt;5000001,"SMALL", IF(#REF!&lt;15000001,"MEDIUM","LARGE")),"")</f>
        <v/>
      </c>
    </row>
    <row r="1372" spans="1:24" ht="112.5" customHeight="1" x14ac:dyDescent="0.25">
      <c r="A1372" s="125"/>
      <c r="B1372" s="125"/>
      <c r="C1372" s="8" t="str">
        <f t="shared" ca="1" si="136"/>
        <v>Active</v>
      </c>
      <c r="D1372" s="8" t="s">
        <v>9066</v>
      </c>
      <c r="E1372" s="9">
        <v>43563</v>
      </c>
      <c r="F1372" s="9">
        <v>45024</v>
      </c>
      <c r="G1372" s="9">
        <f t="shared" si="139"/>
        <v>45754</v>
      </c>
      <c r="H1372" s="8" t="s">
        <v>9067</v>
      </c>
      <c r="I1372" s="8" t="s">
        <v>9068</v>
      </c>
      <c r="J1372" s="8" t="s">
        <v>27</v>
      </c>
      <c r="K1372" s="8" t="s">
        <v>28</v>
      </c>
      <c r="L1372" s="8" t="s">
        <v>29</v>
      </c>
      <c r="M1372" s="10" t="str">
        <f t="shared" si="138"/>
        <v>LP</v>
      </c>
      <c r="N1372" s="12" t="s">
        <v>30</v>
      </c>
      <c r="O1372" s="8" t="str">
        <f t="shared" si="137"/>
        <v>Medium</v>
      </c>
      <c r="P1372" s="207" t="s">
        <v>9069</v>
      </c>
      <c r="Q1372" s="8" t="s">
        <v>9070</v>
      </c>
      <c r="R1372" s="8" t="s">
        <v>9071</v>
      </c>
      <c r="S1372" s="11" t="s">
        <v>9072</v>
      </c>
      <c r="T1372" s="12" t="s">
        <v>2372</v>
      </c>
      <c r="U1372" s="8">
        <v>45</v>
      </c>
      <c r="V1372" s="8">
        <v>15</v>
      </c>
      <c r="W1372" s="8">
        <v>1</v>
      </c>
      <c r="X1372" s="14" t="s">
        <v>37</v>
      </c>
    </row>
    <row r="1373" spans="1:24" ht="112.5" customHeight="1" x14ac:dyDescent="0.25">
      <c r="A1373" s="125"/>
      <c r="B1373" s="125"/>
      <c r="C1373" s="8" t="str">
        <f t="shared" ca="1" si="136"/>
        <v>Expired</v>
      </c>
      <c r="D1373" s="8" t="s">
        <v>9073</v>
      </c>
      <c r="E1373" s="9">
        <v>43320</v>
      </c>
      <c r="F1373" s="9">
        <v>44690</v>
      </c>
      <c r="G1373" s="9">
        <f t="shared" si="139"/>
        <v>45420</v>
      </c>
      <c r="H1373" s="8" t="s">
        <v>9074</v>
      </c>
      <c r="I1373" s="8" t="s">
        <v>9075</v>
      </c>
      <c r="J1373" s="8" t="s">
        <v>27</v>
      </c>
      <c r="K1373" s="8" t="s">
        <v>28</v>
      </c>
      <c r="L1373" s="8" t="s">
        <v>29</v>
      </c>
      <c r="M1373" s="10" t="str">
        <f t="shared" si="138"/>
        <v>LP</v>
      </c>
      <c r="N1373" s="12" t="s">
        <v>30</v>
      </c>
      <c r="O1373" s="8" t="str">
        <f t="shared" si="137"/>
        <v>Medium</v>
      </c>
      <c r="P1373" s="207" t="s">
        <v>9076</v>
      </c>
      <c r="Q1373" s="8"/>
      <c r="R1373" s="8" t="s">
        <v>9077</v>
      </c>
      <c r="S1373" s="11" t="s">
        <v>36</v>
      </c>
      <c r="T1373" s="12" t="s">
        <v>9078</v>
      </c>
      <c r="U1373" s="8"/>
      <c r="V1373" s="8"/>
      <c r="W1373" s="8"/>
      <c r="X1373" s="14" t="str">
        <f>IF(ISNUMBER(#REF!), IF(#REF!&lt;5000001,"SMALL", IF(#REF!&lt;15000001,"MEDIUM","LARGE")),"")</f>
        <v/>
      </c>
    </row>
    <row r="1374" spans="1:24" ht="112.5" customHeight="1" x14ac:dyDescent="0.25">
      <c r="A1374" s="125" t="s">
        <v>9079</v>
      </c>
      <c r="B1374" s="125"/>
      <c r="C1374" s="8" t="str">
        <f t="shared" ca="1" si="136"/>
        <v>Expired</v>
      </c>
      <c r="D1374" s="8" t="s">
        <v>9080</v>
      </c>
      <c r="E1374" s="9">
        <v>43840</v>
      </c>
      <c r="F1374" s="9">
        <v>44571</v>
      </c>
      <c r="G1374" s="9">
        <f t="shared" si="139"/>
        <v>45300</v>
      </c>
      <c r="H1374" s="8" t="s">
        <v>9081</v>
      </c>
      <c r="I1374" s="8" t="s">
        <v>9082</v>
      </c>
      <c r="J1374" s="8" t="s">
        <v>27</v>
      </c>
      <c r="K1374" s="8" t="s">
        <v>28</v>
      </c>
      <c r="L1374" s="8" t="s">
        <v>29</v>
      </c>
      <c r="M1374" s="10" t="str">
        <f t="shared" si="138"/>
        <v>LP</v>
      </c>
      <c r="N1374" s="12" t="s">
        <v>132</v>
      </c>
      <c r="O1374" s="8" t="str">
        <f t="shared" si="137"/>
        <v>Low</v>
      </c>
      <c r="P1374" s="207" t="s">
        <v>215</v>
      </c>
      <c r="Q1374" s="8"/>
      <c r="R1374" s="8" t="s">
        <v>9083</v>
      </c>
      <c r="S1374" s="11" t="s">
        <v>9084</v>
      </c>
      <c r="T1374" s="23" t="s">
        <v>3624</v>
      </c>
      <c r="U1374" s="8">
        <v>0</v>
      </c>
      <c r="V1374" s="8">
        <v>0</v>
      </c>
      <c r="W1374" s="8">
        <v>0</v>
      </c>
      <c r="X1374" s="14" t="s">
        <v>243</v>
      </c>
    </row>
    <row r="1375" spans="1:24" ht="112.5" customHeight="1" x14ac:dyDescent="0.25">
      <c r="A1375" s="137"/>
      <c r="B1375" s="139"/>
      <c r="C1375" s="35" t="str">
        <f t="shared" ca="1" si="136"/>
        <v>Expired</v>
      </c>
      <c r="D1375" s="35" t="s">
        <v>9085</v>
      </c>
      <c r="E1375" s="36">
        <v>41858</v>
      </c>
      <c r="F1375" s="36">
        <v>44780</v>
      </c>
      <c r="G1375" s="36">
        <f t="shared" si="139"/>
        <v>45510</v>
      </c>
      <c r="H1375" s="35" t="s">
        <v>9086</v>
      </c>
      <c r="I1375" s="35" t="s">
        <v>9087</v>
      </c>
      <c r="J1375" s="35" t="s">
        <v>27</v>
      </c>
      <c r="K1375" s="35" t="s">
        <v>28</v>
      </c>
      <c r="L1375" s="35" t="s">
        <v>29</v>
      </c>
      <c r="M1375" s="37" t="str">
        <f t="shared" si="138"/>
        <v>LP</v>
      </c>
      <c r="N1375" s="44" t="s">
        <v>170</v>
      </c>
      <c r="O1375" s="35" t="str">
        <f t="shared" si="137"/>
        <v>Low</v>
      </c>
      <c r="P1375" s="208" t="s">
        <v>9088</v>
      </c>
      <c r="Q1375" s="35"/>
      <c r="R1375" s="35" t="s">
        <v>9089</v>
      </c>
      <c r="S1375" s="43" t="s">
        <v>9090</v>
      </c>
      <c r="T1375" s="44" t="s">
        <v>9091</v>
      </c>
      <c r="U1375" s="35">
        <v>8</v>
      </c>
      <c r="V1375" s="35">
        <v>8</v>
      </c>
      <c r="W1375" s="35" t="s">
        <v>9092</v>
      </c>
      <c r="X1375" s="41" t="s">
        <v>243</v>
      </c>
    </row>
    <row r="1376" spans="1:24" ht="112.5" customHeight="1" x14ac:dyDescent="0.25">
      <c r="A1376" s="125"/>
      <c r="B1376" s="125"/>
      <c r="C1376" s="8" t="str">
        <f t="shared" ca="1" si="136"/>
        <v>Expired</v>
      </c>
      <c r="D1376" s="8" t="s">
        <v>9093</v>
      </c>
      <c r="E1376" s="9">
        <v>43200</v>
      </c>
      <c r="F1376" s="9">
        <v>44843</v>
      </c>
      <c r="G1376" s="9">
        <f t="shared" si="139"/>
        <v>45573</v>
      </c>
      <c r="H1376" s="8" t="s">
        <v>9094</v>
      </c>
      <c r="I1376" s="8" t="s">
        <v>9095</v>
      </c>
      <c r="J1376" s="8" t="s">
        <v>27</v>
      </c>
      <c r="K1376" s="8" t="s">
        <v>28</v>
      </c>
      <c r="L1376" s="8" t="s">
        <v>1275</v>
      </c>
      <c r="M1376" s="10" t="str">
        <f t="shared" si="138"/>
        <v>LA</v>
      </c>
      <c r="N1376" s="12" t="s">
        <v>30</v>
      </c>
      <c r="O1376" s="8" t="str">
        <f t="shared" si="137"/>
        <v>Medium</v>
      </c>
      <c r="P1376" s="207" t="s">
        <v>9096</v>
      </c>
      <c r="Q1376" s="8"/>
      <c r="R1376" s="8" t="s">
        <v>9097</v>
      </c>
      <c r="S1376" s="21" t="s">
        <v>9098</v>
      </c>
      <c r="T1376" s="23" t="s">
        <v>9099</v>
      </c>
      <c r="U1376" s="8">
        <v>7</v>
      </c>
      <c r="V1376" s="8">
        <v>7</v>
      </c>
      <c r="W1376" s="8">
        <v>0</v>
      </c>
      <c r="X1376" s="14" t="s">
        <v>37</v>
      </c>
    </row>
    <row r="1377" spans="1:24" ht="112.5" customHeight="1" x14ac:dyDescent="0.25">
      <c r="A1377" s="125"/>
      <c r="B1377" s="125"/>
      <c r="C1377" s="8" t="str">
        <f t="shared" ca="1" si="136"/>
        <v>Expired</v>
      </c>
      <c r="D1377" s="8" t="s">
        <v>9100</v>
      </c>
      <c r="E1377" s="9">
        <v>44041</v>
      </c>
      <c r="F1377" s="9">
        <v>44771</v>
      </c>
      <c r="G1377" s="9">
        <f t="shared" si="139"/>
        <v>45501</v>
      </c>
      <c r="H1377" s="8" t="s">
        <v>9101</v>
      </c>
      <c r="I1377" s="8" t="s">
        <v>9102</v>
      </c>
      <c r="J1377" s="8" t="s">
        <v>27</v>
      </c>
      <c r="K1377" s="8" t="s">
        <v>28</v>
      </c>
      <c r="L1377" s="8" t="s">
        <v>29</v>
      </c>
      <c r="M1377" s="10" t="str">
        <f t="shared" si="138"/>
        <v>LP</v>
      </c>
      <c r="N1377" s="12" t="s">
        <v>30</v>
      </c>
      <c r="O1377" s="8" t="str">
        <f t="shared" si="137"/>
        <v>Medium</v>
      </c>
      <c r="P1377" s="207" t="s">
        <v>9103</v>
      </c>
      <c r="Q1377" s="8" t="s">
        <v>9104</v>
      </c>
      <c r="R1377" s="8" t="s">
        <v>9105</v>
      </c>
      <c r="S1377" s="21" t="s">
        <v>9106</v>
      </c>
      <c r="T1377" s="23" t="s">
        <v>9107</v>
      </c>
      <c r="U1377" s="8">
        <v>1</v>
      </c>
      <c r="V1377" s="8">
        <v>0</v>
      </c>
      <c r="W1377" s="8">
        <v>0</v>
      </c>
      <c r="X1377" s="14" t="s">
        <v>37</v>
      </c>
    </row>
    <row r="1378" spans="1:24" ht="112.5" customHeight="1" x14ac:dyDescent="0.25">
      <c r="A1378" s="125"/>
      <c r="B1378" s="125"/>
      <c r="C1378" s="8" t="str">
        <f t="shared" ca="1" si="136"/>
        <v>Expired</v>
      </c>
      <c r="D1378" s="12" t="s">
        <v>9108</v>
      </c>
      <c r="E1378" s="23">
        <v>44139</v>
      </c>
      <c r="F1378" s="28">
        <v>44840</v>
      </c>
      <c r="G1378" s="9">
        <f t="shared" si="139"/>
        <v>45570</v>
      </c>
      <c r="H1378" s="8" t="s">
        <v>9109</v>
      </c>
      <c r="I1378" s="12" t="s">
        <v>9110</v>
      </c>
      <c r="J1378" s="12" t="s">
        <v>56</v>
      </c>
      <c r="K1378" s="12" t="s">
        <v>124</v>
      </c>
      <c r="L1378" s="8" t="s">
        <v>29</v>
      </c>
      <c r="M1378" s="10" t="str">
        <f t="shared" si="138"/>
        <v>LP</v>
      </c>
      <c r="N1378" s="12" t="s">
        <v>30</v>
      </c>
      <c r="O1378" s="8" t="str">
        <f t="shared" si="137"/>
        <v>Medium</v>
      </c>
      <c r="P1378" s="201" t="s">
        <v>9111</v>
      </c>
      <c r="Q1378" s="12"/>
      <c r="R1378" s="12" t="s">
        <v>9112</v>
      </c>
      <c r="S1378" s="29" t="s">
        <v>9113</v>
      </c>
      <c r="T1378" s="14"/>
      <c r="U1378" s="12"/>
      <c r="V1378" s="12"/>
      <c r="W1378" s="12"/>
      <c r="X1378" s="12"/>
    </row>
    <row r="1379" spans="1:24" ht="112.5" customHeight="1" x14ac:dyDescent="0.25">
      <c r="A1379" s="125"/>
      <c r="B1379" s="125"/>
      <c r="C1379" s="8" t="str">
        <f t="shared" ca="1" si="136"/>
        <v>Expired</v>
      </c>
      <c r="D1379" s="8" t="s">
        <v>9114</v>
      </c>
      <c r="E1379" s="9">
        <v>42901</v>
      </c>
      <c r="F1379" s="9">
        <f>E1379</f>
        <v>42901</v>
      </c>
      <c r="G1379" s="9">
        <f t="shared" si="139"/>
        <v>43630</v>
      </c>
      <c r="H1379" s="8" t="s">
        <v>9115</v>
      </c>
      <c r="I1379" s="8" t="s">
        <v>9116</v>
      </c>
      <c r="J1379" s="8" t="s">
        <v>27</v>
      </c>
      <c r="K1379" s="8" t="s">
        <v>28</v>
      </c>
      <c r="L1379" s="8" t="s">
        <v>29</v>
      </c>
      <c r="M1379" s="10" t="str">
        <f t="shared" si="138"/>
        <v>LP</v>
      </c>
      <c r="N1379" s="12" t="s">
        <v>30</v>
      </c>
      <c r="O1379" s="8" t="str">
        <f t="shared" si="137"/>
        <v>Medium</v>
      </c>
      <c r="P1379" s="207" t="s">
        <v>9117</v>
      </c>
      <c r="Q1379" s="8"/>
      <c r="R1379" s="8" t="s">
        <v>36</v>
      </c>
      <c r="S1379" s="21" t="s">
        <v>36</v>
      </c>
      <c r="T1379" s="13"/>
      <c r="U1379" s="8"/>
      <c r="V1379" s="8"/>
      <c r="W1379" s="8"/>
      <c r="X1379" s="14" t="str">
        <f>IF(ISNUMBER(#REF!), IF(#REF!&lt;5000001,"SMALL", IF(#REF!&lt;15000001,"MEDIUM","LARGE")),"")</f>
        <v/>
      </c>
    </row>
    <row r="1380" spans="1:24" ht="112.5" customHeight="1" x14ac:dyDescent="0.25">
      <c r="A1380" s="125"/>
      <c r="B1380" s="125"/>
      <c r="C1380" s="8" t="str">
        <f t="shared" ca="1" si="136"/>
        <v>Expired</v>
      </c>
      <c r="D1380" s="8" t="s">
        <v>9118</v>
      </c>
      <c r="E1380" s="9">
        <v>44284</v>
      </c>
      <c r="F1380" s="9">
        <f>E1380</f>
        <v>44284</v>
      </c>
      <c r="G1380" s="9">
        <f t="shared" si="139"/>
        <v>45013</v>
      </c>
      <c r="H1380" s="8" t="s">
        <v>9119</v>
      </c>
      <c r="I1380" s="8" t="s">
        <v>5517</v>
      </c>
      <c r="J1380" s="8" t="s">
        <v>27</v>
      </c>
      <c r="K1380" s="8" t="s">
        <v>28</v>
      </c>
      <c r="L1380" s="8" t="s">
        <v>29</v>
      </c>
      <c r="M1380" s="10" t="str">
        <f t="shared" si="138"/>
        <v>LP</v>
      </c>
      <c r="N1380" s="12" t="s">
        <v>30</v>
      </c>
      <c r="O1380" s="8" t="str">
        <f t="shared" si="137"/>
        <v>Medium</v>
      </c>
      <c r="P1380" s="207" t="s">
        <v>9120</v>
      </c>
      <c r="Q1380" s="8"/>
      <c r="R1380" s="8" t="s">
        <v>36</v>
      </c>
      <c r="S1380" s="11" t="s">
        <v>36</v>
      </c>
      <c r="T1380" s="13"/>
      <c r="U1380" s="8"/>
      <c r="V1380" s="8"/>
      <c r="W1380" s="8"/>
      <c r="X1380" s="14" t="str">
        <f>IF(ISNUMBER(#REF!), IF(#REF!&lt;5000001,"SMALL", IF(#REF!&lt;15000001,"MEDIUM","LARGE")),"")</f>
        <v/>
      </c>
    </row>
    <row r="1381" spans="1:24" ht="112.5" customHeight="1" x14ac:dyDescent="0.25">
      <c r="A1381" s="125"/>
      <c r="B1381" s="125"/>
      <c r="C1381" s="8" t="str">
        <f t="shared" ca="1" si="136"/>
        <v>Active</v>
      </c>
      <c r="D1381" s="12" t="s">
        <v>9121</v>
      </c>
      <c r="E1381" s="12"/>
      <c r="F1381" s="28">
        <v>45009</v>
      </c>
      <c r="G1381" s="9">
        <f t="shared" si="139"/>
        <v>45739</v>
      </c>
      <c r="H1381" s="8" t="s">
        <v>9122</v>
      </c>
      <c r="I1381" s="12" t="s">
        <v>9123</v>
      </c>
      <c r="J1381" s="12" t="s">
        <v>202</v>
      </c>
      <c r="K1381" s="12" t="s">
        <v>124</v>
      </c>
      <c r="L1381" s="8" t="s">
        <v>29</v>
      </c>
      <c r="M1381" s="10" t="str">
        <f t="shared" si="138"/>
        <v>LP</v>
      </c>
      <c r="N1381" s="12" t="s">
        <v>132</v>
      </c>
      <c r="O1381" s="8" t="str">
        <f t="shared" si="137"/>
        <v>Low</v>
      </c>
      <c r="P1381" s="201" t="s">
        <v>9124</v>
      </c>
      <c r="Q1381" s="12"/>
      <c r="R1381" s="12" t="s">
        <v>9125</v>
      </c>
      <c r="S1381" s="29" t="s">
        <v>9126</v>
      </c>
      <c r="T1381" s="14"/>
      <c r="U1381" s="12"/>
      <c r="V1381" s="12"/>
      <c r="W1381" s="12"/>
      <c r="X1381" s="12"/>
    </row>
    <row r="1382" spans="1:24" ht="112.5" customHeight="1" x14ac:dyDescent="0.25">
      <c r="A1382" s="125"/>
      <c r="B1382" s="125"/>
      <c r="C1382" s="8" t="str">
        <f t="shared" ca="1" si="136"/>
        <v>Expired</v>
      </c>
      <c r="D1382" s="8" t="s">
        <v>9127</v>
      </c>
      <c r="E1382" s="9">
        <v>42780</v>
      </c>
      <c r="F1382" s="9">
        <v>44524</v>
      </c>
      <c r="G1382" s="9">
        <v>44890</v>
      </c>
      <c r="H1382" s="8" t="s">
        <v>9128</v>
      </c>
      <c r="I1382" s="8" t="s">
        <v>9129</v>
      </c>
      <c r="J1382" s="8" t="s">
        <v>131</v>
      </c>
      <c r="K1382" s="8" t="s">
        <v>28</v>
      </c>
      <c r="L1382" s="8" t="s">
        <v>29</v>
      </c>
      <c r="M1382" s="10" t="str">
        <f t="shared" si="138"/>
        <v>LP</v>
      </c>
      <c r="N1382" s="12" t="s">
        <v>132</v>
      </c>
      <c r="O1382" s="8" t="str">
        <f t="shared" si="137"/>
        <v>Low</v>
      </c>
      <c r="P1382" s="207" t="s">
        <v>3872</v>
      </c>
      <c r="Q1382" s="8"/>
      <c r="R1382" s="8" t="s">
        <v>9130</v>
      </c>
      <c r="S1382" s="11" t="s">
        <v>9131</v>
      </c>
      <c r="T1382" s="12" t="s">
        <v>9132</v>
      </c>
      <c r="U1382" s="8"/>
      <c r="V1382" s="8"/>
      <c r="W1382" s="8"/>
      <c r="X1382" s="14" t="str">
        <f>IF(ISNUMBER(#REF!), IF(#REF!&lt;5000001,"SMALL", IF(#REF!&lt;15000001,"MEDIUM","LARGE")),"")</f>
        <v/>
      </c>
    </row>
    <row r="1383" spans="1:24" ht="112.5" customHeight="1" x14ac:dyDescent="0.25">
      <c r="A1383" s="125"/>
      <c r="B1383" s="125"/>
      <c r="C1383" s="8" t="str">
        <f t="shared" ca="1" si="136"/>
        <v>Expired</v>
      </c>
      <c r="D1383" s="12" t="s">
        <v>9133</v>
      </c>
      <c r="E1383" s="12"/>
      <c r="F1383" s="28">
        <v>44555</v>
      </c>
      <c r="G1383" s="9">
        <f>DATE(YEAR(F1383)+2,MONTH(F1383),DAY(F1383)-1)</f>
        <v>45284</v>
      </c>
      <c r="H1383" s="8" t="s">
        <v>9134</v>
      </c>
      <c r="I1383" s="12" t="s">
        <v>9135</v>
      </c>
      <c r="J1383" s="12" t="s">
        <v>56</v>
      </c>
      <c r="K1383" s="12" t="s">
        <v>124</v>
      </c>
      <c r="L1383" s="8" t="s">
        <v>29</v>
      </c>
      <c r="M1383" s="10" t="str">
        <f t="shared" si="138"/>
        <v>LP</v>
      </c>
      <c r="N1383" s="12" t="s">
        <v>30</v>
      </c>
      <c r="O1383" s="8" t="str">
        <f t="shared" si="137"/>
        <v>Medium</v>
      </c>
      <c r="P1383" s="201" t="s">
        <v>9136</v>
      </c>
      <c r="Q1383" s="12"/>
      <c r="R1383" s="12" t="s">
        <v>4951</v>
      </c>
      <c r="S1383" s="29" t="s">
        <v>9137</v>
      </c>
      <c r="T1383" s="14"/>
      <c r="U1383" s="12"/>
      <c r="V1383" s="12"/>
      <c r="W1383" s="12"/>
      <c r="X1383" s="12"/>
    </row>
    <row r="1384" spans="1:24" ht="112.5" customHeight="1" x14ac:dyDescent="0.25">
      <c r="A1384" s="125"/>
      <c r="B1384" s="125"/>
      <c r="C1384" s="8" t="str">
        <f t="shared" ca="1" si="136"/>
        <v>Expired</v>
      </c>
      <c r="D1384" s="8" t="s">
        <v>9138</v>
      </c>
      <c r="E1384" s="9">
        <v>43920</v>
      </c>
      <c r="F1384" s="9">
        <v>44650</v>
      </c>
      <c r="G1384" s="9">
        <f>DATE(YEAR(F1384)+2,MONTH(F1384),DAY(F1384)-1)</f>
        <v>45380</v>
      </c>
      <c r="H1384" s="8" t="s">
        <v>9139</v>
      </c>
      <c r="I1384" s="8" t="s">
        <v>5385</v>
      </c>
      <c r="J1384" s="8" t="s">
        <v>27</v>
      </c>
      <c r="K1384" s="8" t="s">
        <v>28</v>
      </c>
      <c r="L1384" s="8" t="s">
        <v>29</v>
      </c>
      <c r="M1384" s="10" t="str">
        <f t="shared" si="138"/>
        <v>LP</v>
      </c>
      <c r="N1384" s="12" t="s">
        <v>30</v>
      </c>
      <c r="O1384" s="8" t="str">
        <f t="shared" si="137"/>
        <v>Medium</v>
      </c>
      <c r="P1384" s="207" t="s">
        <v>9140</v>
      </c>
      <c r="Q1384" s="8"/>
      <c r="R1384" s="8" t="s">
        <v>3299</v>
      </c>
      <c r="S1384" s="11" t="s">
        <v>9141</v>
      </c>
      <c r="T1384" s="23" t="s">
        <v>9142</v>
      </c>
      <c r="U1384" s="8">
        <v>3</v>
      </c>
      <c r="V1384" s="8">
        <v>4</v>
      </c>
      <c r="W1384" s="8">
        <v>0</v>
      </c>
      <c r="X1384" s="14" t="s">
        <v>37</v>
      </c>
    </row>
    <row r="1385" spans="1:24" ht="112.5" customHeight="1" x14ac:dyDescent="0.25">
      <c r="A1385" s="125"/>
      <c r="B1385" s="125"/>
      <c r="C1385" s="8" t="str">
        <f t="shared" ca="1" si="136"/>
        <v>Expired</v>
      </c>
      <c r="D1385" s="8" t="s">
        <v>9143</v>
      </c>
      <c r="E1385" s="9">
        <v>41856</v>
      </c>
      <c r="F1385" s="9">
        <f>E1385</f>
        <v>41856</v>
      </c>
      <c r="G1385" s="9">
        <f>DATE(YEAR(F1385)+2,MONTH(F1385),DAY(F1385)-1)</f>
        <v>42586</v>
      </c>
      <c r="H1385" s="8" t="s">
        <v>9144</v>
      </c>
      <c r="I1385" s="8" t="s">
        <v>9145</v>
      </c>
      <c r="J1385" s="8" t="s">
        <v>27</v>
      </c>
      <c r="K1385" s="8" t="s">
        <v>28</v>
      </c>
      <c r="L1385" s="8" t="s">
        <v>29</v>
      </c>
      <c r="M1385" s="10" t="str">
        <f t="shared" si="138"/>
        <v>LP</v>
      </c>
      <c r="N1385" s="12" t="s">
        <v>30</v>
      </c>
      <c r="O1385" s="8" t="str">
        <f t="shared" si="137"/>
        <v>Medium</v>
      </c>
      <c r="P1385" s="207" t="s">
        <v>9146</v>
      </c>
      <c r="Q1385" s="8"/>
      <c r="R1385" s="8" t="s">
        <v>9147</v>
      </c>
      <c r="S1385" s="11" t="s">
        <v>9148</v>
      </c>
      <c r="T1385" s="13"/>
      <c r="U1385" s="24"/>
      <c r="V1385" s="24"/>
      <c r="W1385" s="24"/>
      <c r="X1385" s="14" t="str">
        <f>IF(ISNUMBER(#REF!), IF(#REF!&lt;5000001,"SMALL", IF(#REF!&lt;15000001,"MEDIUM","LARGE")),"")</f>
        <v/>
      </c>
    </row>
    <row r="1386" spans="1:24" ht="112.5" customHeight="1" x14ac:dyDescent="0.25">
      <c r="A1386" s="121"/>
      <c r="B1386" s="136">
        <v>45028</v>
      </c>
      <c r="C1386" s="8" t="s">
        <v>407</v>
      </c>
      <c r="D1386" s="8" t="s">
        <v>9149</v>
      </c>
      <c r="E1386" s="9">
        <v>45029</v>
      </c>
      <c r="F1386" s="9">
        <v>45029</v>
      </c>
      <c r="G1386" s="9">
        <v>45759</v>
      </c>
      <c r="H1386" s="8" t="s">
        <v>9150</v>
      </c>
      <c r="I1386" s="8" t="s">
        <v>9151</v>
      </c>
      <c r="J1386" s="8" t="s">
        <v>114</v>
      </c>
      <c r="K1386" s="8" t="s">
        <v>124</v>
      </c>
      <c r="L1386" s="8" t="s">
        <v>29</v>
      </c>
      <c r="M1386" s="10" t="s">
        <v>2607</v>
      </c>
      <c r="N1386" s="8" t="s">
        <v>30</v>
      </c>
      <c r="O1386" s="8" t="s">
        <v>61</v>
      </c>
      <c r="P1386" s="207" t="s">
        <v>9152</v>
      </c>
      <c r="Q1386" s="8"/>
      <c r="R1386" s="8" t="s">
        <v>9153</v>
      </c>
      <c r="S1386" s="21" t="s">
        <v>9154</v>
      </c>
      <c r="T1386" s="13" t="s">
        <v>36</v>
      </c>
      <c r="U1386" s="8" t="s">
        <v>36</v>
      </c>
      <c r="V1386" s="8" t="s">
        <v>36</v>
      </c>
      <c r="W1386" s="8" t="s">
        <v>36</v>
      </c>
      <c r="X1386" s="14" t="s">
        <v>37</v>
      </c>
    </row>
    <row r="1387" spans="1:24" ht="112.5" customHeight="1" x14ac:dyDescent="0.25">
      <c r="A1387" s="125"/>
      <c r="B1387" s="125"/>
      <c r="C1387" s="8" t="str">
        <f t="shared" ref="C1387:C1450" ca="1" si="140">IF(G1387&lt;TODAY(),"Expired","Active")</f>
        <v>Expired</v>
      </c>
      <c r="D1387" s="8" t="s">
        <v>9155</v>
      </c>
      <c r="E1387" s="9">
        <v>44524</v>
      </c>
      <c r="F1387" s="9">
        <v>44524</v>
      </c>
      <c r="G1387" s="9">
        <f t="shared" ref="G1387:G1450" si="141">DATE(YEAR(F1387)+2,MONTH(F1387),DAY(F1387)-1)</f>
        <v>45253</v>
      </c>
      <c r="H1387" s="8" t="s">
        <v>9156</v>
      </c>
      <c r="I1387" s="8" t="s">
        <v>9157</v>
      </c>
      <c r="J1387" s="8" t="s">
        <v>161</v>
      </c>
      <c r="K1387" s="8" t="s">
        <v>28</v>
      </c>
      <c r="L1387" s="8" t="s">
        <v>29</v>
      </c>
      <c r="M1387" s="10" t="str">
        <f t="shared" ref="M1387:M1427" si="142">IF(EXACT(L1387,"C - COMPANY ACT"),"LP",IF(EXACT(L1387,"V- VEST ACT (WITHIN PARLIAMENT) "),"LP",IF(EXACT(L1387,"FS - FRIENDLY SOCIETIES ACT"),"LP",IF(EXACT(L1387,"UN - UNICORPORATED"),"LA",""))))</f>
        <v>LP</v>
      </c>
      <c r="N1387" s="12" t="s">
        <v>30</v>
      </c>
      <c r="O1387" s="8" t="str">
        <f t="shared" ref="O1387:O1408" si="143">IF(EXACT(N1387,"Overseas Charities Operating in Jamaica"),"Medium",IF(EXACT(N1387,"Muslim Groups/Foundations"),"Medium",IF(EXACT(N1387,"Churches"),"Low",IF(EXACT(N1387,"Benevolent Societies"),"Low",IF(EXACT(N1387,"Alumni/Past Students'associations"),"Low",IF(EXACT(N1387,"Schools(Government/Private)"),"Low",IF(EXACT(N1387,"Govt.Based Trust/Charities"),"Low",IF(EXACT(N1387,"Trust"),"Medium",IF(EXACT(N1387,"Company Based Foundations"),"Medium",IF(EXACT(N1387,"Other Foundations"),"Medium",IF(EXACT(N1387,"Unincorporated Groups"),"Medium","")))))))))))</f>
        <v>Medium</v>
      </c>
      <c r="P1387" s="207" t="s">
        <v>9158</v>
      </c>
      <c r="Q1387" s="8"/>
      <c r="R1387" s="8" t="s">
        <v>9159</v>
      </c>
      <c r="S1387" s="21" t="s">
        <v>9160</v>
      </c>
      <c r="T1387" s="12" t="s">
        <v>9161</v>
      </c>
      <c r="U1387" s="8"/>
      <c r="V1387" s="8"/>
      <c r="W1387" s="8"/>
      <c r="X1387" s="27" t="s">
        <v>37</v>
      </c>
    </row>
    <row r="1388" spans="1:24" ht="112.5" customHeight="1" x14ac:dyDescent="0.25">
      <c r="A1388" s="125"/>
      <c r="B1388" s="136">
        <v>44753</v>
      </c>
      <c r="C1388" s="8" t="str">
        <f t="shared" ca="1" si="140"/>
        <v>Expired</v>
      </c>
      <c r="D1388" s="8" t="s">
        <v>9162</v>
      </c>
      <c r="E1388" s="9">
        <v>44753</v>
      </c>
      <c r="F1388" s="9">
        <v>44753</v>
      </c>
      <c r="G1388" s="9">
        <f t="shared" si="141"/>
        <v>45483</v>
      </c>
      <c r="H1388" s="8" t="s">
        <v>9163</v>
      </c>
      <c r="I1388" s="8" t="s">
        <v>9164</v>
      </c>
      <c r="J1388" s="8" t="s">
        <v>254</v>
      </c>
      <c r="K1388" s="8" t="s">
        <v>28</v>
      </c>
      <c r="L1388" s="8" t="s">
        <v>29</v>
      </c>
      <c r="M1388" s="10" t="str">
        <f t="shared" si="142"/>
        <v>LP</v>
      </c>
      <c r="N1388" s="12" t="s">
        <v>30</v>
      </c>
      <c r="O1388" s="8" t="str">
        <f t="shared" si="143"/>
        <v>Medium</v>
      </c>
      <c r="P1388" s="207" t="s">
        <v>9165</v>
      </c>
      <c r="Q1388" s="8"/>
      <c r="R1388" s="8" t="s">
        <v>9166</v>
      </c>
      <c r="S1388" s="21" t="s">
        <v>9167</v>
      </c>
      <c r="T1388" s="12" t="s">
        <v>9168</v>
      </c>
      <c r="U1388" s="8">
        <v>7</v>
      </c>
      <c r="V1388" s="8">
        <v>0</v>
      </c>
      <c r="W1388" s="8">
        <v>0</v>
      </c>
      <c r="X1388" s="27" t="s">
        <v>37</v>
      </c>
    </row>
    <row r="1389" spans="1:24" ht="112.5" customHeight="1" x14ac:dyDescent="0.25">
      <c r="A1389" s="125"/>
      <c r="B1389" s="125"/>
      <c r="C1389" s="8" t="str">
        <f t="shared" ca="1" si="140"/>
        <v>Expired</v>
      </c>
      <c r="D1389" s="8" t="s">
        <v>9169</v>
      </c>
      <c r="E1389" s="9">
        <v>43644</v>
      </c>
      <c r="F1389" s="9">
        <f>E1389</f>
        <v>43644</v>
      </c>
      <c r="G1389" s="9">
        <f t="shared" si="141"/>
        <v>44374</v>
      </c>
      <c r="H1389" s="8" t="s">
        <v>9170</v>
      </c>
      <c r="I1389" s="8" t="s">
        <v>9171</v>
      </c>
      <c r="J1389" s="8" t="s">
        <v>27</v>
      </c>
      <c r="K1389" s="8" t="s">
        <v>28</v>
      </c>
      <c r="L1389" s="8" t="s">
        <v>29</v>
      </c>
      <c r="M1389" s="10" t="str">
        <f t="shared" si="142"/>
        <v>LP</v>
      </c>
      <c r="N1389" s="12" t="s">
        <v>270</v>
      </c>
      <c r="O1389" s="8" t="str">
        <f t="shared" si="143"/>
        <v>Medium</v>
      </c>
      <c r="P1389" s="207" t="s">
        <v>9172</v>
      </c>
      <c r="Q1389" s="8"/>
      <c r="R1389" s="8" t="s">
        <v>9173</v>
      </c>
      <c r="S1389" s="11" t="s">
        <v>9174</v>
      </c>
      <c r="T1389" s="22"/>
      <c r="U1389" s="24"/>
      <c r="V1389" s="24"/>
      <c r="W1389" s="24"/>
      <c r="X1389" s="14" t="str">
        <f>IF(ISNUMBER(#REF!), IF(#REF!&lt;5000001,"SMALL", IF(#REF!&lt;15000001,"MEDIUM","LARGE")),"")</f>
        <v/>
      </c>
    </row>
    <row r="1390" spans="1:24" ht="112.5" customHeight="1" x14ac:dyDescent="0.25">
      <c r="A1390" s="125"/>
      <c r="B1390" s="125"/>
      <c r="C1390" s="8" t="str">
        <f t="shared" ca="1" si="140"/>
        <v>Expired</v>
      </c>
      <c r="D1390" s="8" t="s">
        <v>9175</v>
      </c>
      <c r="E1390" s="9">
        <v>42184</v>
      </c>
      <c r="F1390" s="9">
        <f>E1390</f>
        <v>42184</v>
      </c>
      <c r="G1390" s="9">
        <f t="shared" si="141"/>
        <v>42914</v>
      </c>
      <c r="H1390" s="8" t="s">
        <v>9176</v>
      </c>
      <c r="I1390" s="8" t="s">
        <v>9177</v>
      </c>
      <c r="J1390" s="8" t="s">
        <v>65</v>
      </c>
      <c r="K1390" s="8" t="s">
        <v>28</v>
      </c>
      <c r="L1390" s="8" t="s">
        <v>29</v>
      </c>
      <c r="M1390" s="10" t="str">
        <f t="shared" si="142"/>
        <v>LP</v>
      </c>
      <c r="N1390" s="12" t="s">
        <v>30</v>
      </c>
      <c r="O1390" s="8" t="str">
        <f t="shared" si="143"/>
        <v>Medium</v>
      </c>
      <c r="P1390" s="207" t="s">
        <v>9178</v>
      </c>
      <c r="Q1390" s="8"/>
      <c r="R1390" s="8"/>
      <c r="S1390" s="21"/>
      <c r="T1390" s="12" t="s">
        <v>9179</v>
      </c>
      <c r="U1390" s="8"/>
      <c r="V1390" s="8"/>
      <c r="W1390" s="8"/>
      <c r="X1390" s="14" t="s">
        <v>37</v>
      </c>
    </row>
    <row r="1391" spans="1:24" ht="112.5" customHeight="1" x14ac:dyDescent="0.25">
      <c r="A1391" s="17"/>
      <c r="B1391" s="112"/>
      <c r="C1391" s="8" t="str">
        <f t="shared" ca="1" si="140"/>
        <v>Expired</v>
      </c>
      <c r="D1391" s="8" t="s">
        <v>9180</v>
      </c>
      <c r="E1391" s="9">
        <v>43742</v>
      </c>
      <c r="F1391" s="9">
        <v>44838</v>
      </c>
      <c r="G1391" s="9">
        <f t="shared" si="141"/>
        <v>45568</v>
      </c>
      <c r="H1391" s="8" t="s">
        <v>9181</v>
      </c>
      <c r="I1391" s="8" t="s">
        <v>9182</v>
      </c>
      <c r="J1391" s="8" t="s">
        <v>27</v>
      </c>
      <c r="K1391" s="8" t="s">
        <v>28</v>
      </c>
      <c r="L1391" s="8" t="s">
        <v>29</v>
      </c>
      <c r="M1391" s="10" t="str">
        <f t="shared" si="142"/>
        <v>LP</v>
      </c>
      <c r="N1391" s="12" t="s">
        <v>486</v>
      </c>
      <c r="O1391" s="8" t="str">
        <f t="shared" si="143"/>
        <v>Medium</v>
      </c>
      <c r="P1391" s="207" t="s">
        <v>9183</v>
      </c>
      <c r="Q1391" s="8"/>
      <c r="R1391" s="8" t="s">
        <v>9184</v>
      </c>
      <c r="S1391" s="21" t="s">
        <v>9185</v>
      </c>
      <c r="T1391" s="23" t="s">
        <v>9186</v>
      </c>
      <c r="U1391" s="8">
        <v>3</v>
      </c>
      <c r="V1391" s="8">
        <v>4</v>
      </c>
      <c r="W1391" s="8">
        <v>0</v>
      </c>
      <c r="X1391" s="14" t="s">
        <v>37</v>
      </c>
    </row>
    <row r="1392" spans="1:24" ht="112.5" customHeight="1" x14ac:dyDescent="0.25">
      <c r="A1392" s="125"/>
      <c r="B1392" s="125"/>
      <c r="C1392" s="8" t="str">
        <f t="shared" ca="1" si="140"/>
        <v>Expired</v>
      </c>
      <c r="D1392" s="8" t="s">
        <v>9187</v>
      </c>
      <c r="E1392" s="9">
        <v>43014</v>
      </c>
      <c r="F1392" s="9">
        <v>44256</v>
      </c>
      <c r="G1392" s="9">
        <f t="shared" si="141"/>
        <v>44985</v>
      </c>
      <c r="H1392" s="8" t="s">
        <v>9188</v>
      </c>
      <c r="I1392" s="8" t="s">
        <v>9189</v>
      </c>
      <c r="J1392" s="8" t="s">
        <v>269</v>
      </c>
      <c r="K1392" s="8" t="s">
        <v>28</v>
      </c>
      <c r="L1392" s="8" t="s">
        <v>29</v>
      </c>
      <c r="M1392" s="10" t="str">
        <f t="shared" si="142"/>
        <v>LP</v>
      </c>
      <c r="N1392" s="12" t="s">
        <v>193</v>
      </c>
      <c r="O1392" s="8" t="str">
        <f t="shared" si="143"/>
        <v>Low</v>
      </c>
      <c r="P1392" s="207" t="s">
        <v>9190</v>
      </c>
      <c r="Q1392" s="8"/>
      <c r="R1392" s="8" t="s">
        <v>9191</v>
      </c>
      <c r="S1392" s="21" t="s">
        <v>36</v>
      </c>
      <c r="T1392" s="12" t="s">
        <v>9192</v>
      </c>
      <c r="U1392" s="24"/>
      <c r="V1392" s="24"/>
      <c r="W1392" s="24"/>
      <c r="X1392" s="14" t="str">
        <f>IF(ISNUMBER(#REF!), IF(#REF!&lt;5000001,"SMALL", IF(#REF!&lt;15000001,"MEDIUM","LARGE")),"")</f>
        <v/>
      </c>
    </row>
    <row r="1393" spans="1:24" ht="112.5" customHeight="1" x14ac:dyDescent="0.25">
      <c r="A1393" s="125"/>
      <c r="B1393" s="125"/>
      <c r="C1393" s="8" t="str">
        <f t="shared" ca="1" si="140"/>
        <v>Expired</v>
      </c>
      <c r="D1393" s="8" t="s">
        <v>9193</v>
      </c>
      <c r="E1393" s="9">
        <v>41786</v>
      </c>
      <c r="F1393" s="9">
        <v>44708</v>
      </c>
      <c r="G1393" s="9">
        <f t="shared" si="141"/>
        <v>45438</v>
      </c>
      <c r="H1393" s="8" t="s">
        <v>9194</v>
      </c>
      <c r="I1393" s="8" t="s">
        <v>9195</v>
      </c>
      <c r="J1393" s="8" t="s">
        <v>27</v>
      </c>
      <c r="K1393" s="8" t="s">
        <v>28</v>
      </c>
      <c r="L1393" s="8" t="s">
        <v>29</v>
      </c>
      <c r="M1393" s="10" t="str">
        <f t="shared" si="142"/>
        <v>LP</v>
      </c>
      <c r="N1393" s="12" t="s">
        <v>132</v>
      </c>
      <c r="O1393" s="8" t="str">
        <f t="shared" si="143"/>
        <v>Low</v>
      </c>
      <c r="P1393" s="207" t="s">
        <v>915</v>
      </c>
      <c r="Q1393" s="8"/>
      <c r="R1393" s="8" t="s">
        <v>9196</v>
      </c>
      <c r="S1393" s="21" t="s">
        <v>9197</v>
      </c>
      <c r="T1393" s="12" t="s">
        <v>9198</v>
      </c>
      <c r="U1393" s="8">
        <v>7</v>
      </c>
      <c r="V1393" s="8">
        <v>3</v>
      </c>
      <c r="W1393" s="8">
        <v>0</v>
      </c>
      <c r="X1393" s="14" t="s">
        <v>37</v>
      </c>
    </row>
    <row r="1394" spans="1:24" ht="112.5" customHeight="1" x14ac:dyDescent="0.25">
      <c r="A1394" s="125"/>
      <c r="B1394" s="125"/>
      <c r="C1394" s="8" t="str">
        <f t="shared" ca="1" si="140"/>
        <v>Expired</v>
      </c>
      <c r="D1394" s="8" t="s">
        <v>9199</v>
      </c>
      <c r="E1394" s="9">
        <v>44175</v>
      </c>
      <c r="F1394" s="9">
        <f>E1394</f>
        <v>44175</v>
      </c>
      <c r="G1394" s="9">
        <f t="shared" si="141"/>
        <v>44904</v>
      </c>
      <c r="H1394" s="8" t="s">
        <v>9200</v>
      </c>
      <c r="I1394" s="8" t="s">
        <v>9201</v>
      </c>
      <c r="J1394" s="8" t="s">
        <v>329</v>
      </c>
      <c r="K1394" s="8" t="s">
        <v>28</v>
      </c>
      <c r="L1394" s="8" t="s">
        <v>29</v>
      </c>
      <c r="M1394" s="10" t="str">
        <f t="shared" si="142"/>
        <v>LP</v>
      </c>
      <c r="N1394" s="12" t="s">
        <v>132</v>
      </c>
      <c r="O1394" s="8" t="str">
        <f t="shared" si="143"/>
        <v>Low</v>
      </c>
      <c r="P1394" s="207" t="s">
        <v>215</v>
      </c>
      <c r="Q1394" s="8"/>
      <c r="R1394" s="8" t="s">
        <v>36</v>
      </c>
      <c r="S1394" s="21" t="s">
        <v>36</v>
      </c>
      <c r="T1394" s="22"/>
      <c r="U1394" s="8"/>
      <c r="V1394" s="8"/>
      <c r="W1394" s="8"/>
      <c r="X1394" s="14" t="str">
        <f>IF(ISNUMBER(#REF!), IF(#REF!&lt;5000001,"SMALL", IF(#REF!&lt;15000001,"MEDIUM","LARGE")),"")</f>
        <v/>
      </c>
    </row>
    <row r="1395" spans="1:24" ht="112.5" customHeight="1" x14ac:dyDescent="0.25">
      <c r="A1395" s="125"/>
      <c r="B1395" s="125"/>
      <c r="C1395" s="8" t="str">
        <f t="shared" ca="1" si="140"/>
        <v>Active</v>
      </c>
      <c r="D1395" s="8" t="s">
        <v>9202</v>
      </c>
      <c r="E1395" s="9">
        <v>42187</v>
      </c>
      <c r="F1395" s="9">
        <v>45109</v>
      </c>
      <c r="G1395" s="9">
        <f t="shared" si="141"/>
        <v>45839</v>
      </c>
      <c r="H1395" s="8" t="s">
        <v>9203</v>
      </c>
      <c r="I1395" s="8" t="s">
        <v>9204</v>
      </c>
      <c r="J1395" s="8" t="s">
        <v>27</v>
      </c>
      <c r="K1395" s="8" t="s">
        <v>28</v>
      </c>
      <c r="L1395" s="8" t="s">
        <v>29</v>
      </c>
      <c r="M1395" s="10" t="str">
        <f t="shared" si="142"/>
        <v>LP</v>
      </c>
      <c r="N1395" s="12" t="s">
        <v>132</v>
      </c>
      <c r="O1395" s="8" t="str">
        <f t="shared" si="143"/>
        <v>Low</v>
      </c>
      <c r="P1395" s="207" t="s">
        <v>9205</v>
      </c>
      <c r="Q1395" s="8" t="s">
        <v>9206</v>
      </c>
      <c r="R1395" s="8" t="s">
        <v>9207</v>
      </c>
      <c r="S1395" s="11" t="s">
        <v>9208</v>
      </c>
      <c r="T1395" s="12" t="s">
        <v>5312</v>
      </c>
      <c r="U1395" s="8">
        <v>7</v>
      </c>
      <c r="V1395" s="8">
        <v>250</v>
      </c>
      <c r="W1395" s="8">
        <v>0</v>
      </c>
      <c r="X1395" s="14" t="s">
        <v>1552</v>
      </c>
    </row>
    <row r="1396" spans="1:24" ht="112.5" customHeight="1" x14ac:dyDescent="0.25">
      <c r="A1396" s="100"/>
      <c r="B1396" s="125"/>
      <c r="C1396" s="8" t="str">
        <f t="shared" ca="1" si="140"/>
        <v>Expired</v>
      </c>
      <c r="D1396" s="12" t="s">
        <v>9209</v>
      </c>
      <c r="E1396" s="23">
        <v>43746</v>
      </c>
      <c r="F1396" s="28">
        <v>44477</v>
      </c>
      <c r="G1396" s="9">
        <f t="shared" si="141"/>
        <v>45206</v>
      </c>
      <c r="H1396" s="8" t="s">
        <v>9210</v>
      </c>
      <c r="I1396" s="12" t="s">
        <v>9211</v>
      </c>
      <c r="J1396" s="8" t="s">
        <v>269</v>
      </c>
      <c r="K1396" s="12" t="s">
        <v>124</v>
      </c>
      <c r="L1396" s="54" t="s">
        <v>29</v>
      </c>
      <c r="M1396" s="10" t="str">
        <f t="shared" si="142"/>
        <v>LP</v>
      </c>
      <c r="N1396" s="12" t="s">
        <v>30</v>
      </c>
      <c r="O1396" s="8" t="str">
        <f t="shared" si="143"/>
        <v>Medium</v>
      </c>
      <c r="P1396" s="201" t="s">
        <v>9212</v>
      </c>
      <c r="Q1396" s="12"/>
      <c r="R1396" s="12" t="s">
        <v>9213</v>
      </c>
      <c r="S1396" s="11" t="s">
        <v>9214</v>
      </c>
      <c r="T1396" s="14" t="s">
        <v>9215</v>
      </c>
      <c r="U1396" s="12">
        <v>8</v>
      </c>
      <c r="V1396" s="12">
        <v>0</v>
      </c>
      <c r="W1396" s="12">
        <v>0</v>
      </c>
      <c r="X1396" s="12" t="s">
        <v>37</v>
      </c>
    </row>
    <row r="1397" spans="1:24" ht="112.5" customHeight="1" x14ac:dyDescent="0.25">
      <c r="A1397" s="125"/>
      <c r="B1397" s="125"/>
      <c r="C1397" s="8" t="str">
        <f t="shared" ca="1" si="140"/>
        <v>Expired</v>
      </c>
      <c r="D1397" s="12" t="s">
        <v>9216</v>
      </c>
      <c r="E1397" s="23">
        <v>42324</v>
      </c>
      <c r="F1397" s="28">
        <v>44516</v>
      </c>
      <c r="G1397" s="9">
        <f t="shared" si="141"/>
        <v>45245</v>
      </c>
      <c r="H1397" s="8" t="s">
        <v>9217</v>
      </c>
      <c r="I1397" s="12" t="s">
        <v>9218</v>
      </c>
      <c r="J1397" s="8" t="s">
        <v>269</v>
      </c>
      <c r="K1397" s="12" t="s">
        <v>124</v>
      </c>
      <c r="L1397" s="8" t="s">
        <v>29</v>
      </c>
      <c r="M1397" s="10" t="str">
        <f t="shared" si="142"/>
        <v>LP</v>
      </c>
      <c r="N1397" s="12" t="s">
        <v>30</v>
      </c>
      <c r="O1397" s="8" t="str">
        <f t="shared" si="143"/>
        <v>Medium</v>
      </c>
      <c r="P1397" s="201" t="s">
        <v>9219</v>
      </c>
      <c r="Q1397" s="12"/>
      <c r="R1397" s="12" t="s">
        <v>9220</v>
      </c>
      <c r="S1397" s="11" t="s">
        <v>9221</v>
      </c>
      <c r="T1397" s="14" t="s">
        <v>9222</v>
      </c>
      <c r="U1397" s="12">
        <v>9</v>
      </c>
      <c r="V1397" s="74">
        <v>4</v>
      </c>
      <c r="W1397" s="74">
        <v>1</v>
      </c>
      <c r="X1397" s="74" t="s">
        <v>37</v>
      </c>
    </row>
    <row r="1398" spans="1:24" ht="112.5" customHeight="1" x14ac:dyDescent="0.25">
      <c r="A1398" s="125"/>
      <c r="B1398" s="125"/>
      <c r="C1398" s="8" t="str">
        <f t="shared" ca="1" si="140"/>
        <v>Expired</v>
      </c>
      <c r="D1398" s="12" t="s">
        <v>9223</v>
      </c>
      <c r="E1398" s="12"/>
      <c r="F1398" s="28">
        <v>44420</v>
      </c>
      <c r="G1398" s="9">
        <f t="shared" si="141"/>
        <v>45149</v>
      </c>
      <c r="H1398" s="8" t="s">
        <v>9224</v>
      </c>
      <c r="I1398" s="12" t="s">
        <v>9225</v>
      </c>
      <c r="J1398" s="8" t="s">
        <v>269</v>
      </c>
      <c r="K1398" s="12" t="s">
        <v>124</v>
      </c>
      <c r="L1398" s="54" t="s">
        <v>192</v>
      </c>
      <c r="M1398" s="10" t="str">
        <f t="shared" si="142"/>
        <v>LP</v>
      </c>
      <c r="N1398" s="12" t="s">
        <v>193</v>
      </c>
      <c r="O1398" s="8" t="str">
        <f t="shared" si="143"/>
        <v>Low</v>
      </c>
      <c r="P1398" s="201"/>
      <c r="Q1398" s="12"/>
      <c r="R1398" s="12"/>
      <c r="S1398" s="46"/>
      <c r="T1398" s="14"/>
      <c r="U1398" s="12"/>
      <c r="V1398" s="12"/>
      <c r="W1398" s="12"/>
      <c r="X1398" s="12"/>
    </row>
    <row r="1399" spans="1:24" ht="112.5" customHeight="1" x14ac:dyDescent="0.25">
      <c r="A1399" s="125"/>
      <c r="B1399" s="125"/>
      <c r="C1399" s="8" t="str">
        <f t="shared" ca="1" si="140"/>
        <v>Expired</v>
      </c>
      <c r="D1399" s="12" t="s">
        <v>9226</v>
      </c>
      <c r="E1399" s="23">
        <v>42928</v>
      </c>
      <c r="F1399" s="28">
        <v>44441</v>
      </c>
      <c r="G1399" s="9">
        <f t="shared" si="141"/>
        <v>45170</v>
      </c>
      <c r="H1399" s="8" t="s">
        <v>9227</v>
      </c>
      <c r="I1399" s="12" t="s">
        <v>9228</v>
      </c>
      <c r="J1399" s="12" t="s">
        <v>329</v>
      </c>
      <c r="K1399" s="12" t="s">
        <v>124</v>
      </c>
      <c r="L1399" s="54"/>
      <c r="M1399" s="10" t="str">
        <f t="shared" si="142"/>
        <v/>
      </c>
      <c r="N1399" s="12" t="s">
        <v>1613</v>
      </c>
      <c r="O1399" s="8" t="str">
        <f t="shared" si="143"/>
        <v>Low</v>
      </c>
      <c r="P1399" s="201" t="s">
        <v>9229</v>
      </c>
      <c r="Q1399" s="12"/>
      <c r="R1399" s="12" t="s">
        <v>9230</v>
      </c>
      <c r="S1399" s="46" t="s">
        <v>9231</v>
      </c>
      <c r="T1399" s="14"/>
      <c r="U1399" s="12"/>
      <c r="V1399" s="12"/>
      <c r="W1399" s="12"/>
      <c r="X1399" s="12"/>
    </row>
    <row r="1400" spans="1:24" ht="112.5" customHeight="1" x14ac:dyDescent="0.25">
      <c r="A1400" s="125"/>
      <c r="B1400" s="125"/>
      <c r="C1400" s="8" t="str">
        <f t="shared" ca="1" si="140"/>
        <v>Expired</v>
      </c>
      <c r="D1400" s="12" t="s">
        <v>9232</v>
      </c>
      <c r="E1400" s="23">
        <v>43341</v>
      </c>
      <c r="F1400" s="28">
        <v>43341</v>
      </c>
      <c r="G1400" s="9">
        <f t="shared" si="141"/>
        <v>44071</v>
      </c>
      <c r="H1400" s="8" t="s">
        <v>9233</v>
      </c>
      <c r="I1400" s="12" t="s">
        <v>9234</v>
      </c>
      <c r="J1400" s="12" t="s">
        <v>56</v>
      </c>
      <c r="K1400" s="12" t="s">
        <v>124</v>
      </c>
      <c r="L1400" s="11"/>
      <c r="M1400" s="10" t="str">
        <f t="shared" si="142"/>
        <v/>
      </c>
      <c r="N1400" s="12" t="s">
        <v>30</v>
      </c>
      <c r="O1400" s="8" t="str">
        <f t="shared" si="143"/>
        <v>Medium</v>
      </c>
      <c r="P1400" s="201" t="s">
        <v>9235</v>
      </c>
      <c r="Q1400" s="12"/>
      <c r="R1400" s="12" t="s">
        <v>9236</v>
      </c>
      <c r="S1400" s="29" t="s">
        <v>9237</v>
      </c>
      <c r="T1400" s="14"/>
      <c r="U1400" s="12"/>
      <c r="V1400" s="12"/>
      <c r="W1400" s="12"/>
      <c r="X1400" s="12"/>
    </row>
    <row r="1401" spans="1:24" ht="112.5" customHeight="1" x14ac:dyDescent="0.25">
      <c r="A1401" s="125"/>
      <c r="B1401" s="125"/>
      <c r="C1401" s="8" t="str">
        <f t="shared" ca="1" si="140"/>
        <v>Expired</v>
      </c>
      <c r="D1401" s="8" t="s">
        <v>9238</v>
      </c>
      <c r="E1401" s="9">
        <v>43056</v>
      </c>
      <c r="F1401" s="9">
        <f>E1401</f>
        <v>43056</v>
      </c>
      <c r="G1401" s="9">
        <f t="shared" si="141"/>
        <v>43785</v>
      </c>
      <c r="H1401" s="8" t="s">
        <v>9239</v>
      </c>
      <c r="I1401" s="8" t="s">
        <v>9240</v>
      </c>
      <c r="J1401" s="8" t="s">
        <v>27</v>
      </c>
      <c r="K1401" s="8" t="s">
        <v>28</v>
      </c>
      <c r="L1401" s="8" t="s">
        <v>29</v>
      </c>
      <c r="M1401" s="10" t="str">
        <f t="shared" si="142"/>
        <v>LP</v>
      </c>
      <c r="N1401" s="12" t="s">
        <v>193</v>
      </c>
      <c r="O1401" s="8" t="str">
        <f t="shared" si="143"/>
        <v>Low</v>
      </c>
      <c r="P1401" s="207" t="s">
        <v>9241</v>
      </c>
      <c r="Q1401" s="8"/>
      <c r="R1401" s="8" t="s">
        <v>9242</v>
      </c>
      <c r="S1401" s="21" t="s">
        <v>9243</v>
      </c>
      <c r="T1401" s="13"/>
      <c r="U1401" s="8"/>
      <c r="V1401" s="8"/>
      <c r="W1401" s="8"/>
      <c r="X1401" s="14" t="str">
        <f>IF(ISNUMBER(#REF!), IF(#REF!&lt;5000001,"SMALL", IF(#REF!&lt;15000001,"MEDIUM","LARGE")),"")</f>
        <v/>
      </c>
    </row>
    <row r="1402" spans="1:24" ht="112.5" customHeight="1" x14ac:dyDescent="0.25">
      <c r="A1402" s="125"/>
      <c r="B1402" s="125"/>
      <c r="C1402" s="8" t="str">
        <f t="shared" ca="1" si="140"/>
        <v>Expired</v>
      </c>
      <c r="D1402" s="8" t="s">
        <v>9244</v>
      </c>
      <c r="E1402" s="9">
        <v>44047</v>
      </c>
      <c r="F1402" s="9">
        <v>44777</v>
      </c>
      <c r="G1402" s="9">
        <f t="shared" si="141"/>
        <v>45507</v>
      </c>
      <c r="H1402" s="8" t="s">
        <v>9245</v>
      </c>
      <c r="I1402" s="8" t="s">
        <v>9246</v>
      </c>
      <c r="J1402" s="8" t="s">
        <v>27</v>
      </c>
      <c r="K1402" s="8" t="s">
        <v>28</v>
      </c>
      <c r="L1402" s="8" t="s">
        <v>29</v>
      </c>
      <c r="M1402" s="10" t="str">
        <f t="shared" si="142"/>
        <v>LP</v>
      </c>
      <c r="N1402" s="12" t="s">
        <v>132</v>
      </c>
      <c r="O1402" s="8" t="str">
        <f t="shared" si="143"/>
        <v>Low</v>
      </c>
      <c r="P1402" s="207" t="s">
        <v>215</v>
      </c>
      <c r="Q1402" s="8"/>
      <c r="R1402" s="8" t="s">
        <v>9247</v>
      </c>
      <c r="S1402" s="21" t="s">
        <v>9248</v>
      </c>
      <c r="T1402" s="23" t="s">
        <v>9249</v>
      </c>
      <c r="U1402" s="8">
        <v>14</v>
      </c>
      <c r="V1402" s="8">
        <v>4</v>
      </c>
      <c r="W1402" s="8">
        <v>0</v>
      </c>
      <c r="X1402" s="14" t="s">
        <v>37</v>
      </c>
    </row>
    <row r="1403" spans="1:24" ht="112.5" customHeight="1" x14ac:dyDescent="0.25">
      <c r="A1403" s="125"/>
      <c r="B1403" s="125"/>
      <c r="C1403" s="8" t="str">
        <f t="shared" ca="1" si="140"/>
        <v>Expired</v>
      </c>
      <c r="D1403" s="8" t="s">
        <v>9250</v>
      </c>
      <c r="E1403" s="9">
        <v>43105</v>
      </c>
      <c r="F1403" s="9">
        <f>E1403</f>
        <v>43105</v>
      </c>
      <c r="G1403" s="9">
        <f t="shared" si="141"/>
        <v>43834</v>
      </c>
      <c r="H1403" s="8" t="s">
        <v>9251</v>
      </c>
      <c r="I1403" s="8" t="s">
        <v>9252</v>
      </c>
      <c r="J1403" s="8" t="s">
        <v>131</v>
      </c>
      <c r="K1403" s="8" t="s">
        <v>28</v>
      </c>
      <c r="L1403" s="8" t="s">
        <v>29</v>
      </c>
      <c r="M1403" s="10" t="str">
        <f t="shared" si="142"/>
        <v>LP</v>
      </c>
      <c r="N1403" s="12" t="s">
        <v>132</v>
      </c>
      <c r="O1403" s="8" t="str">
        <f t="shared" si="143"/>
        <v>Low</v>
      </c>
      <c r="P1403" s="207" t="s">
        <v>9253</v>
      </c>
      <c r="Q1403" s="8"/>
      <c r="R1403" s="8" t="s">
        <v>36</v>
      </c>
      <c r="S1403" s="11" t="s">
        <v>36</v>
      </c>
      <c r="T1403" s="13"/>
      <c r="U1403" s="24"/>
      <c r="V1403" s="24"/>
      <c r="W1403" s="24"/>
      <c r="X1403" s="14" t="str">
        <f>IF(ISNUMBER(#REF!), IF(#REF!&lt;5000001,"SMALL", IF(#REF!&lt;15000001,"MEDIUM","LARGE")),"")</f>
        <v/>
      </c>
    </row>
    <row r="1404" spans="1:24" ht="112.5" customHeight="1" x14ac:dyDescent="0.25">
      <c r="A1404" s="125"/>
      <c r="B1404" s="125"/>
      <c r="C1404" s="8" t="str">
        <f t="shared" ca="1" si="140"/>
        <v>Expired</v>
      </c>
      <c r="D1404" s="8" t="s">
        <v>9254</v>
      </c>
      <c r="E1404" s="9">
        <v>41969</v>
      </c>
      <c r="F1404" s="9">
        <v>42700</v>
      </c>
      <c r="G1404" s="9">
        <f t="shared" si="141"/>
        <v>43429</v>
      </c>
      <c r="H1404" s="8" t="s">
        <v>9255</v>
      </c>
      <c r="I1404" s="8" t="s">
        <v>9256</v>
      </c>
      <c r="J1404" s="8" t="s">
        <v>2835</v>
      </c>
      <c r="K1404" s="8" t="s">
        <v>124</v>
      </c>
      <c r="L1404" s="8" t="s">
        <v>29</v>
      </c>
      <c r="M1404" s="10" t="str">
        <f t="shared" si="142"/>
        <v>LP</v>
      </c>
      <c r="N1404" s="12" t="s">
        <v>270</v>
      </c>
      <c r="O1404" s="8" t="str">
        <f t="shared" si="143"/>
        <v>Medium</v>
      </c>
      <c r="P1404" s="207" t="s">
        <v>9257</v>
      </c>
      <c r="Q1404" s="8"/>
      <c r="R1404" s="8"/>
      <c r="S1404" s="21"/>
      <c r="T1404" s="13"/>
      <c r="U1404" s="8"/>
      <c r="V1404" s="8"/>
      <c r="W1404" s="8"/>
      <c r="X1404" s="14" t="str">
        <f>IF(ISNUMBER(#REF!), IF(#REF!&lt;5000001,"SMALL", IF(#REF!&lt;15000001,"MEDIUM","LARGE")),"")</f>
        <v/>
      </c>
    </row>
    <row r="1405" spans="1:24" ht="112.5" customHeight="1" x14ac:dyDescent="0.25">
      <c r="A1405" s="125"/>
      <c r="B1405" s="125"/>
      <c r="C1405" s="8" t="str">
        <f t="shared" ca="1" si="140"/>
        <v>Expired</v>
      </c>
      <c r="D1405" s="8" t="s">
        <v>9258</v>
      </c>
      <c r="E1405" s="9">
        <v>43612</v>
      </c>
      <c r="F1405" s="9">
        <f>E1405</f>
        <v>43612</v>
      </c>
      <c r="G1405" s="9">
        <f t="shared" si="141"/>
        <v>44342</v>
      </c>
      <c r="H1405" s="8" t="s">
        <v>9259</v>
      </c>
      <c r="I1405" s="8" t="s">
        <v>9260</v>
      </c>
      <c r="J1405" s="8" t="s">
        <v>27</v>
      </c>
      <c r="K1405" s="8" t="s">
        <v>28</v>
      </c>
      <c r="L1405" s="8" t="s">
        <v>29</v>
      </c>
      <c r="M1405" s="10" t="str">
        <f t="shared" si="142"/>
        <v>LP</v>
      </c>
      <c r="N1405" s="12" t="s">
        <v>132</v>
      </c>
      <c r="O1405" s="8" t="str">
        <f t="shared" si="143"/>
        <v>Low</v>
      </c>
      <c r="P1405" s="207" t="s">
        <v>9261</v>
      </c>
      <c r="Q1405" s="8"/>
      <c r="R1405" s="8" t="s">
        <v>9262</v>
      </c>
      <c r="S1405" s="11" t="s">
        <v>9263</v>
      </c>
      <c r="T1405" s="13"/>
      <c r="U1405" s="8"/>
      <c r="V1405" s="8"/>
      <c r="W1405" s="8"/>
      <c r="X1405" s="14" t="str">
        <f>IF(ISNUMBER(#REF!), IF(#REF!&lt;5000001,"SMALL", IF(#REF!&lt;15000001,"MEDIUM","LARGE")),"")</f>
        <v/>
      </c>
    </row>
    <row r="1406" spans="1:24" ht="112.5" customHeight="1" x14ac:dyDescent="0.25">
      <c r="A1406" s="125"/>
      <c r="B1406" s="125"/>
      <c r="C1406" s="8" t="str">
        <f t="shared" ca="1" si="140"/>
        <v>Expired</v>
      </c>
      <c r="D1406" s="8" t="s">
        <v>9264</v>
      </c>
      <c r="E1406" s="9">
        <v>42963</v>
      </c>
      <c r="F1406" s="9">
        <v>44424</v>
      </c>
      <c r="G1406" s="9">
        <f t="shared" si="141"/>
        <v>45153</v>
      </c>
      <c r="H1406" s="8" t="s">
        <v>9265</v>
      </c>
      <c r="I1406" s="8" t="s">
        <v>9266</v>
      </c>
      <c r="J1406" s="8" t="s">
        <v>161</v>
      </c>
      <c r="K1406" s="8" t="s">
        <v>28</v>
      </c>
      <c r="L1406" s="8" t="s">
        <v>29</v>
      </c>
      <c r="M1406" s="10" t="str">
        <f t="shared" si="142"/>
        <v>LP</v>
      </c>
      <c r="N1406" s="12" t="s">
        <v>132</v>
      </c>
      <c r="O1406" s="8" t="str">
        <f t="shared" si="143"/>
        <v>Low</v>
      </c>
      <c r="P1406" s="207" t="s">
        <v>9267</v>
      </c>
      <c r="Q1406" s="8"/>
      <c r="R1406" s="8" t="s">
        <v>9268</v>
      </c>
      <c r="S1406" s="11" t="s">
        <v>9269</v>
      </c>
      <c r="T1406" s="12" t="s">
        <v>9270</v>
      </c>
      <c r="U1406" s="8"/>
      <c r="V1406" s="8"/>
      <c r="W1406" s="8"/>
      <c r="X1406" s="14" t="str">
        <f>IF(ISNUMBER(#REF!), IF(#REF!&lt;5000001,"SMALL", IF(#REF!&lt;15000001,"MEDIUM","LARGE")),"")</f>
        <v/>
      </c>
    </row>
    <row r="1407" spans="1:24" ht="112.5" customHeight="1" x14ac:dyDescent="0.25">
      <c r="A1407" s="125"/>
      <c r="B1407" s="125"/>
      <c r="C1407" s="8" t="str">
        <f t="shared" ca="1" si="140"/>
        <v>Expired</v>
      </c>
      <c r="D1407" s="8" t="s">
        <v>9271</v>
      </c>
      <c r="E1407" s="9">
        <v>43626</v>
      </c>
      <c r="F1407" s="9">
        <f>E1407</f>
        <v>43626</v>
      </c>
      <c r="G1407" s="9">
        <f t="shared" si="141"/>
        <v>44356</v>
      </c>
      <c r="H1407" s="8" t="s">
        <v>9272</v>
      </c>
      <c r="I1407" s="8" t="s">
        <v>9273</v>
      </c>
      <c r="J1407" s="8" t="s">
        <v>161</v>
      </c>
      <c r="K1407" s="8" t="s">
        <v>28</v>
      </c>
      <c r="L1407" s="8" t="s">
        <v>29</v>
      </c>
      <c r="M1407" s="10" t="str">
        <f t="shared" si="142"/>
        <v>LP</v>
      </c>
      <c r="N1407" s="12" t="s">
        <v>132</v>
      </c>
      <c r="O1407" s="8" t="str">
        <f t="shared" si="143"/>
        <v>Low</v>
      </c>
      <c r="P1407" s="207" t="s">
        <v>9274</v>
      </c>
      <c r="Q1407" s="8"/>
      <c r="R1407" s="8" t="s">
        <v>36</v>
      </c>
      <c r="S1407" s="11" t="s">
        <v>36</v>
      </c>
      <c r="T1407" s="13"/>
      <c r="U1407" s="8"/>
      <c r="V1407" s="8"/>
      <c r="W1407" s="8"/>
      <c r="X1407" s="14" t="str">
        <f>IF(ISNUMBER(#REF!), IF(#REF!&lt;5000001,"SMALL", IF(#REF!&lt;15000001,"MEDIUM","LARGE")),"")</f>
        <v/>
      </c>
    </row>
    <row r="1408" spans="1:24" ht="112.5" customHeight="1" x14ac:dyDescent="0.25">
      <c r="A1408" s="125"/>
      <c r="B1408" s="125"/>
      <c r="C1408" s="8" t="str">
        <f t="shared" ca="1" si="140"/>
        <v>Expired</v>
      </c>
      <c r="D1408" s="12" t="s">
        <v>9275</v>
      </c>
      <c r="E1408" s="23">
        <v>44554</v>
      </c>
      <c r="F1408" s="28">
        <v>44551</v>
      </c>
      <c r="G1408" s="9">
        <f t="shared" si="141"/>
        <v>45280</v>
      </c>
      <c r="H1408" s="8" t="s">
        <v>9276</v>
      </c>
      <c r="I1408" s="12" t="s">
        <v>9277</v>
      </c>
      <c r="J1408" s="12" t="s">
        <v>56</v>
      </c>
      <c r="K1408" s="12" t="s">
        <v>124</v>
      </c>
      <c r="L1408" s="8" t="s">
        <v>29</v>
      </c>
      <c r="M1408" s="10" t="str">
        <f t="shared" si="142"/>
        <v>LP</v>
      </c>
      <c r="N1408" s="12" t="s">
        <v>132</v>
      </c>
      <c r="O1408" s="8" t="str">
        <f t="shared" si="143"/>
        <v>Low</v>
      </c>
      <c r="P1408" s="201" t="s">
        <v>9278</v>
      </c>
      <c r="Q1408" s="12"/>
      <c r="R1408" s="12" t="s">
        <v>9279</v>
      </c>
      <c r="S1408" s="46" t="s">
        <v>9280</v>
      </c>
      <c r="T1408" s="14"/>
      <c r="U1408" s="12"/>
      <c r="V1408" s="12"/>
      <c r="W1408" s="12"/>
      <c r="X1408" s="12"/>
    </row>
    <row r="1409" spans="1:24" ht="112.5" customHeight="1" x14ac:dyDescent="0.25">
      <c r="A1409" s="125"/>
      <c r="B1409" s="136">
        <v>45121</v>
      </c>
      <c r="C1409" s="8" t="str">
        <f t="shared" ca="1" si="140"/>
        <v>Active</v>
      </c>
      <c r="D1409" s="8" t="s">
        <v>9281</v>
      </c>
      <c r="E1409" s="9">
        <v>45121</v>
      </c>
      <c r="F1409" s="9">
        <f>E1409</f>
        <v>45121</v>
      </c>
      <c r="G1409" s="9">
        <f t="shared" si="141"/>
        <v>45851</v>
      </c>
      <c r="H1409" s="8" t="s">
        <v>9282</v>
      </c>
      <c r="I1409" s="8" t="s">
        <v>9283</v>
      </c>
      <c r="J1409" s="8" t="s">
        <v>161</v>
      </c>
      <c r="K1409" s="8" t="s">
        <v>28</v>
      </c>
      <c r="L1409" s="8" t="s">
        <v>29</v>
      </c>
      <c r="M1409" s="10" t="str">
        <f t="shared" si="142"/>
        <v>LP</v>
      </c>
      <c r="N1409" s="8" t="s">
        <v>132</v>
      </c>
      <c r="O1409" s="8" t="str">
        <f>IF(EXACT(N1409,"Overseas Charities Operating in Jamaica"),"Medium",IF(EXACT(N1409,"Muslim Groups/Foundations"),"Medium",IF(EXACT(N1409,"Churches"),"Low",IF(EXACT(N1409,"Benevolent Societies"),"Low",IF(EXACT(N1409,"Alumni/Past Students Associations"),"Low",IF(EXACT(N1409,"Schools(Government/Private)"),"Low",IF(EXACT(N1409,"Govt.Based Trusts/Charities"),"Low",IF(EXACT(N1409,"Trust"),"Medium",IF(EXACT(N1409,"Company Based Foundations"),"Medium",IF(EXACT(N1409,"Other Foundations"),"Medium",IF(EXACT(N1409,"Unincorporated Groups"),"Medium","")))))))))))</f>
        <v>Low</v>
      </c>
      <c r="P1409" s="207" t="s">
        <v>9284</v>
      </c>
      <c r="Q1409" s="8" t="s">
        <v>9285</v>
      </c>
      <c r="R1409" s="8" t="s">
        <v>9286</v>
      </c>
      <c r="S1409" s="11" t="s">
        <v>9287</v>
      </c>
      <c r="T1409" s="12" t="s">
        <v>9288</v>
      </c>
      <c r="U1409" s="8">
        <v>3</v>
      </c>
      <c r="V1409" s="8">
        <v>0</v>
      </c>
      <c r="W1409" s="8">
        <v>0</v>
      </c>
      <c r="X1409" s="14" t="s">
        <v>37</v>
      </c>
    </row>
    <row r="1410" spans="1:24" ht="112.5" customHeight="1" x14ac:dyDescent="0.25">
      <c r="A1410" s="125"/>
      <c r="B1410" s="136">
        <v>44980</v>
      </c>
      <c r="C1410" s="8" t="str">
        <f t="shared" ca="1" si="140"/>
        <v>Active</v>
      </c>
      <c r="D1410" s="8" t="s">
        <v>9289</v>
      </c>
      <c r="E1410" s="9">
        <v>44980</v>
      </c>
      <c r="F1410" s="9">
        <v>44980</v>
      </c>
      <c r="G1410" s="9">
        <f t="shared" si="141"/>
        <v>45710</v>
      </c>
      <c r="H1410" s="8" t="s">
        <v>9290</v>
      </c>
      <c r="I1410" s="8" t="s">
        <v>9291</v>
      </c>
      <c r="J1410" s="8" t="s">
        <v>161</v>
      </c>
      <c r="K1410" s="8" t="s">
        <v>28</v>
      </c>
      <c r="L1410" s="8" t="s">
        <v>29</v>
      </c>
      <c r="M1410" s="10" t="str">
        <f t="shared" si="142"/>
        <v>LP</v>
      </c>
      <c r="N1410" s="12" t="s">
        <v>132</v>
      </c>
      <c r="O1410" s="8" t="str">
        <f t="shared" ref="O1410:O1434" si="144">IF(EXACT(N1410,"Overseas Charities Operating in Jamaica"),"Medium",IF(EXACT(N1410,"Muslim Groups/Foundations"),"Medium",IF(EXACT(N1410,"Churches"),"Low",IF(EXACT(N1410,"Benevolent Societies"),"Low",IF(EXACT(N1410,"Alumni/Past Students'associations"),"Low",IF(EXACT(N1410,"Schools(Government/Private)"),"Low",IF(EXACT(N1410,"Govt.Based Trust/Charities"),"Low",IF(EXACT(N1410,"Trust"),"Medium",IF(EXACT(N1410,"Company Based Foundations"),"Medium",IF(EXACT(N1410,"Other Foundations"),"Medium",IF(EXACT(N1410,"Unincorporated Groups"),"Medium","")))))))))))</f>
        <v>Low</v>
      </c>
      <c r="P1410" s="207" t="s">
        <v>6527</v>
      </c>
      <c r="Q1410" s="8"/>
      <c r="R1410" s="8" t="s">
        <v>9292</v>
      </c>
      <c r="S1410" s="46" t="s">
        <v>9293</v>
      </c>
      <c r="T1410" s="23" t="s">
        <v>9294</v>
      </c>
      <c r="U1410" s="8">
        <v>7</v>
      </c>
      <c r="V1410" s="8">
        <v>0</v>
      </c>
      <c r="W1410" s="8">
        <v>1</v>
      </c>
      <c r="X1410" s="14" t="s">
        <v>37</v>
      </c>
    </row>
    <row r="1411" spans="1:24" ht="112.5" customHeight="1" x14ac:dyDescent="0.25">
      <c r="A1411" s="125"/>
      <c r="B1411" s="125"/>
      <c r="C1411" s="8" t="str">
        <f t="shared" ca="1" si="140"/>
        <v>Expired</v>
      </c>
      <c r="D1411" s="12" t="s">
        <v>9295</v>
      </c>
      <c r="E1411" s="23">
        <v>43182</v>
      </c>
      <c r="F1411" s="28">
        <v>44293</v>
      </c>
      <c r="G1411" s="9">
        <f t="shared" si="141"/>
        <v>45022</v>
      </c>
      <c r="H1411" s="8" t="s">
        <v>9296</v>
      </c>
      <c r="I1411" s="12" t="s">
        <v>9297</v>
      </c>
      <c r="J1411" s="12" t="s">
        <v>329</v>
      </c>
      <c r="K1411" s="12" t="s">
        <v>124</v>
      </c>
      <c r="L1411" s="8" t="s">
        <v>29</v>
      </c>
      <c r="M1411" s="10" t="str">
        <f t="shared" si="142"/>
        <v>LP</v>
      </c>
      <c r="N1411" s="12" t="s">
        <v>132</v>
      </c>
      <c r="O1411" s="8" t="str">
        <f t="shared" si="144"/>
        <v>Low</v>
      </c>
      <c r="P1411" s="201" t="s">
        <v>9298</v>
      </c>
      <c r="Q1411" s="12"/>
      <c r="R1411" s="12" t="s">
        <v>9299</v>
      </c>
      <c r="S1411" s="46"/>
      <c r="T1411" s="14"/>
      <c r="U1411" s="12"/>
      <c r="V1411" s="74"/>
      <c r="W1411" s="74"/>
      <c r="X1411" s="74"/>
    </row>
    <row r="1412" spans="1:24" ht="112.5" customHeight="1" x14ac:dyDescent="0.25">
      <c r="A1412" s="125"/>
      <c r="B1412" s="125"/>
      <c r="C1412" s="8" t="str">
        <f t="shared" ca="1" si="140"/>
        <v>Expired</v>
      </c>
      <c r="D1412" s="8" t="s">
        <v>9300</v>
      </c>
      <c r="E1412" s="9">
        <v>44489</v>
      </c>
      <c r="F1412" s="9">
        <v>44489</v>
      </c>
      <c r="G1412" s="9">
        <f t="shared" si="141"/>
        <v>45218</v>
      </c>
      <c r="H1412" s="8" t="s">
        <v>9301</v>
      </c>
      <c r="I1412" s="8" t="s">
        <v>9302</v>
      </c>
      <c r="J1412" s="8" t="s">
        <v>269</v>
      </c>
      <c r="K1412" s="8" t="s">
        <v>28</v>
      </c>
      <c r="L1412" s="8" t="s">
        <v>29</v>
      </c>
      <c r="M1412" s="10" t="str">
        <f t="shared" si="142"/>
        <v>LP</v>
      </c>
      <c r="N1412" s="12" t="s">
        <v>132</v>
      </c>
      <c r="O1412" s="8" t="str">
        <f t="shared" si="144"/>
        <v>Low</v>
      </c>
      <c r="P1412" s="207" t="s">
        <v>9303</v>
      </c>
      <c r="Q1412" s="8"/>
      <c r="R1412" s="8" t="s">
        <v>9304</v>
      </c>
      <c r="S1412" s="21" t="s">
        <v>9305</v>
      </c>
      <c r="T1412" s="12" t="s">
        <v>3624</v>
      </c>
      <c r="U1412" s="8"/>
      <c r="V1412" s="8"/>
      <c r="W1412" s="8"/>
      <c r="X1412" s="27" t="s">
        <v>37</v>
      </c>
    </row>
    <row r="1413" spans="1:24" ht="112.5" customHeight="1" x14ac:dyDescent="0.25">
      <c r="A1413" s="125"/>
      <c r="B1413" s="125"/>
      <c r="C1413" s="8" t="str">
        <f t="shared" ca="1" si="140"/>
        <v>Expired</v>
      </c>
      <c r="D1413" s="8" t="s">
        <v>9306</v>
      </c>
      <c r="E1413" s="9">
        <v>42279</v>
      </c>
      <c r="F1413" s="9">
        <f>E1413</f>
        <v>42279</v>
      </c>
      <c r="G1413" s="9">
        <f t="shared" si="141"/>
        <v>43009</v>
      </c>
      <c r="H1413" s="8" t="s">
        <v>9307</v>
      </c>
      <c r="I1413" s="8" t="s">
        <v>9308</v>
      </c>
      <c r="J1413" s="8" t="s">
        <v>27</v>
      </c>
      <c r="K1413" s="8" t="s">
        <v>28</v>
      </c>
      <c r="L1413" s="8" t="s">
        <v>29</v>
      </c>
      <c r="M1413" s="10" t="str">
        <f t="shared" si="142"/>
        <v>LP</v>
      </c>
      <c r="N1413" s="12" t="s">
        <v>132</v>
      </c>
      <c r="O1413" s="8" t="str">
        <f t="shared" si="144"/>
        <v>Low</v>
      </c>
      <c r="P1413" s="207"/>
      <c r="Q1413" s="8"/>
      <c r="R1413" s="8" t="s">
        <v>3886</v>
      </c>
      <c r="S1413" s="21" t="s">
        <v>3886</v>
      </c>
      <c r="T1413" s="13"/>
      <c r="U1413" s="8"/>
      <c r="V1413" s="8"/>
      <c r="W1413" s="8"/>
      <c r="X1413" s="14" t="str">
        <f>IF(ISNUMBER(#REF!), IF(#REF!&lt;5000001,"SMALL", IF(#REF!&lt;15000001,"MEDIUM","LARGE")),"")</f>
        <v/>
      </c>
    </row>
    <row r="1414" spans="1:24" ht="112.5" customHeight="1" x14ac:dyDescent="0.25">
      <c r="A1414" s="125"/>
      <c r="B1414" s="125"/>
      <c r="C1414" s="8" t="str">
        <f t="shared" ca="1" si="140"/>
        <v>Expired</v>
      </c>
      <c r="D1414" s="8" t="s">
        <v>9309</v>
      </c>
      <c r="E1414" s="9">
        <v>43573</v>
      </c>
      <c r="F1414" s="9">
        <v>44304</v>
      </c>
      <c r="G1414" s="9">
        <f t="shared" si="141"/>
        <v>45033</v>
      </c>
      <c r="H1414" s="8" t="s">
        <v>9310</v>
      </c>
      <c r="I1414" s="8" t="s">
        <v>9311</v>
      </c>
      <c r="J1414" s="8" t="s">
        <v>269</v>
      </c>
      <c r="K1414" s="8" t="s">
        <v>28</v>
      </c>
      <c r="L1414" s="8" t="s">
        <v>29</v>
      </c>
      <c r="M1414" s="10" t="str">
        <f t="shared" si="142"/>
        <v>LP</v>
      </c>
      <c r="N1414" s="12" t="s">
        <v>132</v>
      </c>
      <c r="O1414" s="8" t="str">
        <f t="shared" si="144"/>
        <v>Low</v>
      </c>
      <c r="P1414" s="207" t="s">
        <v>9312</v>
      </c>
      <c r="Q1414" s="8"/>
      <c r="R1414" s="8" t="s">
        <v>9313</v>
      </c>
      <c r="S1414" s="11" t="s">
        <v>9314</v>
      </c>
      <c r="T1414" s="12" t="s">
        <v>5529</v>
      </c>
      <c r="U1414" s="8"/>
      <c r="V1414" s="8"/>
      <c r="W1414" s="8"/>
      <c r="X1414" s="14" t="str">
        <f>IF(ISNUMBER(#REF!), IF(#REF!&lt;5000001,"SMALL", IF(#REF!&lt;15000001,"MEDIUM","LARGE")),"")</f>
        <v/>
      </c>
    </row>
    <row r="1415" spans="1:24" ht="112.5" customHeight="1" x14ac:dyDescent="0.25">
      <c r="A1415" s="125"/>
      <c r="B1415" s="125"/>
      <c r="C1415" s="8" t="str">
        <f t="shared" ca="1" si="140"/>
        <v>Active</v>
      </c>
      <c r="D1415" s="8" t="s">
        <v>9315</v>
      </c>
      <c r="E1415" s="9">
        <v>43563</v>
      </c>
      <c r="F1415" s="9">
        <v>45024</v>
      </c>
      <c r="G1415" s="9">
        <f t="shared" si="141"/>
        <v>45754</v>
      </c>
      <c r="H1415" s="8" t="s">
        <v>9316</v>
      </c>
      <c r="I1415" s="8" t="s">
        <v>9317</v>
      </c>
      <c r="J1415" s="8" t="s">
        <v>161</v>
      </c>
      <c r="K1415" s="8" t="s">
        <v>28</v>
      </c>
      <c r="L1415" s="8" t="s">
        <v>29</v>
      </c>
      <c r="M1415" s="10" t="str">
        <f t="shared" si="142"/>
        <v>LP</v>
      </c>
      <c r="N1415" s="12" t="s">
        <v>30</v>
      </c>
      <c r="O1415" s="8" t="str">
        <f t="shared" si="144"/>
        <v>Medium</v>
      </c>
      <c r="P1415" s="207" t="s">
        <v>9318</v>
      </c>
      <c r="Q1415" s="8" t="s">
        <v>9319</v>
      </c>
      <c r="R1415" s="8" t="s">
        <v>9320</v>
      </c>
      <c r="S1415" s="11" t="s">
        <v>9321</v>
      </c>
      <c r="T1415" s="12" t="s">
        <v>9322</v>
      </c>
      <c r="U1415" s="25">
        <v>20</v>
      </c>
      <c r="V1415" s="25">
        <v>10</v>
      </c>
      <c r="W1415" s="25">
        <v>2</v>
      </c>
      <c r="X1415" s="58" t="s">
        <v>37</v>
      </c>
    </row>
    <row r="1416" spans="1:24" ht="112.5" customHeight="1" x14ac:dyDescent="0.25">
      <c r="A1416" s="125"/>
      <c r="B1416" s="125"/>
      <c r="C1416" s="8" t="str">
        <f t="shared" ca="1" si="140"/>
        <v>Expired</v>
      </c>
      <c r="D1416" s="8" t="s">
        <v>9323</v>
      </c>
      <c r="E1416" s="9">
        <v>41816</v>
      </c>
      <c r="F1416" s="9">
        <v>44738</v>
      </c>
      <c r="G1416" s="9">
        <f t="shared" si="141"/>
        <v>45468</v>
      </c>
      <c r="H1416" s="8" t="s">
        <v>9324</v>
      </c>
      <c r="I1416" s="8" t="s">
        <v>9325</v>
      </c>
      <c r="J1416" s="8" t="s">
        <v>27</v>
      </c>
      <c r="K1416" s="8" t="s">
        <v>28</v>
      </c>
      <c r="L1416" s="8" t="s">
        <v>29</v>
      </c>
      <c r="M1416" s="10" t="str">
        <f t="shared" si="142"/>
        <v>LP</v>
      </c>
      <c r="N1416" s="12" t="s">
        <v>270</v>
      </c>
      <c r="O1416" s="8" t="str">
        <f t="shared" si="144"/>
        <v>Medium</v>
      </c>
      <c r="P1416" s="207" t="s">
        <v>9326</v>
      </c>
      <c r="Q1416" s="8"/>
      <c r="R1416" s="8" t="s">
        <v>9327</v>
      </c>
      <c r="S1416" s="21" t="s">
        <v>9328</v>
      </c>
      <c r="T1416" s="12" t="s">
        <v>9329</v>
      </c>
      <c r="U1416" s="8">
        <v>990</v>
      </c>
      <c r="V1416" s="8">
        <v>200</v>
      </c>
      <c r="W1416" s="8">
        <v>1</v>
      </c>
      <c r="X1416" s="14" t="s">
        <v>243</v>
      </c>
    </row>
    <row r="1417" spans="1:24" ht="112.5" customHeight="1" x14ac:dyDescent="0.25">
      <c r="A1417" s="125"/>
      <c r="B1417" s="125"/>
      <c r="C1417" s="8" t="str">
        <f t="shared" ca="1" si="140"/>
        <v>Expired</v>
      </c>
      <c r="D1417" s="8" t="s">
        <v>9330</v>
      </c>
      <c r="E1417" s="9">
        <v>43913</v>
      </c>
      <c r="F1417" s="9">
        <f>E1417</f>
        <v>43913</v>
      </c>
      <c r="G1417" s="9">
        <f t="shared" si="141"/>
        <v>44642</v>
      </c>
      <c r="H1417" s="8" t="s">
        <v>9331</v>
      </c>
      <c r="I1417" s="8" t="s">
        <v>9332</v>
      </c>
      <c r="J1417" s="8" t="s">
        <v>27</v>
      </c>
      <c r="K1417" s="8" t="s">
        <v>28</v>
      </c>
      <c r="L1417" s="8" t="s">
        <v>29</v>
      </c>
      <c r="M1417" s="10" t="str">
        <f t="shared" si="142"/>
        <v>LP</v>
      </c>
      <c r="N1417" s="12" t="s">
        <v>132</v>
      </c>
      <c r="O1417" s="8" t="str">
        <f t="shared" si="144"/>
        <v>Low</v>
      </c>
      <c r="P1417" s="207" t="s">
        <v>215</v>
      </c>
      <c r="Q1417" s="8"/>
      <c r="R1417" s="8" t="s">
        <v>9333</v>
      </c>
      <c r="S1417" s="21" t="s">
        <v>9334</v>
      </c>
      <c r="T1417" s="22"/>
      <c r="U1417" s="8"/>
      <c r="V1417" s="8"/>
      <c r="W1417" s="8"/>
      <c r="X1417" s="14" t="str">
        <f>IF(ISNUMBER(#REF!), IF(#REF!&lt;5000001,"SMALL", IF(#REF!&lt;15000001,"MEDIUM","LARGE")),"")</f>
        <v/>
      </c>
    </row>
    <row r="1418" spans="1:24" ht="112.5" customHeight="1" x14ac:dyDescent="0.25">
      <c r="A1418" s="125"/>
      <c r="B1418" s="125"/>
      <c r="C1418" s="8" t="str">
        <f t="shared" ca="1" si="140"/>
        <v>Active</v>
      </c>
      <c r="D1418" s="8" t="s">
        <v>9335</v>
      </c>
      <c r="E1418" s="9">
        <v>43563</v>
      </c>
      <c r="F1418" s="9">
        <v>45024</v>
      </c>
      <c r="G1418" s="9">
        <f t="shared" si="141"/>
        <v>45754</v>
      </c>
      <c r="H1418" s="8" t="s">
        <v>9336</v>
      </c>
      <c r="I1418" s="8" t="s">
        <v>9337</v>
      </c>
      <c r="J1418" s="8" t="s">
        <v>65</v>
      </c>
      <c r="K1418" s="8" t="s">
        <v>28</v>
      </c>
      <c r="L1418" s="8" t="s">
        <v>29</v>
      </c>
      <c r="M1418" s="10" t="str">
        <f t="shared" si="142"/>
        <v>LP</v>
      </c>
      <c r="N1418" s="12" t="s">
        <v>132</v>
      </c>
      <c r="O1418" s="8" t="str">
        <f t="shared" si="144"/>
        <v>Low</v>
      </c>
      <c r="P1418" s="207" t="s">
        <v>9338</v>
      </c>
      <c r="Q1418" s="8"/>
      <c r="R1418" s="8" t="s">
        <v>9339</v>
      </c>
      <c r="S1418" s="11" t="s">
        <v>9340</v>
      </c>
      <c r="T1418" s="12" t="s">
        <v>60</v>
      </c>
      <c r="U1418" s="8">
        <v>4</v>
      </c>
      <c r="V1418" s="8">
        <v>5</v>
      </c>
      <c r="W1418" s="8">
        <v>0</v>
      </c>
      <c r="X1418" s="14" t="s">
        <v>61</v>
      </c>
    </row>
    <row r="1419" spans="1:24" ht="112.5" customHeight="1" x14ac:dyDescent="0.25">
      <c r="A1419" s="125"/>
      <c r="B1419" s="125"/>
      <c r="C1419" s="8" t="str">
        <f t="shared" ca="1" si="140"/>
        <v>Expired</v>
      </c>
      <c r="D1419" s="8" t="s">
        <v>9341</v>
      </c>
      <c r="E1419" s="9">
        <v>43983</v>
      </c>
      <c r="F1419" s="9">
        <f>E1419</f>
        <v>43983</v>
      </c>
      <c r="G1419" s="9">
        <f t="shared" si="141"/>
        <v>44712</v>
      </c>
      <c r="H1419" s="8" t="s">
        <v>9342</v>
      </c>
      <c r="I1419" s="8" t="s">
        <v>9343</v>
      </c>
      <c r="J1419" s="8" t="s">
        <v>27</v>
      </c>
      <c r="K1419" s="8" t="s">
        <v>28</v>
      </c>
      <c r="L1419" s="8" t="s">
        <v>29</v>
      </c>
      <c r="M1419" s="10" t="str">
        <f t="shared" si="142"/>
        <v>LP</v>
      </c>
      <c r="N1419" s="12" t="s">
        <v>30</v>
      </c>
      <c r="O1419" s="8" t="str">
        <f t="shared" si="144"/>
        <v>Medium</v>
      </c>
      <c r="P1419" s="207" t="s">
        <v>9344</v>
      </c>
      <c r="Q1419" s="8"/>
      <c r="R1419" s="8" t="s">
        <v>9345</v>
      </c>
      <c r="S1419" s="11" t="s">
        <v>36</v>
      </c>
      <c r="T1419" s="61"/>
      <c r="U1419" s="8"/>
      <c r="V1419" s="8"/>
      <c r="W1419" s="8"/>
      <c r="X1419" s="14" t="str">
        <f>IF(ISNUMBER(#REF!), IF(#REF!&lt;5000001,"SMALL", IF(#REF!&lt;15000001,"MEDIUM","LARGE")),"")</f>
        <v/>
      </c>
    </row>
    <row r="1420" spans="1:24" ht="112.5" customHeight="1" x14ac:dyDescent="0.25">
      <c r="A1420" s="125"/>
      <c r="B1420" s="125"/>
      <c r="C1420" s="8" t="str">
        <f t="shared" ca="1" si="140"/>
        <v>Expired</v>
      </c>
      <c r="D1420" s="8" t="s">
        <v>9346</v>
      </c>
      <c r="E1420" s="9">
        <v>42177</v>
      </c>
      <c r="F1420" s="9">
        <v>44369</v>
      </c>
      <c r="G1420" s="9">
        <f t="shared" si="141"/>
        <v>45098</v>
      </c>
      <c r="H1420" s="8" t="s">
        <v>9347</v>
      </c>
      <c r="I1420" s="8" t="s">
        <v>9348</v>
      </c>
      <c r="J1420" s="12" t="s">
        <v>123</v>
      </c>
      <c r="K1420" s="8" t="s">
        <v>28</v>
      </c>
      <c r="L1420" s="8" t="s">
        <v>29</v>
      </c>
      <c r="M1420" s="10" t="str">
        <f t="shared" si="142"/>
        <v>LP</v>
      </c>
      <c r="N1420" s="12" t="s">
        <v>30</v>
      </c>
      <c r="O1420" s="8" t="str">
        <f t="shared" si="144"/>
        <v>Medium</v>
      </c>
      <c r="P1420" s="207" t="s">
        <v>9349</v>
      </c>
      <c r="Q1420" s="8"/>
      <c r="R1420" s="54" t="s">
        <v>9350</v>
      </c>
      <c r="S1420" s="11" t="s">
        <v>9351</v>
      </c>
      <c r="T1420" s="12" t="s">
        <v>9352</v>
      </c>
      <c r="U1420" s="8"/>
      <c r="V1420" s="8"/>
      <c r="W1420" s="8"/>
      <c r="X1420" s="14" t="str">
        <f>IF(ISNUMBER(#REF!), IF(#REF!&lt;5000001,"SMALL", IF(#REF!&lt;15000001,"MEDIUM","LARGE")),"")</f>
        <v/>
      </c>
    </row>
    <row r="1421" spans="1:24" ht="112.5" customHeight="1" x14ac:dyDescent="0.25">
      <c r="A1421" s="125"/>
      <c r="B1421" s="125"/>
      <c r="C1421" s="8" t="str">
        <f t="shared" ca="1" si="140"/>
        <v>Expired</v>
      </c>
      <c r="D1421" s="8" t="s">
        <v>9353</v>
      </c>
      <c r="E1421" s="9">
        <v>42073</v>
      </c>
      <c r="F1421" s="9">
        <v>44495</v>
      </c>
      <c r="G1421" s="9">
        <f t="shared" si="141"/>
        <v>45224</v>
      </c>
      <c r="H1421" s="8" t="s">
        <v>9354</v>
      </c>
      <c r="I1421" s="8" t="s">
        <v>9355</v>
      </c>
      <c r="J1421" s="8" t="s">
        <v>27</v>
      </c>
      <c r="K1421" s="8" t="s">
        <v>28</v>
      </c>
      <c r="L1421" s="8" t="s">
        <v>29</v>
      </c>
      <c r="M1421" s="10" t="str">
        <f t="shared" si="142"/>
        <v>LP</v>
      </c>
      <c r="N1421" s="12" t="s">
        <v>30</v>
      </c>
      <c r="O1421" s="8" t="str">
        <f t="shared" si="144"/>
        <v>Medium</v>
      </c>
      <c r="P1421" s="207" t="s">
        <v>9356</v>
      </c>
      <c r="Q1421" s="8"/>
      <c r="R1421" s="8" t="s">
        <v>9357</v>
      </c>
      <c r="S1421" s="21"/>
      <c r="T1421" s="12" t="s">
        <v>77</v>
      </c>
      <c r="U1421" s="8"/>
      <c r="V1421" s="8"/>
      <c r="W1421" s="8"/>
      <c r="X1421" s="14" t="s">
        <v>37</v>
      </c>
    </row>
    <row r="1422" spans="1:24" ht="112.5" customHeight="1" x14ac:dyDescent="0.25">
      <c r="A1422" s="125"/>
      <c r="B1422" s="125"/>
      <c r="C1422" s="8" t="str">
        <f t="shared" ca="1" si="140"/>
        <v>Expired</v>
      </c>
      <c r="D1422" s="8" t="s">
        <v>9358</v>
      </c>
      <c r="E1422" s="9">
        <v>41878</v>
      </c>
      <c r="F1422" s="9">
        <v>44800</v>
      </c>
      <c r="G1422" s="9">
        <f t="shared" si="141"/>
        <v>45530</v>
      </c>
      <c r="H1422" s="8" t="s">
        <v>9359</v>
      </c>
      <c r="I1422" s="8" t="s">
        <v>9360</v>
      </c>
      <c r="J1422" s="8" t="s">
        <v>27</v>
      </c>
      <c r="K1422" s="8" t="s">
        <v>28</v>
      </c>
      <c r="L1422" s="8" t="s">
        <v>29</v>
      </c>
      <c r="M1422" s="10" t="str">
        <f t="shared" si="142"/>
        <v>LP</v>
      </c>
      <c r="N1422" s="12" t="s">
        <v>30</v>
      </c>
      <c r="O1422" s="8" t="str">
        <f t="shared" si="144"/>
        <v>Medium</v>
      </c>
      <c r="P1422" s="207" t="s">
        <v>9361</v>
      </c>
      <c r="Q1422" s="8"/>
      <c r="R1422" s="8" t="s">
        <v>9362</v>
      </c>
      <c r="S1422" s="11" t="s">
        <v>9363</v>
      </c>
      <c r="T1422" s="22" t="s">
        <v>36</v>
      </c>
      <c r="U1422" s="8"/>
      <c r="V1422" s="8"/>
      <c r="W1422" s="8"/>
      <c r="X1422" s="14" t="str">
        <f>IF(ISNUMBER(#REF!), IF(#REF!&lt;5000001,"SMALL", IF(#REF!&lt;15000001,"MEDIUM","LARGE")),"")</f>
        <v/>
      </c>
    </row>
    <row r="1423" spans="1:24" ht="112.5" customHeight="1" x14ac:dyDescent="0.25">
      <c r="A1423" s="125"/>
      <c r="B1423" s="125"/>
      <c r="C1423" s="8" t="str">
        <f t="shared" ca="1" si="140"/>
        <v>Expired</v>
      </c>
      <c r="D1423" s="8" t="s">
        <v>9364</v>
      </c>
      <c r="E1423" s="9">
        <v>41722</v>
      </c>
      <c r="F1423" s="9">
        <v>44644</v>
      </c>
      <c r="G1423" s="9">
        <f t="shared" si="141"/>
        <v>45374</v>
      </c>
      <c r="H1423" s="8" t="s">
        <v>9365</v>
      </c>
      <c r="I1423" s="8" t="s">
        <v>9366</v>
      </c>
      <c r="J1423" s="8" t="s">
        <v>27</v>
      </c>
      <c r="K1423" s="8" t="s">
        <v>28</v>
      </c>
      <c r="L1423" s="8" t="s">
        <v>29</v>
      </c>
      <c r="M1423" s="10" t="str">
        <f t="shared" si="142"/>
        <v>LP</v>
      </c>
      <c r="N1423" s="12" t="s">
        <v>132</v>
      </c>
      <c r="O1423" s="8" t="str">
        <f t="shared" si="144"/>
        <v>Low</v>
      </c>
      <c r="P1423" s="207" t="s">
        <v>2140</v>
      </c>
      <c r="Q1423" s="8"/>
      <c r="R1423" s="8" t="s">
        <v>9367</v>
      </c>
      <c r="S1423" s="11" t="s">
        <v>9368</v>
      </c>
      <c r="T1423" s="13" t="s">
        <v>36</v>
      </c>
      <c r="U1423" s="24"/>
      <c r="V1423" s="24"/>
      <c r="W1423" s="24"/>
      <c r="X1423" s="14" t="str">
        <f>IF(ISNUMBER(#REF!), IF(#REF!&lt;5000001,"SMALL", IF(#REF!&lt;15000001,"MEDIUM","LARGE")),"")</f>
        <v/>
      </c>
    </row>
    <row r="1424" spans="1:24" ht="112.5" customHeight="1" x14ac:dyDescent="0.25">
      <c r="A1424" s="125"/>
      <c r="B1424" s="125"/>
      <c r="C1424" s="8" t="str">
        <f t="shared" ca="1" si="140"/>
        <v>Expired</v>
      </c>
      <c r="D1424" s="8" t="s">
        <v>9369</v>
      </c>
      <c r="E1424" s="9">
        <v>43369</v>
      </c>
      <c r="F1424" s="9">
        <v>44830</v>
      </c>
      <c r="G1424" s="9">
        <f t="shared" si="141"/>
        <v>45560</v>
      </c>
      <c r="H1424" s="8" t="s">
        <v>9370</v>
      </c>
      <c r="I1424" s="8" t="s">
        <v>7973</v>
      </c>
      <c r="J1424" s="8" t="s">
        <v>27</v>
      </c>
      <c r="K1424" s="8" t="s">
        <v>28</v>
      </c>
      <c r="L1424" s="8" t="s">
        <v>29</v>
      </c>
      <c r="M1424" s="10" t="str">
        <f t="shared" si="142"/>
        <v>LP</v>
      </c>
      <c r="N1424" s="12" t="s">
        <v>132</v>
      </c>
      <c r="O1424" s="8" t="str">
        <f t="shared" si="144"/>
        <v>Low</v>
      </c>
      <c r="P1424" s="207" t="s">
        <v>9371</v>
      </c>
      <c r="Q1424" s="8"/>
      <c r="R1424" s="8" t="s">
        <v>9372</v>
      </c>
      <c r="S1424" s="11" t="s">
        <v>9373</v>
      </c>
      <c r="T1424" s="22" t="s">
        <v>36</v>
      </c>
      <c r="U1424" s="8">
        <v>125</v>
      </c>
      <c r="V1424" s="8">
        <v>0</v>
      </c>
      <c r="W1424" s="8">
        <v>1</v>
      </c>
      <c r="X1424" s="14" t="s">
        <v>37</v>
      </c>
    </row>
    <row r="1425" spans="1:24" ht="112.5" customHeight="1" x14ac:dyDescent="0.25">
      <c r="A1425" s="125"/>
      <c r="B1425" s="125"/>
      <c r="C1425" s="8" t="str">
        <f t="shared" ca="1" si="140"/>
        <v>Expired</v>
      </c>
      <c r="D1425" s="8" t="s">
        <v>9374</v>
      </c>
      <c r="E1425" s="9">
        <v>44294</v>
      </c>
      <c r="F1425" s="9">
        <f>E1425</f>
        <v>44294</v>
      </c>
      <c r="G1425" s="9">
        <f t="shared" si="141"/>
        <v>45023</v>
      </c>
      <c r="H1425" s="8" t="s">
        <v>9375</v>
      </c>
      <c r="I1425" s="8" t="s">
        <v>9376</v>
      </c>
      <c r="J1425" s="8" t="s">
        <v>161</v>
      </c>
      <c r="K1425" s="8" t="s">
        <v>28</v>
      </c>
      <c r="L1425" s="8" t="s">
        <v>29</v>
      </c>
      <c r="M1425" s="10" t="str">
        <f t="shared" si="142"/>
        <v>LP</v>
      </c>
      <c r="N1425" s="12" t="s">
        <v>132</v>
      </c>
      <c r="O1425" s="8" t="str">
        <f t="shared" si="144"/>
        <v>Low</v>
      </c>
      <c r="P1425" s="207" t="s">
        <v>215</v>
      </c>
      <c r="Q1425" s="8"/>
      <c r="R1425" s="8" t="s">
        <v>9377</v>
      </c>
      <c r="S1425" s="11" t="s">
        <v>36</v>
      </c>
      <c r="T1425" s="13"/>
      <c r="U1425" s="8"/>
      <c r="V1425" s="8"/>
      <c r="W1425" s="8"/>
      <c r="X1425" s="14" t="str">
        <f>IF(ISNUMBER(#REF!), IF(#REF!&lt;5000001,"SMALL", IF(#REF!&lt;15000001,"MEDIUM","LARGE")),"")</f>
        <v/>
      </c>
    </row>
    <row r="1426" spans="1:24" ht="112.5" customHeight="1" x14ac:dyDescent="0.25">
      <c r="A1426" s="125"/>
      <c r="B1426" s="125"/>
      <c r="C1426" s="8" t="str">
        <f t="shared" ca="1" si="140"/>
        <v>Active</v>
      </c>
      <c r="D1426" s="8" t="s">
        <v>9378</v>
      </c>
      <c r="E1426" s="9">
        <v>42066</v>
      </c>
      <c r="F1426" s="9">
        <v>44988</v>
      </c>
      <c r="G1426" s="9">
        <f t="shared" si="141"/>
        <v>45718</v>
      </c>
      <c r="H1426" s="8" t="s">
        <v>9379</v>
      </c>
      <c r="I1426" s="8" t="s">
        <v>9380</v>
      </c>
      <c r="J1426" s="8" t="s">
        <v>161</v>
      </c>
      <c r="K1426" s="8" t="s">
        <v>28</v>
      </c>
      <c r="L1426" s="8" t="s">
        <v>29</v>
      </c>
      <c r="M1426" s="10" t="str">
        <f t="shared" si="142"/>
        <v>LP</v>
      </c>
      <c r="N1426" s="12" t="s">
        <v>270</v>
      </c>
      <c r="O1426" s="8" t="str">
        <f t="shared" si="144"/>
        <v>Medium</v>
      </c>
      <c r="P1426" s="207" t="s">
        <v>9381</v>
      </c>
      <c r="Q1426" s="8"/>
      <c r="R1426" s="8" t="s">
        <v>9382</v>
      </c>
      <c r="S1426" s="11" t="s">
        <v>9383</v>
      </c>
      <c r="T1426" s="12" t="s">
        <v>9384</v>
      </c>
      <c r="U1426" s="8">
        <v>20</v>
      </c>
      <c r="V1426" s="8">
        <v>20</v>
      </c>
      <c r="W1426" s="8">
        <v>1</v>
      </c>
      <c r="X1426" s="14" t="s">
        <v>61</v>
      </c>
    </row>
    <row r="1427" spans="1:24" ht="112.5" customHeight="1" x14ac:dyDescent="0.25">
      <c r="A1427" s="125"/>
      <c r="B1427" s="125"/>
      <c r="C1427" s="8" t="str">
        <f t="shared" ca="1" si="140"/>
        <v>Expired</v>
      </c>
      <c r="D1427" s="8" t="s">
        <v>9385</v>
      </c>
      <c r="E1427" s="9">
        <v>43945</v>
      </c>
      <c r="F1427" s="9">
        <v>44675</v>
      </c>
      <c r="G1427" s="9">
        <f t="shared" si="141"/>
        <v>45405</v>
      </c>
      <c r="H1427" s="8" t="s">
        <v>9386</v>
      </c>
      <c r="I1427" s="8" t="s">
        <v>9387</v>
      </c>
      <c r="J1427" s="8" t="s">
        <v>27</v>
      </c>
      <c r="K1427" s="8" t="s">
        <v>28</v>
      </c>
      <c r="L1427" s="8" t="s">
        <v>29</v>
      </c>
      <c r="M1427" s="10" t="str">
        <f t="shared" si="142"/>
        <v>LP</v>
      </c>
      <c r="N1427" s="12" t="s">
        <v>270</v>
      </c>
      <c r="O1427" s="8" t="str">
        <f t="shared" si="144"/>
        <v>Medium</v>
      </c>
      <c r="P1427" s="207" t="s">
        <v>9388</v>
      </c>
      <c r="Q1427" s="8"/>
      <c r="R1427" s="8" t="s">
        <v>9389</v>
      </c>
      <c r="S1427" s="11" t="s">
        <v>9390</v>
      </c>
      <c r="T1427" s="12" t="s">
        <v>9391</v>
      </c>
      <c r="U1427" s="8">
        <v>25</v>
      </c>
      <c r="V1427" s="8">
        <v>30</v>
      </c>
      <c r="W1427" s="8">
        <v>0</v>
      </c>
      <c r="X1427" s="14" t="s">
        <v>37</v>
      </c>
    </row>
    <row r="1428" spans="1:24" ht="112.5" customHeight="1" x14ac:dyDescent="0.25">
      <c r="A1428" s="125" t="s">
        <v>9392</v>
      </c>
      <c r="B1428" s="125"/>
      <c r="C1428" s="8" t="str">
        <f t="shared" ca="1" si="140"/>
        <v>Expired</v>
      </c>
      <c r="D1428" s="8" t="s">
        <v>9393</v>
      </c>
      <c r="E1428" s="9">
        <v>41765</v>
      </c>
      <c r="F1428" s="9">
        <v>44687</v>
      </c>
      <c r="G1428" s="9">
        <f t="shared" si="141"/>
        <v>45417</v>
      </c>
      <c r="H1428" s="8" t="s">
        <v>9394</v>
      </c>
      <c r="I1428" s="8" t="s">
        <v>9395</v>
      </c>
      <c r="J1428" s="8" t="s">
        <v>27</v>
      </c>
      <c r="K1428" s="8" t="s">
        <v>28</v>
      </c>
      <c r="L1428" s="8" t="s">
        <v>6622</v>
      </c>
      <c r="M1428" s="10" t="s">
        <v>2607</v>
      </c>
      <c r="N1428" s="12" t="s">
        <v>132</v>
      </c>
      <c r="O1428" s="8" t="str">
        <f t="shared" si="144"/>
        <v>Low</v>
      </c>
      <c r="P1428" s="207" t="s">
        <v>9396</v>
      </c>
      <c r="Q1428" s="8"/>
      <c r="R1428" s="8" t="s">
        <v>9397</v>
      </c>
      <c r="S1428" s="11" t="s">
        <v>9398</v>
      </c>
      <c r="T1428" s="23" t="s">
        <v>9399</v>
      </c>
      <c r="U1428" s="12">
        <v>13682</v>
      </c>
      <c r="V1428" s="12" t="s">
        <v>9400</v>
      </c>
      <c r="W1428" s="12">
        <v>131</v>
      </c>
      <c r="X1428" s="14" t="s">
        <v>243</v>
      </c>
    </row>
    <row r="1429" spans="1:24" ht="112.5" customHeight="1" x14ac:dyDescent="0.25">
      <c r="A1429" s="125"/>
      <c r="B1429" s="125"/>
      <c r="C1429" s="8" t="str">
        <f t="shared" ca="1" si="140"/>
        <v>Expired</v>
      </c>
      <c r="D1429" s="8" t="s">
        <v>9401</v>
      </c>
      <c r="E1429" s="9">
        <v>43356</v>
      </c>
      <c r="F1429" s="9">
        <f>E1429</f>
        <v>43356</v>
      </c>
      <c r="G1429" s="9">
        <f t="shared" si="141"/>
        <v>44086</v>
      </c>
      <c r="H1429" s="8" t="s">
        <v>9402</v>
      </c>
      <c r="I1429" s="8" t="s">
        <v>9403</v>
      </c>
      <c r="J1429" s="8" t="s">
        <v>27</v>
      </c>
      <c r="K1429" s="8" t="s">
        <v>28</v>
      </c>
      <c r="L1429" s="8" t="s">
        <v>29</v>
      </c>
      <c r="M1429" s="10" t="str">
        <f t="shared" ref="M1429:M1460" si="145">IF(EXACT(L1429,"C - COMPANY ACT"),"LP",IF(EXACT(L1429,"V- VEST ACT (WITHIN PARLIAMENT) "),"LP",IF(EXACT(L1429,"FS - FRIENDLY SOCIETIES ACT"),"LP",IF(EXACT(L1429,"UN - UNICORPORATED"),"LA",""))))</f>
        <v>LP</v>
      </c>
      <c r="N1429" s="12" t="s">
        <v>170</v>
      </c>
      <c r="O1429" s="8" t="str">
        <f t="shared" si="144"/>
        <v>Low</v>
      </c>
      <c r="P1429" s="207" t="s">
        <v>9404</v>
      </c>
      <c r="Q1429" s="8"/>
      <c r="R1429" s="8" t="s">
        <v>9405</v>
      </c>
      <c r="S1429" s="11" t="s">
        <v>9406</v>
      </c>
      <c r="T1429" s="13"/>
      <c r="U1429" s="24"/>
      <c r="V1429" s="24"/>
      <c r="W1429" s="24"/>
      <c r="X1429" s="14" t="str">
        <f>IF(ISNUMBER(#REF!), IF(#REF!&lt;5000001,"SMALL", IF(#REF!&lt;15000001,"MEDIUM","LARGE")),"")</f>
        <v/>
      </c>
    </row>
    <row r="1430" spans="1:24" ht="112.5" customHeight="1" x14ac:dyDescent="0.25">
      <c r="A1430" s="125"/>
      <c r="B1430" s="125"/>
      <c r="C1430" s="8" t="str">
        <f t="shared" ca="1" si="140"/>
        <v>Expired</v>
      </c>
      <c r="D1430" s="8" t="s">
        <v>9407</v>
      </c>
      <c r="E1430" s="9">
        <v>41828</v>
      </c>
      <c r="F1430" s="9">
        <v>44750</v>
      </c>
      <c r="G1430" s="9">
        <f t="shared" si="141"/>
        <v>45480</v>
      </c>
      <c r="H1430" s="8" t="s">
        <v>9408</v>
      </c>
      <c r="I1430" s="8" t="s">
        <v>9409</v>
      </c>
      <c r="J1430" s="8" t="s">
        <v>27</v>
      </c>
      <c r="K1430" s="8" t="s">
        <v>28</v>
      </c>
      <c r="L1430" s="8" t="s">
        <v>29</v>
      </c>
      <c r="M1430" s="10" t="str">
        <f t="shared" si="145"/>
        <v>LP</v>
      </c>
      <c r="N1430" s="12" t="s">
        <v>1613</v>
      </c>
      <c r="O1430" s="8" t="str">
        <f t="shared" si="144"/>
        <v>Low</v>
      </c>
      <c r="P1430" s="210" t="s">
        <v>9410</v>
      </c>
      <c r="Q1430" s="54"/>
      <c r="R1430" s="8" t="s">
        <v>9411</v>
      </c>
      <c r="S1430" s="21" t="s">
        <v>9412</v>
      </c>
      <c r="T1430" s="13" t="s">
        <v>9413</v>
      </c>
      <c r="U1430" s="8">
        <v>11</v>
      </c>
      <c r="V1430" s="8">
        <v>12</v>
      </c>
      <c r="W1430" s="8">
        <v>0</v>
      </c>
      <c r="X1430" s="14" t="s">
        <v>61</v>
      </c>
    </row>
    <row r="1431" spans="1:24" ht="112.5" customHeight="1" x14ac:dyDescent="0.25">
      <c r="A1431" s="125"/>
      <c r="B1431" s="125"/>
      <c r="C1431" s="8" t="str">
        <f t="shared" ca="1" si="140"/>
        <v>Expired</v>
      </c>
      <c r="D1431" s="8" t="s">
        <v>9414</v>
      </c>
      <c r="E1431" s="9">
        <v>43235</v>
      </c>
      <c r="F1431" s="9">
        <f>E1431</f>
        <v>43235</v>
      </c>
      <c r="G1431" s="9">
        <f t="shared" si="141"/>
        <v>43965</v>
      </c>
      <c r="H1431" s="8" t="s">
        <v>9415</v>
      </c>
      <c r="I1431" s="8" t="s">
        <v>9416</v>
      </c>
      <c r="J1431" s="8" t="s">
        <v>27</v>
      </c>
      <c r="K1431" s="8" t="s">
        <v>28</v>
      </c>
      <c r="L1431" s="8" t="s">
        <v>29</v>
      </c>
      <c r="M1431" s="10" t="str">
        <f t="shared" si="145"/>
        <v>LP</v>
      </c>
      <c r="N1431" s="12" t="s">
        <v>170</v>
      </c>
      <c r="O1431" s="8" t="str">
        <f t="shared" si="144"/>
        <v>Low</v>
      </c>
      <c r="P1431" s="207" t="s">
        <v>9417</v>
      </c>
      <c r="Q1431" s="8"/>
      <c r="R1431" s="8" t="s">
        <v>9418</v>
      </c>
      <c r="S1431" s="21" t="s">
        <v>36</v>
      </c>
      <c r="T1431" s="13"/>
      <c r="U1431" s="8"/>
      <c r="V1431" s="8"/>
      <c r="W1431" s="8"/>
      <c r="X1431" s="14" t="str">
        <f>IF(ISNUMBER(#REF!), IF(#REF!&lt;5000001,"SMALL", IF(#REF!&lt;15000001,"MEDIUM","LARGE")),"")</f>
        <v/>
      </c>
    </row>
    <row r="1432" spans="1:24" ht="112.5" customHeight="1" x14ac:dyDescent="0.25">
      <c r="A1432" s="125"/>
      <c r="B1432" s="125"/>
      <c r="C1432" s="8" t="str">
        <f t="shared" ca="1" si="140"/>
        <v>Expired</v>
      </c>
      <c r="D1432" s="8" t="s">
        <v>9419</v>
      </c>
      <c r="E1432" s="9">
        <v>44554</v>
      </c>
      <c r="F1432" s="9">
        <v>44554</v>
      </c>
      <c r="G1432" s="9">
        <f t="shared" si="141"/>
        <v>45283</v>
      </c>
      <c r="H1432" s="8" t="s">
        <v>9420</v>
      </c>
      <c r="I1432" s="8" t="s">
        <v>9421</v>
      </c>
      <c r="J1432" s="8" t="s">
        <v>27</v>
      </c>
      <c r="K1432" s="8" t="s">
        <v>28</v>
      </c>
      <c r="L1432" s="8" t="s">
        <v>29</v>
      </c>
      <c r="M1432" s="10" t="str">
        <f t="shared" si="145"/>
        <v>LP</v>
      </c>
      <c r="N1432" s="12" t="s">
        <v>132</v>
      </c>
      <c r="O1432" s="8" t="str">
        <f t="shared" si="144"/>
        <v>Low</v>
      </c>
      <c r="P1432" s="207" t="s">
        <v>9422</v>
      </c>
      <c r="Q1432" s="8"/>
      <c r="R1432" s="8"/>
      <c r="S1432" s="21"/>
      <c r="T1432" s="12" t="s">
        <v>887</v>
      </c>
      <c r="U1432" s="8"/>
      <c r="V1432" s="8"/>
      <c r="W1432" s="8"/>
      <c r="X1432" s="14" t="s">
        <v>243</v>
      </c>
    </row>
    <row r="1433" spans="1:24" ht="112.5" customHeight="1" x14ac:dyDescent="0.25">
      <c r="A1433" s="125"/>
      <c r="B1433" s="125"/>
      <c r="C1433" s="8" t="str">
        <f t="shared" ca="1" si="140"/>
        <v>Expired</v>
      </c>
      <c r="D1433" s="8" t="s">
        <v>9423</v>
      </c>
      <c r="E1433" s="9">
        <v>42901</v>
      </c>
      <c r="F1433" s="9">
        <f>E1433</f>
        <v>42901</v>
      </c>
      <c r="G1433" s="9">
        <f t="shared" si="141"/>
        <v>43630</v>
      </c>
      <c r="H1433" s="8" t="s">
        <v>9424</v>
      </c>
      <c r="I1433" s="8" t="s">
        <v>9425</v>
      </c>
      <c r="J1433" s="8" t="s">
        <v>27</v>
      </c>
      <c r="K1433" s="8" t="s">
        <v>28</v>
      </c>
      <c r="L1433" s="8" t="s">
        <v>29</v>
      </c>
      <c r="M1433" s="10" t="str">
        <f t="shared" si="145"/>
        <v>LP</v>
      </c>
      <c r="N1433" s="12" t="s">
        <v>132</v>
      </c>
      <c r="O1433" s="8" t="str">
        <f t="shared" si="144"/>
        <v>Low</v>
      </c>
      <c r="P1433" s="207" t="s">
        <v>9426</v>
      </c>
      <c r="Q1433" s="8"/>
      <c r="R1433" s="8" t="s">
        <v>36</v>
      </c>
      <c r="S1433" s="21" t="s">
        <v>36</v>
      </c>
      <c r="T1433" s="13"/>
      <c r="U1433" s="8"/>
      <c r="V1433" s="8"/>
      <c r="W1433" s="8"/>
      <c r="X1433" s="14" t="s">
        <v>37</v>
      </c>
    </row>
    <row r="1434" spans="1:24" ht="112.5" customHeight="1" x14ac:dyDescent="0.25">
      <c r="A1434" s="125"/>
      <c r="B1434" s="125"/>
      <c r="C1434" s="8" t="str">
        <f t="shared" ca="1" si="140"/>
        <v>Expired</v>
      </c>
      <c r="D1434" s="8" t="s">
        <v>9427</v>
      </c>
      <c r="E1434" s="9">
        <v>42544</v>
      </c>
      <c r="F1434" s="9">
        <f>E1434</f>
        <v>42544</v>
      </c>
      <c r="G1434" s="9">
        <f t="shared" si="141"/>
        <v>43273</v>
      </c>
      <c r="H1434" s="8" t="s">
        <v>9428</v>
      </c>
      <c r="I1434" s="8" t="s">
        <v>9429</v>
      </c>
      <c r="J1434" s="8" t="s">
        <v>161</v>
      </c>
      <c r="K1434" s="8" t="s">
        <v>28</v>
      </c>
      <c r="L1434" s="8" t="s">
        <v>29</v>
      </c>
      <c r="M1434" s="10" t="str">
        <f t="shared" si="145"/>
        <v>LP</v>
      </c>
      <c r="N1434" s="12" t="s">
        <v>132</v>
      </c>
      <c r="O1434" s="8" t="str">
        <f t="shared" si="144"/>
        <v>Low</v>
      </c>
      <c r="P1434" s="207" t="s">
        <v>9422</v>
      </c>
      <c r="Q1434" s="8"/>
      <c r="R1434" s="8" t="s">
        <v>9430</v>
      </c>
      <c r="S1434" s="21" t="s">
        <v>36</v>
      </c>
      <c r="T1434" s="13"/>
      <c r="U1434" s="8"/>
      <c r="V1434" s="8"/>
      <c r="W1434" s="8"/>
      <c r="X1434" s="14" t="s">
        <v>37</v>
      </c>
    </row>
    <row r="1435" spans="1:24" ht="112.5" customHeight="1" x14ac:dyDescent="0.25">
      <c r="A1435" s="121"/>
      <c r="B1435" s="136">
        <v>45000</v>
      </c>
      <c r="C1435" s="8" t="str">
        <f t="shared" ca="1" si="140"/>
        <v>Active</v>
      </c>
      <c r="D1435" s="8" t="s">
        <v>9431</v>
      </c>
      <c r="E1435" s="9">
        <v>45000</v>
      </c>
      <c r="F1435" s="9">
        <f>E1435</f>
        <v>45000</v>
      </c>
      <c r="G1435" s="9">
        <f t="shared" si="141"/>
        <v>45730</v>
      </c>
      <c r="H1435" s="8" t="s">
        <v>9432</v>
      </c>
      <c r="I1435" s="8" t="s">
        <v>9433</v>
      </c>
      <c r="J1435" s="8" t="s">
        <v>27</v>
      </c>
      <c r="K1435" s="8" t="s">
        <v>28</v>
      </c>
      <c r="L1435" s="8" t="s">
        <v>29</v>
      </c>
      <c r="M1435" s="10" t="str">
        <f t="shared" si="145"/>
        <v>LP</v>
      </c>
      <c r="N1435" s="8" t="s">
        <v>30</v>
      </c>
      <c r="O1435" s="8" t="str">
        <f>IF(EXACT(N1435,"Overseas Charities Operating in Jamaica"),"Medium",IF(EXACT(N1435,"Muslim Groups/Foundations"),"Medium",IF(EXACT(N1435,"Churches"),"Low",IF(EXACT(N1435,"Benevolent Societies"),"Low",IF(EXACT(N1435,"Alumni/Past Students Associations"),"Low",IF(EXACT(N1435,"Schools(Government/Private)"),"Low",IF(EXACT(N1435,"Govt.Based Trusts/Charities"),"Low",IF(EXACT(N1435,"Trust"),"Medium",IF(EXACT(N1435,"Company Based Foundations"),"Medium",IF(EXACT(N1435,"Other Foundations"),"Medium",IF(EXACT(N1435,"Unincorporated Groups"),"Medium","")))))))))))</f>
        <v>Medium</v>
      </c>
      <c r="P1435" s="207" t="s">
        <v>9434</v>
      </c>
      <c r="Q1435" s="8"/>
      <c r="R1435" s="8" t="s">
        <v>9435</v>
      </c>
      <c r="S1435" s="11" t="s">
        <v>9436</v>
      </c>
      <c r="T1435" s="12" t="s">
        <v>9437</v>
      </c>
      <c r="U1435" s="8">
        <v>2</v>
      </c>
      <c r="V1435" s="8">
        <v>0</v>
      </c>
      <c r="W1435" s="8">
        <v>0</v>
      </c>
      <c r="X1435" s="14" t="s">
        <v>37</v>
      </c>
    </row>
    <row r="1436" spans="1:24" ht="112.5" customHeight="1" x14ac:dyDescent="0.25">
      <c r="A1436" s="125"/>
      <c r="B1436" s="125"/>
      <c r="C1436" s="8" t="str">
        <f t="shared" ca="1" si="140"/>
        <v>Active</v>
      </c>
      <c r="D1436" s="8" t="s">
        <v>9438</v>
      </c>
      <c r="E1436" s="9">
        <v>42066</v>
      </c>
      <c r="F1436" s="9">
        <v>44988</v>
      </c>
      <c r="G1436" s="9">
        <f t="shared" si="141"/>
        <v>45718</v>
      </c>
      <c r="H1436" s="8" t="s">
        <v>9439</v>
      </c>
      <c r="I1436" s="8" t="s">
        <v>9440</v>
      </c>
      <c r="J1436" s="8" t="s">
        <v>27</v>
      </c>
      <c r="K1436" s="8" t="s">
        <v>28</v>
      </c>
      <c r="L1436" s="8" t="s">
        <v>29</v>
      </c>
      <c r="M1436" s="10" t="str">
        <f t="shared" si="145"/>
        <v>LP</v>
      </c>
      <c r="N1436" s="12" t="s">
        <v>30</v>
      </c>
      <c r="O1436" s="8" t="str">
        <f t="shared" ref="O1436:O1447" si="146">IF(EXACT(N1436,"Overseas Charities Operating in Jamaica"),"Medium",IF(EXACT(N1436,"Muslim Groups/Foundations"),"Medium",IF(EXACT(N1436,"Churches"),"Low",IF(EXACT(N1436,"Benevolent Societies"),"Low",IF(EXACT(N1436,"Alumni/Past Students'associations"),"Low",IF(EXACT(N1436,"Schools(Government/Private)"),"Low",IF(EXACT(N1436,"Govt.Based Trust/Charities"),"Low",IF(EXACT(N1436,"Trust"),"Medium",IF(EXACT(N1436,"Company Based Foundations"),"Medium",IF(EXACT(N1436,"Other Foundations"),"Medium",IF(EXACT(N1436,"Unincorporated Groups"),"Medium","")))))))))))</f>
        <v>Medium</v>
      </c>
      <c r="P1436" s="207" t="s">
        <v>9441</v>
      </c>
      <c r="Q1436" s="8"/>
      <c r="R1436" s="8" t="s">
        <v>9442</v>
      </c>
      <c r="S1436" s="11" t="s">
        <v>9443</v>
      </c>
      <c r="T1436" s="22" t="s">
        <v>5903</v>
      </c>
      <c r="U1436" s="8">
        <v>9</v>
      </c>
      <c r="V1436" s="8">
        <v>3</v>
      </c>
      <c r="W1436" s="8">
        <v>1</v>
      </c>
      <c r="X1436" s="14" t="s">
        <v>61</v>
      </c>
    </row>
    <row r="1437" spans="1:24" ht="112.5" customHeight="1" x14ac:dyDescent="0.25">
      <c r="A1437" s="125"/>
      <c r="B1437" s="125"/>
      <c r="C1437" s="8" t="str">
        <f t="shared" ca="1" si="140"/>
        <v>Expired</v>
      </c>
      <c r="D1437" s="8" t="s">
        <v>9444</v>
      </c>
      <c r="E1437" s="9">
        <v>42066</v>
      </c>
      <c r="F1437" s="9">
        <v>44463</v>
      </c>
      <c r="G1437" s="9">
        <f t="shared" si="141"/>
        <v>45192</v>
      </c>
      <c r="H1437" s="8" t="s">
        <v>9445</v>
      </c>
      <c r="I1437" s="8" t="s">
        <v>9446</v>
      </c>
      <c r="J1437" s="8" t="s">
        <v>27</v>
      </c>
      <c r="K1437" s="8" t="s">
        <v>28</v>
      </c>
      <c r="L1437" s="8" t="s">
        <v>29</v>
      </c>
      <c r="M1437" s="10" t="str">
        <f t="shared" si="145"/>
        <v>LP</v>
      </c>
      <c r="N1437" s="12" t="s">
        <v>170</v>
      </c>
      <c r="O1437" s="8" t="str">
        <f t="shared" si="146"/>
        <v>Low</v>
      </c>
      <c r="P1437" s="207" t="s">
        <v>9447</v>
      </c>
      <c r="Q1437" s="8"/>
      <c r="R1437" s="8" t="s">
        <v>9448</v>
      </c>
      <c r="S1437" s="21" t="s">
        <v>36</v>
      </c>
      <c r="T1437" s="12" t="s">
        <v>9449</v>
      </c>
      <c r="U1437" s="24"/>
      <c r="V1437" s="24"/>
      <c r="W1437" s="24"/>
      <c r="X1437" s="14" t="str">
        <f>IF(ISNUMBER(#REF!), IF(#REF!&lt;5000001,"SMALL", IF(#REF!&lt;15000001,"MEDIUM","LARGE")),"")</f>
        <v/>
      </c>
    </row>
    <row r="1438" spans="1:24" ht="112.5" customHeight="1" x14ac:dyDescent="0.25">
      <c r="A1438" s="125"/>
      <c r="B1438" s="125"/>
      <c r="C1438" s="8" t="str">
        <f t="shared" ca="1" si="140"/>
        <v>Expired</v>
      </c>
      <c r="D1438" s="8" t="s">
        <v>9450</v>
      </c>
      <c r="E1438" s="9">
        <v>41787</v>
      </c>
      <c r="F1438" s="9">
        <v>43979</v>
      </c>
      <c r="G1438" s="9">
        <f t="shared" si="141"/>
        <v>44708</v>
      </c>
      <c r="H1438" s="8" t="s">
        <v>9451</v>
      </c>
      <c r="I1438" s="8" t="s">
        <v>9452</v>
      </c>
      <c r="J1438" s="8" t="s">
        <v>27</v>
      </c>
      <c r="K1438" s="8" t="s">
        <v>28</v>
      </c>
      <c r="L1438" s="8" t="s">
        <v>29</v>
      </c>
      <c r="M1438" s="10" t="str">
        <f t="shared" si="145"/>
        <v>LP</v>
      </c>
      <c r="N1438" s="12" t="s">
        <v>170</v>
      </c>
      <c r="O1438" s="8" t="str">
        <f t="shared" si="146"/>
        <v>Low</v>
      </c>
      <c r="P1438" s="207" t="s">
        <v>9453</v>
      </c>
      <c r="Q1438" s="8"/>
      <c r="R1438" s="8" t="s">
        <v>9454</v>
      </c>
      <c r="S1438" s="11" t="s">
        <v>9455</v>
      </c>
      <c r="T1438" s="22"/>
      <c r="U1438" s="8"/>
      <c r="V1438" s="8"/>
      <c r="W1438" s="8"/>
      <c r="X1438" s="14" t="s">
        <v>243</v>
      </c>
    </row>
    <row r="1439" spans="1:24" ht="112.5" customHeight="1" x14ac:dyDescent="0.25">
      <c r="A1439" s="137"/>
      <c r="B1439" s="139"/>
      <c r="C1439" s="35" t="str">
        <f t="shared" ca="1" si="140"/>
        <v>Expired</v>
      </c>
      <c r="D1439" s="35" t="s">
        <v>9456</v>
      </c>
      <c r="E1439" s="36">
        <v>41841</v>
      </c>
      <c r="F1439" s="36">
        <v>44763</v>
      </c>
      <c r="G1439" s="36">
        <f t="shared" si="141"/>
        <v>45493</v>
      </c>
      <c r="H1439" s="35" t="s">
        <v>9457</v>
      </c>
      <c r="I1439" s="35" t="s">
        <v>9458</v>
      </c>
      <c r="J1439" s="35" t="s">
        <v>27</v>
      </c>
      <c r="K1439" s="35" t="s">
        <v>28</v>
      </c>
      <c r="L1439" s="35" t="s">
        <v>29</v>
      </c>
      <c r="M1439" s="37" t="str">
        <f t="shared" si="145"/>
        <v>LP</v>
      </c>
      <c r="N1439" s="44" t="s">
        <v>170</v>
      </c>
      <c r="O1439" s="35" t="str">
        <f t="shared" si="146"/>
        <v>Low</v>
      </c>
      <c r="P1439" s="208" t="s">
        <v>9459</v>
      </c>
      <c r="Q1439" s="35"/>
      <c r="R1439" s="35" t="s">
        <v>9460</v>
      </c>
      <c r="S1439" s="43" t="s">
        <v>9090</v>
      </c>
      <c r="T1439" s="44" t="s">
        <v>9461</v>
      </c>
      <c r="U1439" s="140">
        <v>13</v>
      </c>
      <c r="V1439" s="140" t="s">
        <v>4109</v>
      </c>
      <c r="W1439" s="140" t="s">
        <v>9462</v>
      </c>
      <c r="X1439" s="41" t="s">
        <v>37</v>
      </c>
    </row>
    <row r="1440" spans="1:24" ht="112.5" customHeight="1" x14ac:dyDescent="0.25">
      <c r="A1440" s="125"/>
      <c r="B1440" s="125"/>
      <c r="C1440" s="8" t="str">
        <f t="shared" ca="1" si="140"/>
        <v>Expired</v>
      </c>
      <c r="D1440" s="8" t="s">
        <v>9463</v>
      </c>
      <c r="E1440" s="9">
        <v>42044</v>
      </c>
      <c r="F1440" s="9">
        <v>44236</v>
      </c>
      <c r="G1440" s="9">
        <f t="shared" si="141"/>
        <v>44965</v>
      </c>
      <c r="H1440" s="8" t="s">
        <v>9464</v>
      </c>
      <c r="I1440" s="8" t="s">
        <v>9465</v>
      </c>
      <c r="J1440" s="8" t="s">
        <v>27</v>
      </c>
      <c r="K1440" s="8" t="s">
        <v>28</v>
      </c>
      <c r="L1440" s="8" t="s">
        <v>29</v>
      </c>
      <c r="M1440" s="10" t="str">
        <f t="shared" si="145"/>
        <v>LP</v>
      </c>
      <c r="N1440" s="12" t="s">
        <v>30</v>
      </c>
      <c r="O1440" s="8" t="str">
        <f t="shared" si="146"/>
        <v>Medium</v>
      </c>
      <c r="P1440" s="207" t="s">
        <v>9466</v>
      </c>
      <c r="Q1440" s="8"/>
      <c r="R1440" s="8" t="s">
        <v>9467</v>
      </c>
      <c r="S1440" s="11" t="s">
        <v>9468</v>
      </c>
      <c r="T1440" s="13"/>
      <c r="U1440" s="8"/>
      <c r="V1440" s="8"/>
      <c r="W1440" s="8"/>
      <c r="X1440" s="14" t="str">
        <f>IF(ISNUMBER(#REF!), IF(#REF!&lt;5000001,"SMALL", IF(#REF!&lt;15000001,"MEDIUM","LARGE")),"")</f>
        <v/>
      </c>
    </row>
    <row r="1441" spans="1:24" ht="112.5" customHeight="1" x14ac:dyDescent="0.25">
      <c r="A1441" s="125"/>
      <c r="B1441" s="125"/>
      <c r="C1441" s="8" t="str">
        <f t="shared" ca="1" si="140"/>
        <v>Expired</v>
      </c>
      <c r="D1441" s="8" t="s">
        <v>9469</v>
      </c>
      <c r="E1441" s="9">
        <v>44677</v>
      </c>
      <c r="F1441" s="9">
        <v>44677</v>
      </c>
      <c r="G1441" s="9">
        <f t="shared" si="141"/>
        <v>45407</v>
      </c>
      <c r="H1441" s="8" t="s">
        <v>9470</v>
      </c>
      <c r="I1441" s="8" t="s">
        <v>9471</v>
      </c>
      <c r="J1441" s="8" t="s">
        <v>27</v>
      </c>
      <c r="K1441" s="8" t="s">
        <v>28</v>
      </c>
      <c r="L1441" s="8" t="s">
        <v>29</v>
      </c>
      <c r="M1441" s="10" t="str">
        <f t="shared" si="145"/>
        <v>LP</v>
      </c>
      <c r="N1441" s="12" t="s">
        <v>30</v>
      </c>
      <c r="O1441" s="8" t="str">
        <f t="shared" si="146"/>
        <v>Medium</v>
      </c>
      <c r="P1441" s="207" t="s">
        <v>9472</v>
      </c>
      <c r="Q1441" s="8"/>
      <c r="R1441" s="8" t="s">
        <v>9473</v>
      </c>
      <c r="S1441" s="21" t="s">
        <v>9474</v>
      </c>
      <c r="T1441" s="12" t="s">
        <v>60</v>
      </c>
      <c r="U1441" s="8"/>
      <c r="V1441" s="8"/>
      <c r="W1441" s="8"/>
      <c r="X1441" s="27" t="s">
        <v>61</v>
      </c>
    </row>
    <row r="1442" spans="1:24" ht="112.5" customHeight="1" x14ac:dyDescent="0.25">
      <c r="A1442" s="125"/>
      <c r="B1442" s="141">
        <v>44874</v>
      </c>
      <c r="C1442" s="8" t="str">
        <f t="shared" ca="1" si="140"/>
        <v>Expired</v>
      </c>
      <c r="D1442" s="8" t="s">
        <v>9475</v>
      </c>
      <c r="E1442" s="9">
        <v>44873</v>
      </c>
      <c r="F1442" s="9">
        <v>44873</v>
      </c>
      <c r="G1442" s="9">
        <f t="shared" si="141"/>
        <v>45603</v>
      </c>
      <c r="H1442" s="8" t="s">
        <v>9476</v>
      </c>
      <c r="I1442" s="8" t="s">
        <v>9477</v>
      </c>
      <c r="J1442" s="8" t="s">
        <v>27</v>
      </c>
      <c r="K1442" s="8" t="s">
        <v>28</v>
      </c>
      <c r="L1442" s="8" t="s">
        <v>29</v>
      </c>
      <c r="M1442" s="10" t="str">
        <f t="shared" si="145"/>
        <v>LP</v>
      </c>
      <c r="N1442" s="12" t="s">
        <v>30</v>
      </c>
      <c r="O1442" s="8" t="str">
        <f t="shared" si="146"/>
        <v>Medium</v>
      </c>
      <c r="P1442" s="207" t="s">
        <v>9478</v>
      </c>
      <c r="Q1442" s="8"/>
      <c r="R1442" s="8" t="s">
        <v>9473</v>
      </c>
      <c r="S1442" s="21" t="s">
        <v>9479</v>
      </c>
      <c r="T1442" s="12" t="s">
        <v>9480</v>
      </c>
      <c r="U1442" s="8">
        <v>2</v>
      </c>
      <c r="V1442" s="8">
        <v>0</v>
      </c>
      <c r="W1442" s="8">
        <v>0</v>
      </c>
      <c r="X1442" s="27" t="s">
        <v>243</v>
      </c>
    </row>
    <row r="1443" spans="1:24" ht="112.5" customHeight="1" x14ac:dyDescent="0.25">
      <c r="A1443" s="125"/>
      <c r="B1443" s="125"/>
      <c r="C1443" s="8" t="str">
        <f t="shared" ca="1" si="140"/>
        <v>Expired</v>
      </c>
      <c r="D1443" s="8" t="s">
        <v>9481</v>
      </c>
      <c r="E1443" s="9">
        <v>42317</v>
      </c>
      <c r="F1443" s="9">
        <f>E1443</f>
        <v>42317</v>
      </c>
      <c r="G1443" s="9">
        <f t="shared" si="141"/>
        <v>43047</v>
      </c>
      <c r="H1443" s="8" t="s">
        <v>9482</v>
      </c>
      <c r="I1443" s="8" t="s">
        <v>9483</v>
      </c>
      <c r="J1443" s="12" t="s">
        <v>123</v>
      </c>
      <c r="K1443" s="8" t="s">
        <v>124</v>
      </c>
      <c r="L1443" s="8" t="s">
        <v>29</v>
      </c>
      <c r="M1443" s="10" t="str">
        <f t="shared" si="145"/>
        <v>LP</v>
      </c>
      <c r="N1443" s="12" t="s">
        <v>30</v>
      </c>
      <c r="O1443" s="8" t="str">
        <f t="shared" si="146"/>
        <v>Medium</v>
      </c>
      <c r="P1443" s="207" t="s">
        <v>9484</v>
      </c>
      <c r="Q1443" s="8"/>
      <c r="R1443" s="8" t="s">
        <v>9485</v>
      </c>
      <c r="S1443" s="11" t="s">
        <v>9486</v>
      </c>
      <c r="T1443" s="12" t="s">
        <v>958</v>
      </c>
      <c r="U1443" s="8">
        <v>2</v>
      </c>
      <c r="V1443" s="8">
        <v>0</v>
      </c>
      <c r="W1443" s="8">
        <v>0</v>
      </c>
      <c r="X1443" s="14" t="s">
        <v>37</v>
      </c>
    </row>
    <row r="1444" spans="1:24" ht="112.5" customHeight="1" x14ac:dyDescent="0.25">
      <c r="A1444" s="125"/>
      <c r="B1444" s="125"/>
      <c r="C1444" s="8" t="str">
        <f t="shared" ca="1" si="140"/>
        <v>Expired</v>
      </c>
      <c r="D1444" s="12" t="s">
        <v>9487</v>
      </c>
      <c r="E1444" s="23">
        <v>43536</v>
      </c>
      <c r="F1444" s="28">
        <v>43536</v>
      </c>
      <c r="G1444" s="9">
        <f t="shared" si="141"/>
        <v>44266</v>
      </c>
      <c r="H1444" s="8" t="s">
        <v>9488</v>
      </c>
      <c r="I1444" s="12" t="s">
        <v>9489</v>
      </c>
      <c r="J1444" s="12" t="s">
        <v>56</v>
      </c>
      <c r="K1444" s="12" t="s">
        <v>124</v>
      </c>
      <c r="L1444" s="11" t="s">
        <v>1275</v>
      </c>
      <c r="M1444" s="10" t="str">
        <f t="shared" si="145"/>
        <v>LA</v>
      </c>
      <c r="N1444" s="12" t="s">
        <v>1276</v>
      </c>
      <c r="O1444" s="8" t="str">
        <f t="shared" si="146"/>
        <v>Medium</v>
      </c>
      <c r="P1444" s="201" t="s">
        <v>9490</v>
      </c>
      <c r="Q1444" s="12"/>
      <c r="R1444" s="12" t="s">
        <v>9491</v>
      </c>
      <c r="S1444" s="29" t="s">
        <v>9492</v>
      </c>
      <c r="T1444" s="14"/>
      <c r="U1444" s="12"/>
      <c r="V1444" s="12"/>
      <c r="W1444" s="12"/>
      <c r="X1444" s="12" t="s">
        <v>37</v>
      </c>
    </row>
    <row r="1445" spans="1:24" ht="112.5" customHeight="1" x14ac:dyDescent="0.25">
      <c r="A1445" s="125"/>
      <c r="B1445" s="125"/>
      <c r="C1445" s="8" t="str">
        <f t="shared" ca="1" si="140"/>
        <v>Expired</v>
      </c>
      <c r="D1445" s="8" t="s">
        <v>9493</v>
      </c>
      <c r="E1445" s="9">
        <v>43237</v>
      </c>
      <c r="F1445" s="9">
        <v>44698</v>
      </c>
      <c r="G1445" s="9">
        <f t="shared" si="141"/>
        <v>45428</v>
      </c>
      <c r="H1445" s="8" t="s">
        <v>9494</v>
      </c>
      <c r="I1445" s="8" t="s">
        <v>9495</v>
      </c>
      <c r="J1445" s="8" t="s">
        <v>27</v>
      </c>
      <c r="K1445" s="8" t="s">
        <v>28</v>
      </c>
      <c r="L1445" s="8" t="s">
        <v>29</v>
      </c>
      <c r="M1445" s="10" t="str">
        <f t="shared" si="145"/>
        <v>LP</v>
      </c>
      <c r="N1445" s="12" t="s">
        <v>486</v>
      </c>
      <c r="O1445" s="8" t="str">
        <f t="shared" si="146"/>
        <v>Medium</v>
      </c>
      <c r="P1445" s="207" t="s">
        <v>9496</v>
      </c>
      <c r="Q1445" s="8"/>
      <c r="R1445" s="8" t="s">
        <v>9497</v>
      </c>
      <c r="S1445" s="11" t="s">
        <v>9498</v>
      </c>
      <c r="T1445" s="23" t="s">
        <v>9499</v>
      </c>
      <c r="U1445" s="8">
        <v>9</v>
      </c>
      <c r="V1445" s="8">
        <v>44</v>
      </c>
      <c r="W1445" s="8">
        <v>0</v>
      </c>
      <c r="X1445" s="14" t="s">
        <v>243</v>
      </c>
    </row>
    <row r="1446" spans="1:24" ht="112.5" customHeight="1" x14ac:dyDescent="0.25">
      <c r="A1446" s="125"/>
      <c r="B1446" s="125"/>
      <c r="C1446" s="8" t="str">
        <f t="shared" ca="1" si="140"/>
        <v>Expired</v>
      </c>
      <c r="D1446" s="12" t="s">
        <v>9500</v>
      </c>
      <c r="E1446" s="23">
        <v>43609</v>
      </c>
      <c r="F1446" s="28">
        <v>43627</v>
      </c>
      <c r="G1446" s="9">
        <f t="shared" si="141"/>
        <v>44357</v>
      </c>
      <c r="H1446" s="8" t="s">
        <v>9501</v>
      </c>
      <c r="I1446" s="12" t="s">
        <v>9502</v>
      </c>
      <c r="J1446" s="8" t="s">
        <v>161</v>
      </c>
      <c r="K1446" s="12" t="s">
        <v>124</v>
      </c>
      <c r="L1446" s="8" t="s">
        <v>29</v>
      </c>
      <c r="M1446" s="10" t="str">
        <f t="shared" si="145"/>
        <v>LP</v>
      </c>
      <c r="N1446" s="12" t="s">
        <v>132</v>
      </c>
      <c r="O1446" s="8" t="str">
        <f t="shared" si="146"/>
        <v>Low</v>
      </c>
      <c r="P1446" s="201" t="s">
        <v>9503</v>
      </c>
      <c r="Q1446" s="12"/>
      <c r="R1446" s="12" t="s">
        <v>9504</v>
      </c>
      <c r="S1446" s="29" t="s">
        <v>9505</v>
      </c>
      <c r="T1446" s="14"/>
      <c r="U1446" s="12"/>
      <c r="V1446" s="12"/>
      <c r="W1446" s="12"/>
      <c r="X1446" s="12" t="s">
        <v>37</v>
      </c>
    </row>
    <row r="1447" spans="1:24" ht="112.5" customHeight="1" x14ac:dyDescent="0.25">
      <c r="A1447" s="125"/>
      <c r="B1447" s="125"/>
      <c r="C1447" s="8" t="str">
        <f t="shared" ca="1" si="140"/>
        <v>Expired</v>
      </c>
      <c r="D1447" s="8" t="s">
        <v>9506</v>
      </c>
      <c r="E1447" s="9">
        <v>43235</v>
      </c>
      <c r="F1447" s="9">
        <f>E1447</f>
        <v>43235</v>
      </c>
      <c r="G1447" s="9">
        <f t="shared" si="141"/>
        <v>43965</v>
      </c>
      <c r="H1447" s="8" t="s">
        <v>9507</v>
      </c>
      <c r="I1447" s="8" t="s">
        <v>9508</v>
      </c>
      <c r="J1447" s="8" t="s">
        <v>131</v>
      </c>
      <c r="K1447" s="8" t="s">
        <v>28</v>
      </c>
      <c r="L1447" s="8" t="s">
        <v>29</v>
      </c>
      <c r="M1447" s="10" t="str">
        <f t="shared" si="145"/>
        <v>LP</v>
      </c>
      <c r="N1447" s="12" t="s">
        <v>132</v>
      </c>
      <c r="O1447" s="8" t="str">
        <f t="shared" si="146"/>
        <v>Low</v>
      </c>
      <c r="P1447" s="207" t="s">
        <v>9509</v>
      </c>
      <c r="Q1447" s="8"/>
      <c r="R1447" s="8" t="s">
        <v>9510</v>
      </c>
      <c r="S1447" s="11" t="s">
        <v>9511</v>
      </c>
      <c r="T1447" s="13"/>
      <c r="U1447" s="8"/>
      <c r="V1447" s="8"/>
      <c r="W1447" s="8"/>
      <c r="X1447" s="14" t="s">
        <v>37</v>
      </c>
    </row>
    <row r="1448" spans="1:24" ht="112.5" customHeight="1" x14ac:dyDescent="0.25">
      <c r="A1448" s="125"/>
      <c r="B1448" s="136">
        <v>45089</v>
      </c>
      <c r="C1448" s="8" t="str">
        <f t="shared" ca="1" si="140"/>
        <v>Active</v>
      </c>
      <c r="D1448" s="8" t="s">
        <v>9512</v>
      </c>
      <c r="E1448" s="9">
        <v>45089</v>
      </c>
      <c r="F1448" s="9">
        <f>E1448</f>
        <v>45089</v>
      </c>
      <c r="G1448" s="9">
        <f t="shared" si="141"/>
        <v>45819</v>
      </c>
      <c r="H1448" s="8" t="s">
        <v>9513</v>
      </c>
      <c r="I1448" s="8" t="s">
        <v>9514</v>
      </c>
      <c r="J1448" s="8" t="s">
        <v>161</v>
      </c>
      <c r="K1448" s="8" t="s">
        <v>28</v>
      </c>
      <c r="L1448" s="8" t="s">
        <v>29</v>
      </c>
      <c r="M1448" s="10" t="str">
        <f t="shared" si="145"/>
        <v>LP</v>
      </c>
      <c r="N1448" s="8" t="s">
        <v>30</v>
      </c>
      <c r="O1448" s="8" t="str">
        <f>IF(EXACT(N1448,"Overseas Charities Operating in Jamaica"),"Medium",IF(EXACT(N1448,"Muslim Groups/Foundations"),"Medium",IF(EXACT(N1448,"Churches"),"Low",IF(EXACT(N1448,"Benevolent Societies"),"Low",IF(EXACT(N1448,"Alumni/Past Students Associations"),"Low",IF(EXACT(N1448,"Schools(Government/Private)"),"Low",IF(EXACT(N1448,"Govt.Based Trusts/Charities"),"Low",IF(EXACT(N1448,"Trust"),"Medium",IF(EXACT(N1448,"Company Based Foundations"),"Medium",IF(EXACT(N1448,"Other Foundations"),"Medium",IF(EXACT(N1448,"Unincorporated Groups"),"Medium","")))))))))))</f>
        <v>Medium</v>
      </c>
      <c r="P1448" s="207" t="s">
        <v>9515</v>
      </c>
      <c r="Q1448" s="8"/>
      <c r="R1448" s="8" t="s">
        <v>9516</v>
      </c>
      <c r="S1448" s="11" t="s">
        <v>9517</v>
      </c>
      <c r="T1448" s="12" t="s">
        <v>9518</v>
      </c>
      <c r="U1448" s="8">
        <v>4</v>
      </c>
      <c r="V1448" s="8">
        <v>0</v>
      </c>
      <c r="W1448" s="8">
        <v>0</v>
      </c>
      <c r="X1448" s="14" t="s">
        <v>37</v>
      </c>
    </row>
    <row r="1449" spans="1:24" ht="112.5" customHeight="1" x14ac:dyDescent="0.25">
      <c r="A1449" s="125"/>
      <c r="B1449" s="125"/>
      <c r="C1449" s="8" t="str">
        <f t="shared" ca="1" si="140"/>
        <v>Expired</v>
      </c>
      <c r="D1449" s="8" t="s">
        <v>9519</v>
      </c>
      <c r="E1449" s="9">
        <v>42655</v>
      </c>
      <c r="F1449" s="9">
        <f>E1449</f>
        <v>42655</v>
      </c>
      <c r="G1449" s="9">
        <f t="shared" si="141"/>
        <v>43384</v>
      </c>
      <c r="H1449" s="8" t="s">
        <v>9520</v>
      </c>
      <c r="I1449" s="8" t="s">
        <v>9521</v>
      </c>
      <c r="J1449" s="8" t="s">
        <v>254</v>
      </c>
      <c r="K1449" s="8" t="s">
        <v>28</v>
      </c>
      <c r="L1449" s="8" t="s">
        <v>29</v>
      </c>
      <c r="M1449" s="10" t="str">
        <f t="shared" si="145"/>
        <v>LP</v>
      </c>
      <c r="N1449" s="12" t="s">
        <v>30</v>
      </c>
      <c r="O1449" s="8" t="str">
        <f t="shared" ref="O1449:O1458" si="147">IF(EXACT(N1449,"Overseas Charities Operating in Jamaica"),"Medium",IF(EXACT(N1449,"Muslim Groups/Foundations"),"Medium",IF(EXACT(N1449,"Churches"),"Low",IF(EXACT(N1449,"Benevolent Societies"),"Low",IF(EXACT(N1449,"Alumni/Past Students'associations"),"Low",IF(EXACT(N1449,"Schools(Government/Private)"),"Low",IF(EXACT(N1449,"Govt.Based Trust/Charities"),"Low",IF(EXACT(N1449,"Trust"),"Medium",IF(EXACT(N1449,"Company Based Foundations"),"Medium",IF(EXACT(N1449,"Other Foundations"),"Medium",IF(EXACT(N1449,"Unincorporated Groups"),"Medium","")))))))))))</f>
        <v>Medium</v>
      </c>
      <c r="P1449" s="207" t="s">
        <v>9522</v>
      </c>
      <c r="Q1449" s="8"/>
      <c r="R1449" s="8" t="s">
        <v>36</v>
      </c>
      <c r="S1449" s="21" t="s">
        <v>36</v>
      </c>
      <c r="T1449" s="13"/>
      <c r="U1449" s="8"/>
      <c r="V1449" s="8"/>
      <c r="W1449" s="8"/>
      <c r="X1449" s="14" t="s">
        <v>37</v>
      </c>
    </row>
    <row r="1450" spans="1:24" ht="112.5" customHeight="1" x14ac:dyDescent="0.25">
      <c r="A1450" s="125"/>
      <c r="B1450" s="125"/>
      <c r="C1450" s="8" t="str">
        <f t="shared" ca="1" si="140"/>
        <v>Expired</v>
      </c>
      <c r="D1450" s="12" t="s">
        <v>9523</v>
      </c>
      <c r="E1450" s="23">
        <v>43511</v>
      </c>
      <c r="F1450" s="28">
        <v>44242</v>
      </c>
      <c r="G1450" s="9">
        <f t="shared" si="141"/>
        <v>44971</v>
      </c>
      <c r="H1450" s="8" t="s">
        <v>9524</v>
      </c>
      <c r="I1450" s="12" t="s">
        <v>9525</v>
      </c>
      <c r="J1450" s="12" t="s">
        <v>56</v>
      </c>
      <c r="K1450" s="12" t="s">
        <v>124</v>
      </c>
      <c r="L1450" s="8" t="s">
        <v>29</v>
      </c>
      <c r="M1450" s="10" t="str">
        <f t="shared" si="145"/>
        <v>LP</v>
      </c>
      <c r="N1450" s="12" t="s">
        <v>132</v>
      </c>
      <c r="O1450" s="8" t="str">
        <f t="shared" si="147"/>
        <v>Low</v>
      </c>
      <c r="P1450" s="201" t="s">
        <v>9526</v>
      </c>
      <c r="Q1450" s="12"/>
      <c r="R1450" s="12" t="s">
        <v>9527</v>
      </c>
      <c r="S1450" s="46"/>
      <c r="T1450" s="14"/>
      <c r="U1450" s="12"/>
      <c r="V1450" s="12"/>
      <c r="W1450" s="12"/>
      <c r="X1450" s="12" t="s">
        <v>37</v>
      </c>
    </row>
    <row r="1451" spans="1:24" ht="112.5" customHeight="1" x14ac:dyDescent="0.25">
      <c r="A1451" s="125"/>
      <c r="B1451" s="125"/>
      <c r="C1451" s="8" t="str">
        <f t="shared" ref="C1451:C1514" ca="1" si="148">IF(G1451&lt;TODAY(),"Expired","Active")</f>
        <v>Expired</v>
      </c>
      <c r="D1451" s="8" t="s">
        <v>9528</v>
      </c>
      <c r="E1451" s="9">
        <v>42829</v>
      </c>
      <c r="F1451" s="9">
        <v>44246</v>
      </c>
      <c r="G1451" s="9">
        <f t="shared" ref="G1451:G1494" si="149">DATE(YEAR(F1451)+2,MONTH(F1451),DAY(F1451)-1)</f>
        <v>44975</v>
      </c>
      <c r="H1451" s="8" t="s">
        <v>9529</v>
      </c>
      <c r="I1451" s="8" t="s">
        <v>9530</v>
      </c>
      <c r="J1451" s="8" t="s">
        <v>161</v>
      </c>
      <c r="K1451" s="8" t="s">
        <v>28</v>
      </c>
      <c r="L1451" s="8" t="s">
        <v>29</v>
      </c>
      <c r="M1451" s="10" t="str">
        <f t="shared" si="145"/>
        <v>LP</v>
      </c>
      <c r="N1451" s="12" t="s">
        <v>30</v>
      </c>
      <c r="O1451" s="8" t="str">
        <f t="shared" si="147"/>
        <v>Medium</v>
      </c>
      <c r="P1451" s="207" t="s">
        <v>9531</v>
      </c>
      <c r="Q1451" s="8"/>
      <c r="R1451" s="8" t="s">
        <v>9532</v>
      </c>
      <c r="S1451" s="11" t="s">
        <v>9533</v>
      </c>
      <c r="T1451" s="12" t="s">
        <v>9534</v>
      </c>
      <c r="U1451" s="8"/>
      <c r="V1451" s="8"/>
      <c r="W1451" s="8"/>
      <c r="X1451" s="14" t="s">
        <v>37</v>
      </c>
    </row>
    <row r="1452" spans="1:24" ht="112.5" customHeight="1" x14ac:dyDescent="0.25">
      <c r="A1452" s="125"/>
      <c r="B1452" s="125"/>
      <c r="C1452" s="8" t="str">
        <f t="shared" ca="1" si="148"/>
        <v>Expired</v>
      </c>
      <c r="D1452" s="8" t="s">
        <v>9535</v>
      </c>
      <c r="E1452" s="9">
        <v>42936</v>
      </c>
      <c r="F1452" s="9">
        <f>E1452</f>
        <v>42936</v>
      </c>
      <c r="G1452" s="9">
        <f t="shared" si="149"/>
        <v>43665</v>
      </c>
      <c r="H1452" s="8" t="s">
        <v>9536</v>
      </c>
      <c r="I1452" s="8" t="s">
        <v>9537</v>
      </c>
      <c r="J1452" s="8" t="s">
        <v>161</v>
      </c>
      <c r="K1452" s="8" t="s">
        <v>28</v>
      </c>
      <c r="L1452" s="8" t="s">
        <v>29</v>
      </c>
      <c r="M1452" s="10" t="str">
        <f t="shared" si="145"/>
        <v>LP</v>
      </c>
      <c r="N1452" s="12" t="s">
        <v>30</v>
      </c>
      <c r="O1452" s="8" t="str">
        <f t="shared" si="147"/>
        <v>Medium</v>
      </c>
      <c r="P1452" s="207" t="s">
        <v>9538</v>
      </c>
      <c r="Q1452" s="8"/>
      <c r="R1452" s="8" t="s">
        <v>36</v>
      </c>
      <c r="S1452" s="21" t="s">
        <v>36</v>
      </c>
      <c r="T1452" s="13"/>
      <c r="U1452" s="8"/>
      <c r="V1452" s="8"/>
      <c r="W1452" s="8"/>
      <c r="X1452" s="14" t="s">
        <v>37</v>
      </c>
    </row>
    <row r="1453" spans="1:24" ht="112.5" customHeight="1" x14ac:dyDescent="0.25">
      <c r="A1453" s="125"/>
      <c r="B1453" s="125"/>
      <c r="C1453" s="8" t="str">
        <f t="shared" ca="1" si="148"/>
        <v>Active</v>
      </c>
      <c r="D1453" s="8" t="s">
        <v>9539</v>
      </c>
      <c r="E1453" s="9">
        <v>42079</v>
      </c>
      <c r="F1453" s="9">
        <v>45001</v>
      </c>
      <c r="G1453" s="9">
        <f t="shared" si="149"/>
        <v>45731</v>
      </c>
      <c r="H1453" s="8" t="s">
        <v>9540</v>
      </c>
      <c r="I1453" s="8" t="s">
        <v>9541</v>
      </c>
      <c r="J1453" s="8" t="s">
        <v>27</v>
      </c>
      <c r="K1453" s="8" t="s">
        <v>28</v>
      </c>
      <c r="L1453" s="8" t="s">
        <v>29</v>
      </c>
      <c r="M1453" s="10" t="str">
        <f t="shared" si="145"/>
        <v>LP</v>
      </c>
      <c r="N1453" s="12" t="s">
        <v>30</v>
      </c>
      <c r="O1453" s="8" t="str">
        <f t="shared" si="147"/>
        <v>Medium</v>
      </c>
      <c r="P1453" s="207" t="s">
        <v>9542</v>
      </c>
      <c r="Q1453" s="8"/>
      <c r="R1453" s="8" t="s">
        <v>9543</v>
      </c>
      <c r="S1453" s="11" t="s">
        <v>9544</v>
      </c>
      <c r="T1453" s="12" t="s">
        <v>9545</v>
      </c>
      <c r="U1453" s="8">
        <v>20</v>
      </c>
      <c r="V1453" s="8">
        <v>3</v>
      </c>
      <c r="W1453" s="8">
        <v>1</v>
      </c>
      <c r="X1453" s="14" t="s">
        <v>243</v>
      </c>
    </row>
    <row r="1454" spans="1:24" ht="112.5" customHeight="1" x14ac:dyDescent="0.25">
      <c r="A1454" s="125"/>
      <c r="B1454" s="125"/>
      <c r="C1454" s="8" t="str">
        <f t="shared" ca="1" si="148"/>
        <v>Expired</v>
      </c>
      <c r="D1454" s="8" t="s">
        <v>9546</v>
      </c>
      <c r="E1454" s="9">
        <v>41862</v>
      </c>
      <c r="F1454" s="9">
        <v>44784</v>
      </c>
      <c r="G1454" s="9">
        <f t="shared" si="149"/>
        <v>45514</v>
      </c>
      <c r="H1454" s="8" t="s">
        <v>9547</v>
      </c>
      <c r="I1454" s="8" t="s">
        <v>2449</v>
      </c>
      <c r="J1454" s="8" t="s">
        <v>161</v>
      </c>
      <c r="K1454" s="8" t="s">
        <v>28</v>
      </c>
      <c r="L1454" s="8" t="s">
        <v>29</v>
      </c>
      <c r="M1454" s="10" t="str">
        <f t="shared" si="145"/>
        <v>LP</v>
      </c>
      <c r="N1454" s="12" t="s">
        <v>132</v>
      </c>
      <c r="O1454" s="8" t="str">
        <f t="shared" si="147"/>
        <v>Low</v>
      </c>
      <c r="P1454" s="207" t="s">
        <v>9548</v>
      </c>
      <c r="Q1454" s="8"/>
      <c r="R1454" s="8" t="s">
        <v>9549</v>
      </c>
      <c r="S1454" s="11" t="s">
        <v>9550</v>
      </c>
      <c r="T1454" s="13" t="s">
        <v>60</v>
      </c>
      <c r="U1454" s="8">
        <v>100</v>
      </c>
      <c r="V1454" s="8">
        <v>7</v>
      </c>
      <c r="W1454" s="8">
        <v>1</v>
      </c>
      <c r="X1454" s="14" t="s">
        <v>37</v>
      </c>
    </row>
    <row r="1455" spans="1:24" ht="112.5" customHeight="1" x14ac:dyDescent="0.25">
      <c r="A1455" s="125"/>
      <c r="B1455" s="125"/>
      <c r="C1455" s="8" t="str">
        <f t="shared" ca="1" si="148"/>
        <v>Expired</v>
      </c>
      <c r="D1455" s="12" t="s">
        <v>9551</v>
      </c>
      <c r="E1455" s="23">
        <v>41870</v>
      </c>
      <c r="F1455" s="28">
        <v>44062</v>
      </c>
      <c r="G1455" s="9">
        <f t="shared" si="149"/>
        <v>44791</v>
      </c>
      <c r="H1455" s="8" t="s">
        <v>9552</v>
      </c>
      <c r="I1455" s="12" t="s">
        <v>9553</v>
      </c>
      <c r="J1455" s="12" t="s">
        <v>56</v>
      </c>
      <c r="K1455" s="12" t="s">
        <v>124</v>
      </c>
      <c r="L1455" s="8" t="s">
        <v>29</v>
      </c>
      <c r="M1455" s="10" t="str">
        <f t="shared" si="145"/>
        <v>LP</v>
      </c>
      <c r="N1455" s="12" t="s">
        <v>30</v>
      </c>
      <c r="O1455" s="8" t="str">
        <f t="shared" si="147"/>
        <v>Medium</v>
      </c>
      <c r="P1455" s="201" t="s">
        <v>9554</v>
      </c>
      <c r="Q1455" s="12"/>
      <c r="R1455" s="12" t="s">
        <v>9555</v>
      </c>
      <c r="S1455" s="29" t="s">
        <v>9556</v>
      </c>
      <c r="T1455" s="14" t="s">
        <v>9557</v>
      </c>
      <c r="U1455" s="12">
        <v>11</v>
      </c>
      <c r="V1455" s="12">
        <v>12</v>
      </c>
      <c r="W1455" s="12">
        <v>1</v>
      </c>
      <c r="X1455" s="12" t="s">
        <v>61</v>
      </c>
    </row>
    <row r="1456" spans="1:24" ht="112.5" customHeight="1" x14ac:dyDescent="0.25">
      <c r="A1456" s="125"/>
      <c r="B1456" s="125"/>
      <c r="C1456" s="8" t="str">
        <f t="shared" ca="1" si="148"/>
        <v>Expired</v>
      </c>
      <c r="D1456" s="8" t="s">
        <v>9558</v>
      </c>
      <c r="E1456" s="9">
        <v>42766</v>
      </c>
      <c r="F1456" s="9">
        <f>E1456</f>
        <v>42766</v>
      </c>
      <c r="G1456" s="9">
        <f t="shared" si="149"/>
        <v>43495</v>
      </c>
      <c r="H1456" s="8" t="s">
        <v>9559</v>
      </c>
      <c r="I1456" s="8" t="s">
        <v>9560</v>
      </c>
      <c r="J1456" s="8" t="s">
        <v>191</v>
      </c>
      <c r="K1456" s="8" t="s">
        <v>28</v>
      </c>
      <c r="L1456" s="8" t="s">
        <v>29</v>
      </c>
      <c r="M1456" s="10" t="str">
        <f t="shared" si="145"/>
        <v>LP</v>
      </c>
      <c r="N1456" s="12" t="s">
        <v>132</v>
      </c>
      <c r="O1456" s="8" t="str">
        <f t="shared" si="147"/>
        <v>Low</v>
      </c>
      <c r="P1456" s="207" t="s">
        <v>9561</v>
      </c>
      <c r="Q1456" s="8"/>
      <c r="R1456" s="8" t="s">
        <v>36</v>
      </c>
      <c r="S1456" s="21" t="s">
        <v>36</v>
      </c>
      <c r="T1456" s="13"/>
      <c r="U1456" s="8"/>
      <c r="V1456" s="8"/>
      <c r="W1456" s="8"/>
      <c r="X1456" s="14" t="s">
        <v>37</v>
      </c>
    </row>
    <row r="1457" spans="1:24" ht="112.5" customHeight="1" x14ac:dyDescent="0.25">
      <c r="A1457" s="125"/>
      <c r="B1457" s="141">
        <v>44865</v>
      </c>
      <c r="C1457" s="8" t="str">
        <f t="shared" ca="1" si="148"/>
        <v>Expired</v>
      </c>
      <c r="D1457" s="8" t="s">
        <v>9562</v>
      </c>
      <c r="E1457" s="9">
        <v>44858</v>
      </c>
      <c r="F1457" s="9">
        <v>44858</v>
      </c>
      <c r="G1457" s="9">
        <f t="shared" si="149"/>
        <v>45588</v>
      </c>
      <c r="H1457" s="8" t="s">
        <v>9563</v>
      </c>
      <c r="I1457" s="8" t="s">
        <v>9564</v>
      </c>
      <c r="J1457" s="8" t="s">
        <v>56</v>
      </c>
      <c r="K1457" s="8" t="s">
        <v>124</v>
      </c>
      <c r="L1457" s="8" t="s">
        <v>1275</v>
      </c>
      <c r="M1457" s="10" t="str">
        <f t="shared" si="145"/>
        <v>LA</v>
      </c>
      <c r="N1457" s="12" t="s">
        <v>1276</v>
      </c>
      <c r="O1457" s="8" t="str">
        <f t="shared" si="147"/>
        <v>Medium</v>
      </c>
      <c r="P1457" s="207" t="s">
        <v>36</v>
      </c>
      <c r="Q1457" s="8"/>
      <c r="R1457" s="8"/>
      <c r="S1457" s="11"/>
      <c r="T1457" s="13"/>
      <c r="U1457" s="8"/>
      <c r="V1457" s="8"/>
      <c r="W1457" s="8"/>
      <c r="X1457" s="14"/>
    </row>
    <row r="1458" spans="1:24" ht="112.5" customHeight="1" x14ac:dyDescent="0.25">
      <c r="A1458" s="125"/>
      <c r="B1458" s="125"/>
      <c r="C1458" s="8" t="str">
        <f t="shared" ca="1" si="148"/>
        <v>Expired</v>
      </c>
      <c r="D1458" s="12" t="s">
        <v>9565</v>
      </c>
      <c r="E1458" s="23">
        <v>42299</v>
      </c>
      <c r="F1458" s="28">
        <v>44510</v>
      </c>
      <c r="G1458" s="9">
        <f t="shared" si="149"/>
        <v>45239</v>
      </c>
      <c r="H1458" s="8" t="s">
        <v>9566</v>
      </c>
      <c r="I1458" s="12" t="s">
        <v>9567</v>
      </c>
      <c r="J1458" s="12" t="s">
        <v>56</v>
      </c>
      <c r="K1458" s="12" t="s">
        <v>124</v>
      </c>
      <c r="L1458" s="8" t="s">
        <v>29</v>
      </c>
      <c r="M1458" s="10" t="str">
        <f t="shared" si="145"/>
        <v>LP</v>
      </c>
      <c r="N1458" s="12" t="s">
        <v>132</v>
      </c>
      <c r="O1458" s="8" t="str">
        <f t="shared" si="147"/>
        <v>Low</v>
      </c>
      <c r="P1458" s="201" t="s">
        <v>9568</v>
      </c>
      <c r="Q1458" s="12"/>
      <c r="R1458" s="12" t="s">
        <v>9569</v>
      </c>
      <c r="S1458" s="29" t="s">
        <v>9570</v>
      </c>
      <c r="T1458" s="14" t="s">
        <v>9571</v>
      </c>
      <c r="U1458" s="12">
        <v>2</v>
      </c>
      <c r="V1458" s="12">
        <v>0</v>
      </c>
      <c r="W1458" s="12">
        <v>0</v>
      </c>
      <c r="X1458" s="12" t="s">
        <v>37</v>
      </c>
    </row>
    <row r="1459" spans="1:24" ht="112.5" customHeight="1" x14ac:dyDescent="0.25">
      <c r="A1459" s="121"/>
      <c r="B1459" s="136">
        <v>44910</v>
      </c>
      <c r="C1459" s="8" t="str">
        <f t="shared" ca="1" si="148"/>
        <v>Active</v>
      </c>
      <c r="D1459" s="8" t="s">
        <v>9572</v>
      </c>
      <c r="E1459" s="9">
        <v>44910</v>
      </c>
      <c r="F1459" s="9">
        <v>44910</v>
      </c>
      <c r="G1459" s="9">
        <f t="shared" si="149"/>
        <v>45640</v>
      </c>
      <c r="H1459" s="8" t="s">
        <v>9573</v>
      </c>
      <c r="I1459" s="8" t="s">
        <v>9574</v>
      </c>
      <c r="J1459" s="8" t="s">
        <v>161</v>
      </c>
      <c r="K1459" s="8" t="s">
        <v>28</v>
      </c>
      <c r="L1459" s="8" t="s">
        <v>29</v>
      </c>
      <c r="M1459" s="10" t="str">
        <f t="shared" si="145"/>
        <v>LP</v>
      </c>
      <c r="N1459" s="8" t="s">
        <v>440</v>
      </c>
      <c r="O1459" s="8" t="str">
        <f>IF(EXACT(N1459,"Overseas Charities Operating in Jamaica"),"Medium",IF(EXACT(N1459,"Muslim Groups/Foundations"),"Medium",IF(EXACT(N1459,"Churches"),"Low",IF(EXACT(N1459,"Benevolent Societies"),"Low",IF(EXACT(N1459,"Alumni/Past Students'associations"),"Low",IF(EXACT(N1459,"Schools(Government/Private)"),"Low",IF(EXACT(N1459,"Govt.Based Trusts/Charities"),"Low",IF(EXACT(N1459,"Trust"),"Medium",IF(EXACT(N1459,"Company Based Foundations"),"Medium",IF(EXACT(N1459,"Other Foundations"),"Medium",IF(EXACT(N1459,"Unincorporated Groups"),"Medium","")))))))))))</f>
        <v>Low</v>
      </c>
      <c r="P1459" s="207" t="s">
        <v>9575</v>
      </c>
      <c r="Q1459" s="8" t="s">
        <v>9576</v>
      </c>
      <c r="R1459" s="8" t="s">
        <v>9577</v>
      </c>
      <c r="S1459" s="11" t="s">
        <v>9578</v>
      </c>
      <c r="T1459" s="23" t="s">
        <v>9579</v>
      </c>
      <c r="U1459" s="13">
        <v>7</v>
      </c>
      <c r="V1459" s="13">
        <v>0</v>
      </c>
      <c r="W1459" s="13">
        <v>0</v>
      </c>
      <c r="X1459" s="14" t="s">
        <v>37</v>
      </c>
    </row>
    <row r="1460" spans="1:24" ht="112.5" customHeight="1" x14ac:dyDescent="0.25">
      <c r="A1460" s="121"/>
      <c r="B1460" s="125"/>
      <c r="C1460" s="8" t="str">
        <f t="shared" ca="1" si="148"/>
        <v>Expired</v>
      </c>
      <c r="D1460" s="8" t="s">
        <v>9580</v>
      </c>
      <c r="E1460" s="9">
        <v>41884</v>
      </c>
      <c r="F1460" s="9">
        <v>44696</v>
      </c>
      <c r="G1460" s="9">
        <f t="shared" si="149"/>
        <v>45426</v>
      </c>
      <c r="H1460" s="8" t="s">
        <v>9581</v>
      </c>
      <c r="I1460" s="8" t="s">
        <v>9582</v>
      </c>
      <c r="J1460" s="8" t="s">
        <v>27</v>
      </c>
      <c r="K1460" s="8" t="s">
        <v>28</v>
      </c>
      <c r="L1460" s="8" t="s">
        <v>29</v>
      </c>
      <c r="M1460" s="10" t="str">
        <f t="shared" si="145"/>
        <v>LP</v>
      </c>
      <c r="N1460" s="12" t="s">
        <v>30</v>
      </c>
      <c r="O1460" s="8" t="str">
        <f>IF(EXACT(N1460,"Overseas Charities Operating in Jamaica"),"Medium",IF(EXACT(N1460,"Muslim Groups/Foundations"),"Medium",IF(EXACT(N1460,"Churches"),"Low",IF(EXACT(N1460,"Benevolent Societies"),"Low",IF(EXACT(N1460,"Alumni/Past Students'associations"),"Low",IF(EXACT(N1460,"Schools(Government/Private)"),"Low",IF(EXACT(N1460,"Govt.Based Trust/Charities"),"Low",IF(EXACT(N1460,"Trust"),"Medium",IF(EXACT(N1460,"Company Based Foundations"),"Medium",IF(EXACT(N1460,"Other Foundations"),"Medium",IF(EXACT(N1460,"Unincorporated Groups"),"Medium","")))))))))))</f>
        <v>Medium</v>
      </c>
      <c r="P1460" s="207" t="s">
        <v>9583</v>
      </c>
      <c r="Q1460" s="8"/>
      <c r="R1460" s="8" t="s">
        <v>9584</v>
      </c>
      <c r="S1460" s="11" t="s">
        <v>9585</v>
      </c>
      <c r="T1460" s="12" t="s">
        <v>9586</v>
      </c>
      <c r="U1460" s="13">
        <v>1</v>
      </c>
      <c r="V1460" s="13">
        <v>0</v>
      </c>
      <c r="W1460" s="13">
        <v>0</v>
      </c>
      <c r="X1460" s="13" t="s">
        <v>37</v>
      </c>
    </row>
    <row r="1461" spans="1:24" ht="112.5" customHeight="1" x14ac:dyDescent="0.25">
      <c r="A1461" s="125"/>
      <c r="B1461" s="136">
        <v>44967</v>
      </c>
      <c r="C1461" s="8" t="str">
        <f t="shared" ca="1" si="148"/>
        <v>Active</v>
      </c>
      <c r="D1461" s="8" t="s">
        <v>9587</v>
      </c>
      <c r="E1461" s="9">
        <v>44964</v>
      </c>
      <c r="F1461" s="9">
        <f>E1461</f>
        <v>44964</v>
      </c>
      <c r="G1461" s="9">
        <f t="shared" si="149"/>
        <v>45694</v>
      </c>
      <c r="H1461" s="8" t="s">
        <v>9588</v>
      </c>
      <c r="I1461" s="8" t="s">
        <v>9589</v>
      </c>
      <c r="J1461" s="8" t="s">
        <v>27</v>
      </c>
      <c r="K1461" s="8" t="s">
        <v>28</v>
      </c>
      <c r="L1461" s="8" t="s">
        <v>29</v>
      </c>
      <c r="M1461" s="10" t="s">
        <v>2607</v>
      </c>
      <c r="N1461" s="8" t="s">
        <v>30</v>
      </c>
      <c r="O1461" s="8" t="str">
        <f>IF(EXACT(N1461,"Overseas Charities Operating in Jamaica"),"Medium",IF(EXACT(N1461,"Muslim Groups/Foundations"),"Medium",IF(EXACT(N1461,"Churches"),"Low",IF(EXACT(N1461,"Benevolent Societies"),"Low",IF(EXACT(N1461,"Alumni/Past Students Associations"),"Low",IF(EXACT(N1461,"Schools(Government/Private)"),"Low",IF(EXACT(N1461,"Govt.Based Trusts/Charities"),"Low",IF(EXACT(N1461,"Trust"),"Medium",IF(EXACT(N1461,"Company Based Foundations"),"Medium",IF(EXACT(N1461,"Other Foundations"),"Medium",IF(EXACT(N1461,"Unincorporated Groups"),"Medium","")))))))))))</f>
        <v>Medium</v>
      </c>
      <c r="P1461" s="207" t="s">
        <v>9590</v>
      </c>
      <c r="Q1461" s="8"/>
      <c r="R1461" s="8" t="s">
        <v>9591</v>
      </c>
      <c r="S1461" s="11" t="s">
        <v>9592</v>
      </c>
      <c r="T1461" s="12" t="s">
        <v>9593</v>
      </c>
      <c r="U1461" s="8">
        <v>5</v>
      </c>
      <c r="V1461" s="8">
        <v>0</v>
      </c>
      <c r="W1461" s="8">
        <v>0</v>
      </c>
      <c r="X1461" s="14" t="s">
        <v>37</v>
      </c>
    </row>
    <row r="1462" spans="1:24" ht="112.5" customHeight="1" x14ac:dyDescent="0.25">
      <c r="A1462" s="125"/>
      <c r="B1462" s="125"/>
      <c r="C1462" s="8" t="str">
        <f t="shared" ca="1" si="148"/>
        <v>Expired</v>
      </c>
      <c r="D1462" s="8" t="s">
        <v>9594</v>
      </c>
      <c r="E1462" s="9">
        <v>42543</v>
      </c>
      <c r="F1462" s="9">
        <v>44734</v>
      </c>
      <c r="G1462" s="9">
        <f t="shared" si="149"/>
        <v>45464</v>
      </c>
      <c r="H1462" s="8" t="s">
        <v>9595</v>
      </c>
      <c r="I1462" s="8" t="s">
        <v>9596</v>
      </c>
      <c r="J1462" s="8" t="s">
        <v>254</v>
      </c>
      <c r="K1462" s="8" t="s">
        <v>28</v>
      </c>
      <c r="L1462" s="8" t="s">
        <v>29</v>
      </c>
      <c r="M1462" s="10" t="str">
        <f t="shared" ref="M1462:M1495" si="150">IF(EXACT(L1462,"C - COMPANY ACT"),"LP",IF(EXACT(L1462,"V- VEST ACT (WITHIN PARLIAMENT) "),"LP",IF(EXACT(L1462,"FS - FRIENDLY SOCIETIES ACT"),"LP",IF(EXACT(L1462,"UN - UNICORPORATED"),"LA",""))))</f>
        <v>LP</v>
      </c>
      <c r="N1462" s="12" t="s">
        <v>132</v>
      </c>
      <c r="O1462" s="8" t="str">
        <f t="shared" ref="O1462:O1481" si="151">IF(EXACT(N1462,"Overseas Charities Operating in Jamaica"),"Medium",IF(EXACT(N1462,"Muslim Groups/Foundations"),"Medium",IF(EXACT(N1462,"Churches"),"Low",IF(EXACT(N1462,"Benevolent Societies"),"Low",IF(EXACT(N1462,"Alumni/Past Students'associations"),"Low",IF(EXACT(N1462,"Schools(Government/Private)"),"Low",IF(EXACT(N1462,"Govt.Based Trust/Charities"),"Low",IF(EXACT(N1462,"Trust"),"Medium",IF(EXACT(N1462,"Company Based Foundations"),"Medium",IF(EXACT(N1462,"Other Foundations"),"Medium",IF(EXACT(N1462,"Unincorporated Groups"),"Medium","")))))))))))</f>
        <v>Low</v>
      </c>
      <c r="P1462" s="207" t="s">
        <v>9597</v>
      </c>
      <c r="Q1462" s="8"/>
      <c r="R1462" s="8" t="s">
        <v>9598</v>
      </c>
      <c r="S1462" s="11" t="s">
        <v>9599</v>
      </c>
      <c r="T1462" s="12" t="s">
        <v>9600</v>
      </c>
      <c r="U1462" s="8"/>
      <c r="V1462" s="8"/>
      <c r="W1462" s="8"/>
      <c r="X1462" s="14" t="s">
        <v>37</v>
      </c>
    </row>
    <row r="1463" spans="1:24" ht="112.5" customHeight="1" x14ac:dyDescent="0.25">
      <c r="A1463" s="32"/>
      <c r="B1463" s="125"/>
      <c r="C1463" s="8" t="str">
        <f t="shared" ca="1" si="148"/>
        <v>Expired</v>
      </c>
      <c r="D1463" s="8" t="s">
        <v>9601</v>
      </c>
      <c r="E1463" s="9">
        <v>43073</v>
      </c>
      <c r="F1463" s="9">
        <v>44534</v>
      </c>
      <c r="G1463" s="9">
        <f t="shared" si="149"/>
        <v>45263</v>
      </c>
      <c r="H1463" s="8" t="s">
        <v>9602</v>
      </c>
      <c r="I1463" s="8" t="s">
        <v>9603</v>
      </c>
      <c r="J1463" s="8" t="s">
        <v>27</v>
      </c>
      <c r="K1463" s="8" t="s">
        <v>28</v>
      </c>
      <c r="L1463" s="8" t="s">
        <v>29</v>
      </c>
      <c r="M1463" s="10" t="str">
        <f t="shared" si="150"/>
        <v>LP</v>
      </c>
      <c r="N1463" s="12" t="s">
        <v>30</v>
      </c>
      <c r="O1463" s="8" t="str">
        <f t="shared" si="151"/>
        <v>Medium</v>
      </c>
      <c r="P1463" s="207" t="s">
        <v>9604</v>
      </c>
      <c r="Q1463" s="8"/>
      <c r="R1463" s="8" t="s">
        <v>9605</v>
      </c>
      <c r="S1463" s="11" t="s">
        <v>9606</v>
      </c>
      <c r="T1463" s="12" t="s">
        <v>862</v>
      </c>
      <c r="U1463" s="8">
        <v>8</v>
      </c>
      <c r="V1463" s="8">
        <v>15</v>
      </c>
      <c r="W1463" s="8">
        <v>1</v>
      </c>
      <c r="X1463" s="14" t="s">
        <v>37</v>
      </c>
    </row>
    <row r="1464" spans="1:24" ht="112.5" customHeight="1" x14ac:dyDescent="0.25">
      <c r="A1464" s="17"/>
      <c r="B1464" s="125"/>
      <c r="C1464" s="8" t="str">
        <f t="shared" ca="1" si="148"/>
        <v>Expired</v>
      </c>
      <c r="D1464" s="8" t="s">
        <v>9607</v>
      </c>
      <c r="E1464" s="9">
        <v>44421</v>
      </c>
      <c r="F1464" s="9">
        <v>44421</v>
      </c>
      <c r="G1464" s="9">
        <f t="shared" si="149"/>
        <v>45150</v>
      </c>
      <c r="H1464" s="8" t="s">
        <v>9608</v>
      </c>
      <c r="I1464" s="8" t="s">
        <v>9609</v>
      </c>
      <c r="J1464" s="8" t="s">
        <v>131</v>
      </c>
      <c r="K1464" s="8" t="s">
        <v>28</v>
      </c>
      <c r="L1464" s="8" t="s">
        <v>29</v>
      </c>
      <c r="M1464" s="10" t="str">
        <f t="shared" si="150"/>
        <v>LP</v>
      </c>
      <c r="N1464" s="12" t="s">
        <v>30</v>
      </c>
      <c r="O1464" s="8" t="str">
        <f t="shared" si="151"/>
        <v>Medium</v>
      </c>
      <c r="P1464" s="207" t="s">
        <v>9610</v>
      </c>
      <c r="Q1464" s="8"/>
      <c r="R1464" s="8" t="s">
        <v>9611</v>
      </c>
      <c r="S1464" s="21" t="s">
        <v>9612</v>
      </c>
      <c r="T1464" s="12" t="s">
        <v>9613</v>
      </c>
      <c r="U1464" s="8"/>
      <c r="V1464" s="8"/>
      <c r="W1464" s="8"/>
      <c r="X1464" s="27" t="s">
        <v>37</v>
      </c>
    </row>
    <row r="1465" spans="1:24" ht="112.5" customHeight="1" x14ac:dyDescent="0.25">
      <c r="A1465" s="125"/>
      <c r="B1465" s="125"/>
      <c r="C1465" s="8" t="str">
        <f t="shared" ca="1" si="148"/>
        <v>Expired</v>
      </c>
      <c r="D1465" s="8" t="s">
        <v>9614</v>
      </c>
      <c r="E1465" s="9">
        <v>43446</v>
      </c>
      <c r="F1465" s="9">
        <v>44177</v>
      </c>
      <c r="G1465" s="9">
        <f t="shared" si="149"/>
        <v>44906</v>
      </c>
      <c r="H1465" s="8" t="s">
        <v>9615</v>
      </c>
      <c r="I1465" s="8" t="s">
        <v>9616</v>
      </c>
      <c r="J1465" s="8" t="s">
        <v>161</v>
      </c>
      <c r="K1465" s="8" t="s">
        <v>28</v>
      </c>
      <c r="L1465" s="8" t="s">
        <v>29</v>
      </c>
      <c r="M1465" s="10" t="str">
        <f t="shared" si="150"/>
        <v>LP</v>
      </c>
      <c r="N1465" s="12" t="s">
        <v>30</v>
      </c>
      <c r="O1465" s="8" t="str">
        <f t="shared" si="151"/>
        <v>Medium</v>
      </c>
      <c r="P1465" s="207" t="s">
        <v>9617</v>
      </c>
      <c r="Q1465" s="8"/>
      <c r="R1465" s="8" t="s">
        <v>9618</v>
      </c>
      <c r="S1465" s="11" t="s">
        <v>9619</v>
      </c>
      <c r="T1465" s="13"/>
      <c r="U1465" s="8"/>
      <c r="V1465" s="8"/>
      <c r="W1465" s="8"/>
      <c r="X1465" s="14" t="s">
        <v>37</v>
      </c>
    </row>
    <row r="1466" spans="1:24" ht="112.5" customHeight="1" x14ac:dyDescent="0.25">
      <c r="A1466" s="125"/>
      <c r="B1466" s="125"/>
      <c r="C1466" s="8" t="str">
        <f t="shared" ca="1" si="148"/>
        <v>Expired</v>
      </c>
      <c r="D1466" s="12" t="s">
        <v>9620</v>
      </c>
      <c r="E1466" s="23">
        <v>42138</v>
      </c>
      <c r="F1466" s="28">
        <v>44398</v>
      </c>
      <c r="G1466" s="9">
        <f t="shared" si="149"/>
        <v>45127</v>
      </c>
      <c r="H1466" s="8" t="s">
        <v>9621</v>
      </c>
      <c r="I1466" s="12" t="s">
        <v>9622</v>
      </c>
      <c r="J1466" s="8" t="s">
        <v>269</v>
      </c>
      <c r="K1466" s="12" t="s">
        <v>124</v>
      </c>
      <c r="L1466" s="8" t="s">
        <v>29</v>
      </c>
      <c r="M1466" s="10" t="str">
        <f t="shared" si="150"/>
        <v>LP</v>
      </c>
      <c r="N1466" s="12" t="s">
        <v>30</v>
      </c>
      <c r="O1466" s="8" t="str">
        <f t="shared" si="151"/>
        <v>Medium</v>
      </c>
      <c r="P1466" s="201" t="s">
        <v>9623</v>
      </c>
      <c r="Q1466" s="12"/>
      <c r="R1466" s="12" t="s">
        <v>9624</v>
      </c>
      <c r="S1466" s="29" t="s">
        <v>9625</v>
      </c>
      <c r="T1466" s="14" t="s">
        <v>60</v>
      </c>
      <c r="U1466" s="12">
        <v>3</v>
      </c>
      <c r="V1466" s="12">
        <v>10</v>
      </c>
      <c r="W1466" s="12">
        <v>0</v>
      </c>
      <c r="X1466" s="12" t="s">
        <v>37</v>
      </c>
    </row>
    <row r="1467" spans="1:24" ht="112.5" customHeight="1" x14ac:dyDescent="0.25">
      <c r="A1467" s="17"/>
      <c r="B1467" s="125"/>
      <c r="C1467" s="8" t="str">
        <f t="shared" ca="1" si="148"/>
        <v>Expired</v>
      </c>
      <c r="D1467" s="8" t="s">
        <v>9626</v>
      </c>
      <c r="E1467" s="9">
        <v>43266</v>
      </c>
      <c r="F1467" s="9">
        <f>E1467</f>
        <v>43266</v>
      </c>
      <c r="G1467" s="9">
        <f t="shared" si="149"/>
        <v>43996</v>
      </c>
      <c r="H1467" s="8" t="s">
        <v>9627</v>
      </c>
      <c r="I1467" s="8" t="s">
        <v>9628</v>
      </c>
      <c r="J1467" s="8" t="s">
        <v>329</v>
      </c>
      <c r="K1467" s="8" t="s">
        <v>124</v>
      </c>
      <c r="L1467" s="8" t="s">
        <v>29</v>
      </c>
      <c r="M1467" s="10" t="str">
        <f t="shared" si="150"/>
        <v>LP</v>
      </c>
      <c r="N1467" s="12" t="s">
        <v>30</v>
      </c>
      <c r="O1467" s="8" t="str">
        <f t="shared" si="151"/>
        <v>Medium</v>
      </c>
      <c r="P1467" s="207" t="s">
        <v>9629</v>
      </c>
      <c r="Q1467" s="8"/>
      <c r="R1467" s="8" t="s">
        <v>9630</v>
      </c>
      <c r="S1467" s="29" t="s">
        <v>9631</v>
      </c>
      <c r="T1467" s="13"/>
      <c r="U1467" s="8"/>
      <c r="V1467" s="8"/>
      <c r="W1467" s="8"/>
      <c r="X1467" s="14" t="s">
        <v>37</v>
      </c>
    </row>
    <row r="1468" spans="1:24" ht="112.5" customHeight="1" x14ac:dyDescent="0.25">
      <c r="A1468" s="125"/>
      <c r="B1468" s="125"/>
      <c r="C1468" s="8" t="str">
        <f t="shared" ca="1" si="148"/>
        <v>Expired</v>
      </c>
      <c r="D1468" s="8" t="s">
        <v>9632</v>
      </c>
      <c r="E1468" s="9">
        <v>44246</v>
      </c>
      <c r="F1468" s="9">
        <f>E1468</f>
        <v>44246</v>
      </c>
      <c r="G1468" s="9">
        <f t="shared" si="149"/>
        <v>44975</v>
      </c>
      <c r="H1468" s="8" t="s">
        <v>9633</v>
      </c>
      <c r="I1468" s="8" t="s">
        <v>9634</v>
      </c>
      <c r="J1468" s="8" t="s">
        <v>282</v>
      </c>
      <c r="K1468" s="8" t="s">
        <v>28</v>
      </c>
      <c r="L1468" s="8" t="s">
        <v>29</v>
      </c>
      <c r="M1468" s="10" t="str">
        <f t="shared" si="150"/>
        <v>LP</v>
      </c>
      <c r="N1468" s="12" t="s">
        <v>30</v>
      </c>
      <c r="O1468" s="8" t="str">
        <f t="shared" si="151"/>
        <v>Medium</v>
      </c>
      <c r="P1468" s="207" t="s">
        <v>9635</v>
      </c>
      <c r="Q1468" s="8"/>
      <c r="R1468" s="8" t="s">
        <v>9636</v>
      </c>
      <c r="S1468" s="11" t="s">
        <v>36</v>
      </c>
      <c r="T1468" s="12" t="s">
        <v>9637</v>
      </c>
      <c r="U1468" s="8"/>
      <c r="V1468" s="8"/>
      <c r="W1468" s="8"/>
      <c r="X1468" s="14" t="s">
        <v>37</v>
      </c>
    </row>
    <row r="1469" spans="1:24" ht="112.5" customHeight="1" x14ac:dyDescent="0.25">
      <c r="A1469" s="125"/>
      <c r="B1469" s="125"/>
      <c r="C1469" s="8" t="str">
        <f t="shared" ca="1" si="148"/>
        <v>Expired</v>
      </c>
      <c r="D1469" s="8" t="s">
        <v>9638</v>
      </c>
      <c r="E1469" s="9">
        <v>43411</v>
      </c>
      <c r="F1469" s="9">
        <f>E1469</f>
        <v>43411</v>
      </c>
      <c r="G1469" s="9">
        <f t="shared" si="149"/>
        <v>44141</v>
      </c>
      <c r="H1469" s="8" t="s">
        <v>9639</v>
      </c>
      <c r="I1469" s="8" t="s">
        <v>9640</v>
      </c>
      <c r="J1469" s="8" t="s">
        <v>161</v>
      </c>
      <c r="K1469" s="8" t="s">
        <v>28</v>
      </c>
      <c r="L1469" s="8" t="s">
        <v>29</v>
      </c>
      <c r="M1469" s="10" t="str">
        <f t="shared" si="150"/>
        <v>LP</v>
      </c>
      <c r="N1469" s="12" t="s">
        <v>30</v>
      </c>
      <c r="O1469" s="8" t="str">
        <f t="shared" si="151"/>
        <v>Medium</v>
      </c>
      <c r="P1469" s="207" t="s">
        <v>9641</v>
      </c>
      <c r="Q1469" s="8"/>
      <c r="R1469" s="8" t="s">
        <v>9642</v>
      </c>
      <c r="S1469" s="11" t="s">
        <v>36</v>
      </c>
      <c r="T1469" s="13"/>
      <c r="U1469" s="8"/>
      <c r="V1469" s="8"/>
      <c r="W1469" s="8"/>
      <c r="X1469" s="14" t="s">
        <v>37</v>
      </c>
    </row>
    <row r="1470" spans="1:24" ht="112.5" customHeight="1" x14ac:dyDescent="0.25">
      <c r="A1470" s="137"/>
      <c r="B1470" s="139"/>
      <c r="C1470" s="35" t="str">
        <f t="shared" ca="1" si="148"/>
        <v>Expired</v>
      </c>
      <c r="D1470" s="35" t="s">
        <v>9643</v>
      </c>
      <c r="E1470" s="36">
        <v>41838</v>
      </c>
      <c r="F1470" s="36">
        <f>E1470</f>
        <v>41838</v>
      </c>
      <c r="G1470" s="36">
        <f t="shared" si="149"/>
        <v>42568</v>
      </c>
      <c r="H1470" s="35" t="s">
        <v>9644</v>
      </c>
      <c r="I1470" s="35" t="s">
        <v>9645</v>
      </c>
      <c r="J1470" s="35" t="s">
        <v>65</v>
      </c>
      <c r="K1470" s="35" t="s">
        <v>28</v>
      </c>
      <c r="L1470" s="35" t="s">
        <v>29</v>
      </c>
      <c r="M1470" s="37" t="str">
        <f t="shared" si="150"/>
        <v>LP</v>
      </c>
      <c r="N1470" s="44" t="s">
        <v>132</v>
      </c>
      <c r="O1470" s="35" t="str">
        <f t="shared" si="151"/>
        <v>Low</v>
      </c>
      <c r="P1470" s="208" t="s">
        <v>9646</v>
      </c>
      <c r="Q1470" s="35"/>
      <c r="R1470" s="35" t="s">
        <v>4468</v>
      </c>
      <c r="S1470" s="43" t="s">
        <v>588</v>
      </c>
      <c r="T1470" s="42"/>
      <c r="U1470" s="35"/>
      <c r="V1470" s="35"/>
      <c r="W1470" s="35"/>
      <c r="X1470" s="41" t="s">
        <v>37</v>
      </c>
    </row>
    <row r="1471" spans="1:24" ht="112.5" customHeight="1" x14ac:dyDescent="0.25">
      <c r="A1471" s="125"/>
      <c r="B1471" s="125"/>
      <c r="C1471" s="8" t="str">
        <f t="shared" ca="1" si="148"/>
        <v>Expired</v>
      </c>
      <c r="D1471" s="12" t="s">
        <v>9647</v>
      </c>
      <c r="E1471" s="23">
        <v>43585</v>
      </c>
      <c r="F1471" s="28">
        <v>44301</v>
      </c>
      <c r="G1471" s="9">
        <f t="shared" si="149"/>
        <v>45030</v>
      </c>
      <c r="H1471" s="8" t="s">
        <v>9648</v>
      </c>
      <c r="I1471" s="12" t="s">
        <v>9649</v>
      </c>
      <c r="J1471" s="12" t="s">
        <v>56</v>
      </c>
      <c r="K1471" s="12" t="s">
        <v>124</v>
      </c>
      <c r="L1471" s="8" t="s">
        <v>29</v>
      </c>
      <c r="M1471" s="10" t="str">
        <f t="shared" si="150"/>
        <v>LP</v>
      </c>
      <c r="N1471" s="12" t="s">
        <v>30</v>
      </c>
      <c r="O1471" s="8" t="str">
        <f t="shared" si="151"/>
        <v>Medium</v>
      </c>
      <c r="P1471" s="201" t="s">
        <v>9650</v>
      </c>
      <c r="Q1471" s="12"/>
      <c r="R1471" s="12" t="s">
        <v>9651</v>
      </c>
      <c r="S1471" s="29" t="s">
        <v>9652</v>
      </c>
      <c r="T1471" s="14"/>
      <c r="U1471" s="12"/>
      <c r="V1471" s="12"/>
      <c r="W1471" s="12"/>
      <c r="X1471" s="12" t="s">
        <v>37</v>
      </c>
    </row>
    <row r="1472" spans="1:24" ht="112.5" customHeight="1" x14ac:dyDescent="0.25">
      <c r="A1472" s="125"/>
      <c r="B1472" s="125"/>
      <c r="C1472" s="8" t="str">
        <f t="shared" ca="1" si="148"/>
        <v>Expired</v>
      </c>
      <c r="D1472" s="12" t="s">
        <v>9653</v>
      </c>
      <c r="E1472" s="23">
        <v>41805</v>
      </c>
      <c r="F1472" s="28">
        <v>44287</v>
      </c>
      <c r="G1472" s="9">
        <f t="shared" si="149"/>
        <v>45016</v>
      </c>
      <c r="H1472" s="8" t="s">
        <v>9654</v>
      </c>
      <c r="I1472" s="12" t="s">
        <v>9655</v>
      </c>
      <c r="J1472" s="12" t="s">
        <v>202</v>
      </c>
      <c r="K1472" s="12" t="s">
        <v>124</v>
      </c>
      <c r="L1472" s="11" t="s">
        <v>29</v>
      </c>
      <c r="M1472" s="10" t="str">
        <f t="shared" si="150"/>
        <v>LP</v>
      </c>
      <c r="N1472" s="12" t="s">
        <v>30</v>
      </c>
      <c r="O1472" s="8" t="str">
        <f t="shared" si="151"/>
        <v>Medium</v>
      </c>
      <c r="P1472" s="201" t="s">
        <v>9656</v>
      </c>
      <c r="Q1472" s="12"/>
      <c r="R1472" s="12" t="s">
        <v>9657</v>
      </c>
      <c r="S1472" s="29" t="s">
        <v>9658</v>
      </c>
      <c r="T1472" s="14" t="s">
        <v>9659</v>
      </c>
      <c r="U1472" s="12">
        <v>7</v>
      </c>
      <c r="V1472" s="12">
        <v>0</v>
      </c>
      <c r="W1472" s="12">
        <v>0</v>
      </c>
      <c r="X1472" s="12" t="s">
        <v>243</v>
      </c>
    </row>
    <row r="1473" spans="1:24" ht="112.5" customHeight="1" x14ac:dyDescent="0.25">
      <c r="A1473" s="125"/>
      <c r="B1473" s="125"/>
      <c r="C1473" s="8" t="str">
        <f t="shared" ca="1" si="148"/>
        <v>Expired</v>
      </c>
      <c r="D1473" s="12" t="s">
        <v>9660</v>
      </c>
      <c r="E1473" s="23">
        <v>41680</v>
      </c>
      <c r="F1473" s="28">
        <v>44745</v>
      </c>
      <c r="G1473" s="9">
        <f t="shared" si="149"/>
        <v>45475</v>
      </c>
      <c r="H1473" s="8" t="s">
        <v>9661</v>
      </c>
      <c r="I1473" s="12" t="s">
        <v>9662</v>
      </c>
      <c r="J1473" s="12" t="s">
        <v>114</v>
      </c>
      <c r="K1473" s="12" t="s">
        <v>124</v>
      </c>
      <c r="L1473" s="8" t="s">
        <v>29</v>
      </c>
      <c r="M1473" s="10" t="str">
        <f t="shared" si="150"/>
        <v>LP</v>
      </c>
      <c r="N1473" s="12" t="s">
        <v>30</v>
      </c>
      <c r="O1473" s="8" t="str">
        <f t="shared" si="151"/>
        <v>Medium</v>
      </c>
      <c r="P1473" s="201" t="s">
        <v>9663</v>
      </c>
      <c r="Q1473" s="12"/>
      <c r="R1473" s="12" t="s">
        <v>9664</v>
      </c>
      <c r="S1473" s="29" t="s">
        <v>9665</v>
      </c>
      <c r="T1473" s="14" t="s">
        <v>9666</v>
      </c>
      <c r="U1473" s="12">
        <v>5</v>
      </c>
      <c r="V1473" s="12">
        <v>0</v>
      </c>
      <c r="W1473" s="12">
        <v>0</v>
      </c>
      <c r="X1473" s="12" t="s">
        <v>37</v>
      </c>
    </row>
    <row r="1474" spans="1:24" ht="112.5" customHeight="1" x14ac:dyDescent="0.25">
      <c r="A1474" s="125"/>
      <c r="B1474" s="125"/>
      <c r="C1474" s="8" t="str">
        <f t="shared" ca="1" si="148"/>
        <v>Expired</v>
      </c>
      <c r="D1474" s="8" t="s">
        <v>9667</v>
      </c>
      <c r="E1474" s="9">
        <v>43909</v>
      </c>
      <c r="F1474" s="9">
        <v>44639</v>
      </c>
      <c r="G1474" s="9">
        <f t="shared" si="149"/>
        <v>45369</v>
      </c>
      <c r="H1474" s="8" t="s">
        <v>9668</v>
      </c>
      <c r="I1474" s="8" t="s">
        <v>9669</v>
      </c>
      <c r="J1474" s="8" t="s">
        <v>27</v>
      </c>
      <c r="K1474" s="8" t="s">
        <v>28</v>
      </c>
      <c r="L1474" s="8" t="s">
        <v>29</v>
      </c>
      <c r="M1474" s="10" t="str">
        <f t="shared" si="150"/>
        <v>LP</v>
      </c>
      <c r="N1474" s="12" t="s">
        <v>440</v>
      </c>
      <c r="O1474" s="8" t="str">
        <f t="shared" si="151"/>
        <v>Low</v>
      </c>
      <c r="P1474" s="207" t="s">
        <v>9670</v>
      </c>
      <c r="Q1474" s="8" t="s">
        <v>9671</v>
      </c>
      <c r="R1474" s="8" t="s">
        <v>9672</v>
      </c>
      <c r="S1474" s="11" t="s">
        <v>9673</v>
      </c>
      <c r="T1474" s="13" t="s">
        <v>9674</v>
      </c>
      <c r="U1474" s="8">
        <v>30</v>
      </c>
      <c r="V1474" s="8">
        <v>0</v>
      </c>
      <c r="W1474" s="8">
        <v>1</v>
      </c>
      <c r="X1474" s="14" t="s">
        <v>37</v>
      </c>
    </row>
    <row r="1475" spans="1:24" ht="112.5" customHeight="1" x14ac:dyDescent="0.25">
      <c r="A1475" s="125"/>
      <c r="B1475" s="125"/>
      <c r="C1475" s="8" t="str">
        <f t="shared" ca="1" si="148"/>
        <v>Active</v>
      </c>
      <c r="D1475" s="8" t="s">
        <v>9675</v>
      </c>
      <c r="E1475" s="9">
        <v>43703</v>
      </c>
      <c r="F1475" s="9">
        <v>45164</v>
      </c>
      <c r="G1475" s="9">
        <f t="shared" si="149"/>
        <v>45894</v>
      </c>
      <c r="H1475" s="8" t="s">
        <v>9676</v>
      </c>
      <c r="I1475" s="8" t="s">
        <v>9677</v>
      </c>
      <c r="J1475" s="12" t="s">
        <v>123</v>
      </c>
      <c r="K1475" s="8" t="s">
        <v>28</v>
      </c>
      <c r="L1475" s="8" t="s">
        <v>29</v>
      </c>
      <c r="M1475" s="10" t="str">
        <f t="shared" si="150"/>
        <v>LP</v>
      </c>
      <c r="N1475" s="12" t="s">
        <v>30</v>
      </c>
      <c r="O1475" s="8" t="str">
        <f t="shared" si="151"/>
        <v>Medium</v>
      </c>
      <c r="P1475" s="207" t="s">
        <v>9678</v>
      </c>
      <c r="Q1475" s="8" t="s">
        <v>9679</v>
      </c>
      <c r="R1475" s="8" t="s">
        <v>9680</v>
      </c>
      <c r="S1475" s="11" t="s">
        <v>9681</v>
      </c>
      <c r="T1475" s="23" t="s">
        <v>9682</v>
      </c>
      <c r="U1475" s="8">
        <v>3</v>
      </c>
      <c r="V1475" s="8">
        <v>2</v>
      </c>
      <c r="W1475" s="8">
        <v>0</v>
      </c>
      <c r="X1475" s="14" t="s">
        <v>243</v>
      </c>
    </row>
    <row r="1476" spans="1:24" ht="112.5" customHeight="1" x14ac:dyDescent="0.25">
      <c r="A1476" s="125"/>
      <c r="B1476" s="125"/>
      <c r="C1476" s="8" t="str">
        <f t="shared" ca="1" si="148"/>
        <v>Expired</v>
      </c>
      <c r="D1476" s="8" t="s">
        <v>9683</v>
      </c>
      <c r="E1476" s="9">
        <v>41752</v>
      </c>
      <c r="F1476" s="9">
        <v>42549</v>
      </c>
      <c r="G1476" s="9">
        <f t="shared" si="149"/>
        <v>43278</v>
      </c>
      <c r="H1476" s="8" t="s">
        <v>9684</v>
      </c>
      <c r="I1476" s="8" t="s">
        <v>9685</v>
      </c>
      <c r="J1476" s="8" t="s">
        <v>161</v>
      </c>
      <c r="K1476" s="8" t="s">
        <v>28</v>
      </c>
      <c r="L1476" s="8" t="s">
        <v>29</v>
      </c>
      <c r="M1476" s="10" t="str">
        <f t="shared" si="150"/>
        <v>LP</v>
      </c>
      <c r="N1476" s="12" t="s">
        <v>30</v>
      </c>
      <c r="O1476" s="8" t="str">
        <f t="shared" si="151"/>
        <v>Medium</v>
      </c>
      <c r="P1476" s="207" t="s">
        <v>9686</v>
      </c>
      <c r="Q1476" s="8"/>
      <c r="R1476" s="8" t="s">
        <v>9687</v>
      </c>
      <c r="S1476" s="11" t="s">
        <v>9688</v>
      </c>
      <c r="T1476" s="13"/>
      <c r="U1476" s="24"/>
      <c r="V1476" s="24"/>
      <c r="W1476" s="24"/>
      <c r="X1476" s="14" t="s">
        <v>37</v>
      </c>
    </row>
    <row r="1477" spans="1:24" ht="112.5" customHeight="1" x14ac:dyDescent="0.25">
      <c r="A1477" s="125"/>
      <c r="B1477" s="125"/>
      <c r="C1477" s="8" t="str">
        <f t="shared" ca="1" si="148"/>
        <v>Expired</v>
      </c>
      <c r="D1477" s="8" t="s">
        <v>9689</v>
      </c>
      <c r="E1477" s="9">
        <v>43250</v>
      </c>
      <c r="F1477" s="9">
        <f>E1477</f>
        <v>43250</v>
      </c>
      <c r="G1477" s="9">
        <f t="shared" si="149"/>
        <v>43980</v>
      </c>
      <c r="H1477" s="8" t="s">
        <v>9690</v>
      </c>
      <c r="I1477" s="8" t="s">
        <v>9691</v>
      </c>
      <c r="J1477" s="8" t="s">
        <v>27</v>
      </c>
      <c r="K1477" s="8" t="s">
        <v>28</v>
      </c>
      <c r="L1477" s="8" t="s">
        <v>29</v>
      </c>
      <c r="M1477" s="10" t="str">
        <f t="shared" si="150"/>
        <v>LP</v>
      </c>
      <c r="N1477" s="12" t="s">
        <v>30</v>
      </c>
      <c r="O1477" s="8" t="str">
        <f t="shared" si="151"/>
        <v>Medium</v>
      </c>
      <c r="P1477" s="207" t="s">
        <v>9692</v>
      </c>
      <c r="Q1477" s="8"/>
      <c r="R1477" s="8" t="s">
        <v>36</v>
      </c>
      <c r="S1477" s="21" t="s">
        <v>36</v>
      </c>
      <c r="T1477" s="13"/>
      <c r="U1477" s="8"/>
      <c r="V1477" s="8"/>
      <c r="W1477" s="8"/>
      <c r="X1477" s="14" t="s">
        <v>37</v>
      </c>
    </row>
    <row r="1478" spans="1:24" ht="112.5" customHeight="1" x14ac:dyDescent="0.25">
      <c r="A1478" s="133"/>
      <c r="B1478" s="133"/>
      <c r="C1478" s="8" t="str">
        <f t="shared" ca="1" si="148"/>
        <v>Expired</v>
      </c>
      <c r="D1478" s="8" t="s">
        <v>9693</v>
      </c>
      <c r="E1478" s="9">
        <v>43899</v>
      </c>
      <c r="F1478" s="9">
        <f>E1478</f>
        <v>43899</v>
      </c>
      <c r="G1478" s="9">
        <f t="shared" si="149"/>
        <v>44628</v>
      </c>
      <c r="H1478" s="8" t="s">
        <v>9694</v>
      </c>
      <c r="I1478" s="8" t="s">
        <v>9695</v>
      </c>
      <c r="J1478" s="12" t="s">
        <v>123</v>
      </c>
      <c r="K1478" s="8" t="s">
        <v>28</v>
      </c>
      <c r="L1478" s="8" t="s">
        <v>29</v>
      </c>
      <c r="M1478" s="10" t="str">
        <f t="shared" si="150"/>
        <v>LP</v>
      </c>
      <c r="N1478" s="12" t="s">
        <v>132</v>
      </c>
      <c r="O1478" s="8" t="str">
        <f t="shared" si="151"/>
        <v>Low</v>
      </c>
      <c r="P1478" s="207" t="s">
        <v>215</v>
      </c>
      <c r="Q1478" s="8"/>
      <c r="R1478" s="8" t="s">
        <v>36</v>
      </c>
      <c r="S1478" s="11" t="s">
        <v>36</v>
      </c>
      <c r="T1478" s="22"/>
      <c r="U1478" s="8"/>
      <c r="V1478" s="8"/>
      <c r="W1478" s="8"/>
      <c r="X1478" s="14" t="s">
        <v>37</v>
      </c>
    </row>
    <row r="1479" spans="1:24" ht="112.5" customHeight="1" x14ac:dyDescent="0.25">
      <c r="A1479" s="125"/>
      <c r="B1479" s="125"/>
      <c r="C1479" s="8" t="str">
        <f t="shared" ca="1" si="148"/>
        <v>Expired</v>
      </c>
      <c r="D1479" s="12" t="s">
        <v>9696</v>
      </c>
      <c r="E1479" s="23">
        <v>44571</v>
      </c>
      <c r="F1479" s="28">
        <v>44571</v>
      </c>
      <c r="G1479" s="9">
        <f t="shared" si="149"/>
        <v>45300</v>
      </c>
      <c r="H1479" s="8" t="s">
        <v>9697</v>
      </c>
      <c r="I1479" s="12" t="s">
        <v>9698</v>
      </c>
      <c r="J1479" s="12" t="s">
        <v>65</v>
      </c>
      <c r="K1479" s="12" t="s">
        <v>124</v>
      </c>
      <c r="L1479" s="8" t="s">
        <v>29</v>
      </c>
      <c r="M1479" s="10" t="str">
        <f t="shared" si="150"/>
        <v>LP</v>
      </c>
      <c r="N1479" s="12" t="s">
        <v>30</v>
      </c>
      <c r="O1479" s="8" t="str">
        <f t="shared" si="151"/>
        <v>Medium</v>
      </c>
      <c r="P1479" s="201" t="s">
        <v>9699</v>
      </c>
      <c r="Q1479" s="12"/>
      <c r="R1479" s="12" t="s">
        <v>9700</v>
      </c>
      <c r="S1479" s="29" t="s">
        <v>9701</v>
      </c>
      <c r="T1479" s="14"/>
      <c r="U1479" s="12"/>
      <c r="V1479" s="12"/>
      <c r="W1479" s="12"/>
      <c r="X1479" s="12" t="s">
        <v>37</v>
      </c>
    </row>
    <row r="1480" spans="1:24" ht="112.5" customHeight="1" x14ac:dyDescent="0.25">
      <c r="A1480" s="125"/>
      <c r="B1480" s="125"/>
      <c r="C1480" s="8" t="str">
        <f t="shared" ca="1" si="148"/>
        <v>Expired</v>
      </c>
      <c r="D1480" s="8" t="s">
        <v>9702</v>
      </c>
      <c r="E1480" s="9">
        <v>43369</v>
      </c>
      <c r="F1480" s="9">
        <f>E1480</f>
        <v>43369</v>
      </c>
      <c r="G1480" s="9">
        <f t="shared" si="149"/>
        <v>44099</v>
      </c>
      <c r="H1480" s="8" t="s">
        <v>9703</v>
      </c>
      <c r="I1480" s="8" t="s">
        <v>9704</v>
      </c>
      <c r="J1480" s="8" t="s">
        <v>131</v>
      </c>
      <c r="K1480" s="8" t="s">
        <v>28</v>
      </c>
      <c r="L1480" s="8" t="s">
        <v>29</v>
      </c>
      <c r="M1480" s="10" t="str">
        <f t="shared" si="150"/>
        <v>LP</v>
      </c>
      <c r="N1480" s="12" t="s">
        <v>193</v>
      </c>
      <c r="O1480" s="8" t="str">
        <f t="shared" si="151"/>
        <v>Low</v>
      </c>
      <c r="P1480" s="207" t="s">
        <v>9705</v>
      </c>
      <c r="Q1480" s="8"/>
      <c r="R1480" s="8" t="s">
        <v>9706</v>
      </c>
      <c r="S1480" s="11" t="s">
        <v>36</v>
      </c>
      <c r="T1480" s="13"/>
      <c r="U1480" s="24"/>
      <c r="V1480" s="24"/>
      <c r="W1480" s="24"/>
      <c r="X1480" s="14" t="s">
        <v>37</v>
      </c>
    </row>
    <row r="1481" spans="1:24" ht="112.5" customHeight="1" x14ac:dyDescent="0.25">
      <c r="A1481" s="125"/>
      <c r="B1481" s="141">
        <v>44827</v>
      </c>
      <c r="C1481" s="8" t="str">
        <f t="shared" ca="1" si="148"/>
        <v>Expired</v>
      </c>
      <c r="D1481" s="8" t="s">
        <v>9707</v>
      </c>
      <c r="E1481" s="9">
        <v>44827</v>
      </c>
      <c r="F1481" s="9">
        <v>44827</v>
      </c>
      <c r="G1481" s="9">
        <f t="shared" si="149"/>
        <v>45557</v>
      </c>
      <c r="H1481" s="8" t="s">
        <v>9708</v>
      </c>
      <c r="I1481" s="8" t="s">
        <v>9709</v>
      </c>
      <c r="J1481" s="8" t="s">
        <v>56</v>
      </c>
      <c r="K1481" s="8" t="s">
        <v>28</v>
      </c>
      <c r="L1481" s="8" t="s">
        <v>29</v>
      </c>
      <c r="M1481" s="10" t="str">
        <f t="shared" si="150"/>
        <v>LP</v>
      </c>
      <c r="N1481" s="12" t="s">
        <v>132</v>
      </c>
      <c r="O1481" s="8" t="str">
        <f t="shared" si="151"/>
        <v>Low</v>
      </c>
      <c r="P1481" s="207" t="s">
        <v>9710</v>
      </c>
      <c r="Q1481" s="8"/>
      <c r="R1481" s="8" t="s">
        <v>9711</v>
      </c>
      <c r="S1481" s="21" t="s">
        <v>9712</v>
      </c>
      <c r="T1481" s="12" t="s">
        <v>9713</v>
      </c>
      <c r="U1481" s="8">
        <v>8</v>
      </c>
      <c r="V1481" s="8">
        <v>0</v>
      </c>
      <c r="W1481" s="8">
        <v>1</v>
      </c>
      <c r="X1481" s="14" t="s">
        <v>37</v>
      </c>
    </row>
    <row r="1482" spans="1:24" ht="112.5" customHeight="1" x14ac:dyDescent="0.25">
      <c r="A1482" s="125"/>
      <c r="B1482" s="136">
        <v>45125</v>
      </c>
      <c r="C1482" s="8" t="str">
        <f t="shared" ca="1" si="148"/>
        <v>Active</v>
      </c>
      <c r="D1482" s="8" t="s">
        <v>9714</v>
      </c>
      <c r="E1482" s="9">
        <v>45121</v>
      </c>
      <c r="F1482" s="9">
        <f>E1482</f>
        <v>45121</v>
      </c>
      <c r="G1482" s="9">
        <f t="shared" si="149"/>
        <v>45851</v>
      </c>
      <c r="H1482" s="8" t="s">
        <v>9715</v>
      </c>
      <c r="I1482" s="8" t="s">
        <v>9716</v>
      </c>
      <c r="J1482" s="8" t="s">
        <v>56</v>
      </c>
      <c r="K1482" s="8" t="s">
        <v>124</v>
      </c>
      <c r="L1482" s="8" t="s">
        <v>29</v>
      </c>
      <c r="M1482" s="10" t="str">
        <f t="shared" si="150"/>
        <v>LP</v>
      </c>
      <c r="N1482" s="8" t="s">
        <v>30</v>
      </c>
      <c r="O1482" s="8" t="str">
        <f>IF(EXACT(N1482,"Overseas Charities Operating in Jamaica"),"Medium",IF(EXACT(N1482,"Muslim Groups/Foundations"),"Medium",IF(EXACT(N1482,"Churches"),"Low",IF(EXACT(N1482,"Benevolent Societies"),"Low",IF(EXACT(N1482,"Alumni/Past Students Associations"),"Low",IF(EXACT(N1482,"Schools(Government/Private)"),"Low",IF(EXACT(N1482,"Govt.Based Trusts/Charities"),"Low",IF(EXACT(N1482,"Trust"),"Medium",IF(EXACT(N1482,"Company Based Foundations"),"Medium",IF(EXACT(N1482,"Other Foundations"),"Medium",IF(EXACT(N1482,"Unincorporated Groups"),"Medium","")))))))))))</f>
        <v>Medium</v>
      </c>
      <c r="P1482" s="201" t="s">
        <v>9717</v>
      </c>
      <c r="Q1482" s="8" t="s">
        <v>36</v>
      </c>
      <c r="R1482" s="111" t="s">
        <v>9718</v>
      </c>
      <c r="S1482" s="21" t="s">
        <v>9719</v>
      </c>
      <c r="T1482" s="12" t="s">
        <v>36</v>
      </c>
      <c r="U1482" s="8">
        <v>0</v>
      </c>
      <c r="V1482" s="8">
        <v>0</v>
      </c>
      <c r="W1482" s="8">
        <v>0</v>
      </c>
      <c r="X1482" s="14" t="s">
        <v>37</v>
      </c>
    </row>
    <row r="1483" spans="1:24" ht="112.5" customHeight="1" x14ac:dyDescent="0.25">
      <c r="A1483" s="137"/>
      <c r="B1483" s="139"/>
      <c r="C1483" s="35" t="str">
        <f t="shared" ca="1" si="148"/>
        <v>Expired</v>
      </c>
      <c r="D1483" s="35" t="s">
        <v>9720</v>
      </c>
      <c r="E1483" s="36">
        <v>43486</v>
      </c>
      <c r="F1483" s="36">
        <v>44217</v>
      </c>
      <c r="G1483" s="36">
        <f t="shared" si="149"/>
        <v>44946</v>
      </c>
      <c r="H1483" s="35" t="s">
        <v>9721</v>
      </c>
      <c r="I1483" s="35" t="s">
        <v>9722</v>
      </c>
      <c r="J1483" s="35" t="s">
        <v>27</v>
      </c>
      <c r="K1483" s="35" t="s">
        <v>28</v>
      </c>
      <c r="L1483" s="35" t="s">
        <v>29</v>
      </c>
      <c r="M1483" s="37" t="str">
        <f t="shared" si="150"/>
        <v>LP</v>
      </c>
      <c r="N1483" s="44" t="s">
        <v>30</v>
      </c>
      <c r="O1483" s="35" t="str">
        <f t="shared" ref="O1483:O1495" si="152">IF(EXACT(N1483,"Overseas Charities Operating in Jamaica"),"Medium",IF(EXACT(N1483,"Muslim Groups/Foundations"),"Medium",IF(EXACT(N1483,"Churches"),"Low",IF(EXACT(N1483,"Benevolent Societies"),"Low",IF(EXACT(N1483,"Alumni/Past Students'associations"),"Low",IF(EXACT(N1483,"Schools(Government/Private)"),"Low",IF(EXACT(N1483,"Govt.Based Trust/Charities"),"Low",IF(EXACT(N1483,"Trust"),"Medium",IF(EXACT(N1483,"Company Based Foundations"),"Medium",IF(EXACT(N1483,"Other Foundations"),"Medium",IF(EXACT(N1483,"Unincorporated Groups"),"Medium","")))))))))))</f>
        <v>Medium</v>
      </c>
      <c r="P1483" s="208" t="s">
        <v>9723</v>
      </c>
      <c r="Q1483" s="35"/>
      <c r="R1483" s="35" t="s">
        <v>9724</v>
      </c>
      <c r="S1483" s="43" t="s">
        <v>36</v>
      </c>
      <c r="T1483" s="42"/>
      <c r="U1483" s="35"/>
      <c r="V1483" s="35"/>
      <c r="W1483" s="35"/>
      <c r="X1483" s="41" t="s">
        <v>243</v>
      </c>
    </row>
    <row r="1484" spans="1:24" ht="112.5" customHeight="1" x14ac:dyDescent="0.25">
      <c r="A1484" s="121"/>
      <c r="B1484" s="136">
        <v>44882</v>
      </c>
      <c r="C1484" s="8" t="str">
        <f t="shared" ca="1" si="148"/>
        <v>Expired</v>
      </c>
      <c r="D1484" s="8" t="s">
        <v>9725</v>
      </c>
      <c r="E1484" s="9">
        <v>44880</v>
      </c>
      <c r="F1484" s="9">
        <v>44880</v>
      </c>
      <c r="G1484" s="9">
        <f t="shared" si="149"/>
        <v>45610</v>
      </c>
      <c r="H1484" s="8" t="s">
        <v>9726</v>
      </c>
      <c r="I1484" s="8" t="s">
        <v>9727</v>
      </c>
      <c r="J1484" s="8" t="s">
        <v>27</v>
      </c>
      <c r="K1484" s="8" t="s">
        <v>28</v>
      </c>
      <c r="L1484" s="8" t="s">
        <v>29</v>
      </c>
      <c r="M1484" s="10" t="str">
        <f t="shared" si="150"/>
        <v>LP</v>
      </c>
      <c r="N1484" s="12" t="s">
        <v>30</v>
      </c>
      <c r="O1484" s="8" t="str">
        <f t="shared" si="152"/>
        <v>Medium</v>
      </c>
      <c r="P1484" s="207" t="s">
        <v>9728</v>
      </c>
      <c r="Q1484" s="8"/>
      <c r="R1484" s="8" t="s">
        <v>9729</v>
      </c>
      <c r="S1484" s="11" t="s">
        <v>9730</v>
      </c>
      <c r="T1484" s="96" t="s">
        <v>9731</v>
      </c>
      <c r="U1484" s="8">
        <v>2</v>
      </c>
      <c r="V1484" s="8">
        <v>0</v>
      </c>
      <c r="W1484" s="8">
        <v>0</v>
      </c>
      <c r="X1484" s="8" t="s">
        <v>61</v>
      </c>
    </row>
    <row r="1485" spans="1:24" ht="112.5" customHeight="1" x14ac:dyDescent="0.25">
      <c r="A1485" s="125"/>
      <c r="B1485" s="125"/>
      <c r="C1485" s="8" t="str">
        <f t="shared" ca="1" si="148"/>
        <v>Expired</v>
      </c>
      <c r="D1485" s="8" t="s">
        <v>9732</v>
      </c>
      <c r="E1485" s="9">
        <v>41745</v>
      </c>
      <c r="F1485" s="9">
        <f>E1485</f>
        <v>41745</v>
      </c>
      <c r="G1485" s="9">
        <f t="shared" si="149"/>
        <v>42475</v>
      </c>
      <c r="H1485" s="8" t="s">
        <v>9733</v>
      </c>
      <c r="I1485" s="8" t="s">
        <v>9734</v>
      </c>
      <c r="J1485" s="8" t="s">
        <v>27</v>
      </c>
      <c r="K1485" s="8" t="s">
        <v>28</v>
      </c>
      <c r="L1485" s="8" t="s">
        <v>29</v>
      </c>
      <c r="M1485" s="10" t="str">
        <f t="shared" si="150"/>
        <v>LP</v>
      </c>
      <c r="N1485" s="12" t="s">
        <v>30</v>
      </c>
      <c r="O1485" s="8" t="str">
        <f t="shared" si="152"/>
        <v>Medium</v>
      </c>
      <c r="P1485" s="207" t="s">
        <v>9735</v>
      </c>
      <c r="Q1485" s="8"/>
      <c r="R1485" s="8" t="s">
        <v>9736</v>
      </c>
      <c r="S1485" s="11" t="s">
        <v>9737</v>
      </c>
      <c r="T1485" s="12" t="s">
        <v>9738</v>
      </c>
      <c r="U1485" s="8">
        <v>7</v>
      </c>
      <c r="V1485" s="8">
        <v>0</v>
      </c>
      <c r="W1485" s="8">
        <v>0</v>
      </c>
      <c r="X1485" s="14" t="s">
        <v>37</v>
      </c>
    </row>
    <row r="1486" spans="1:24" ht="112.5" customHeight="1" x14ac:dyDescent="0.25">
      <c r="A1486" s="125"/>
      <c r="B1486" s="125"/>
      <c r="C1486" s="8" t="str">
        <f t="shared" ca="1" si="148"/>
        <v>Expired</v>
      </c>
      <c r="D1486" s="8" t="s">
        <v>9739</v>
      </c>
      <c r="E1486" s="9">
        <v>41900</v>
      </c>
      <c r="F1486" s="9">
        <v>44092</v>
      </c>
      <c r="G1486" s="9">
        <f t="shared" si="149"/>
        <v>44821</v>
      </c>
      <c r="H1486" s="8" t="s">
        <v>9740</v>
      </c>
      <c r="I1486" s="8" t="s">
        <v>9741</v>
      </c>
      <c r="J1486" s="8" t="s">
        <v>27</v>
      </c>
      <c r="K1486" s="8" t="s">
        <v>28</v>
      </c>
      <c r="L1486" s="8" t="s">
        <v>29</v>
      </c>
      <c r="M1486" s="10" t="str">
        <f t="shared" si="150"/>
        <v>LP</v>
      </c>
      <c r="N1486" s="12" t="s">
        <v>440</v>
      </c>
      <c r="O1486" s="8" t="str">
        <f t="shared" si="152"/>
        <v>Low</v>
      </c>
      <c r="P1486" s="207" t="s">
        <v>9742</v>
      </c>
      <c r="Q1486" s="8"/>
      <c r="R1486" s="8" t="s">
        <v>9743</v>
      </c>
      <c r="S1486" s="11" t="s">
        <v>9744</v>
      </c>
      <c r="T1486" s="13"/>
      <c r="U1486" s="8"/>
      <c r="V1486" s="8"/>
      <c r="W1486" s="8"/>
      <c r="X1486" s="14" t="s">
        <v>61</v>
      </c>
    </row>
    <row r="1487" spans="1:24" ht="112.5" customHeight="1" x14ac:dyDescent="0.25">
      <c r="A1487" s="125"/>
      <c r="B1487" s="125"/>
      <c r="C1487" s="8" t="str">
        <f t="shared" ca="1" si="148"/>
        <v>Expired</v>
      </c>
      <c r="D1487" s="8" t="s">
        <v>9745</v>
      </c>
      <c r="E1487" s="9">
        <v>42487</v>
      </c>
      <c r="F1487" s="9">
        <f>E1487</f>
        <v>42487</v>
      </c>
      <c r="G1487" s="9">
        <f t="shared" si="149"/>
        <v>43216</v>
      </c>
      <c r="H1487" s="8" t="s">
        <v>9746</v>
      </c>
      <c r="I1487" s="8" t="s">
        <v>9747</v>
      </c>
      <c r="J1487" s="8" t="s">
        <v>27</v>
      </c>
      <c r="K1487" s="8" t="s">
        <v>28</v>
      </c>
      <c r="L1487" s="8" t="s">
        <v>29</v>
      </c>
      <c r="M1487" s="10" t="str">
        <f t="shared" si="150"/>
        <v>LP</v>
      </c>
      <c r="N1487" s="12" t="s">
        <v>486</v>
      </c>
      <c r="O1487" s="8" t="str">
        <f t="shared" si="152"/>
        <v>Medium</v>
      </c>
      <c r="P1487" s="207"/>
      <c r="Q1487" s="8"/>
      <c r="R1487" s="8"/>
      <c r="S1487" s="21"/>
      <c r="T1487" s="13"/>
      <c r="U1487" s="8"/>
      <c r="V1487" s="8"/>
      <c r="W1487" s="8"/>
      <c r="X1487" s="14" t="s">
        <v>37</v>
      </c>
    </row>
    <row r="1488" spans="1:24" ht="112.5" customHeight="1" x14ac:dyDescent="0.25">
      <c r="A1488" s="125"/>
      <c r="B1488" s="125"/>
      <c r="C1488" s="8" t="str">
        <f t="shared" ca="1" si="148"/>
        <v>Expired</v>
      </c>
      <c r="D1488" s="12" t="s">
        <v>9748</v>
      </c>
      <c r="E1488" s="23">
        <v>44327</v>
      </c>
      <c r="F1488" s="28">
        <v>44327</v>
      </c>
      <c r="G1488" s="9">
        <f t="shared" si="149"/>
        <v>45056</v>
      </c>
      <c r="H1488" s="8" t="s">
        <v>9749</v>
      </c>
      <c r="I1488" s="12" t="s">
        <v>9750</v>
      </c>
      <c r="J1488" s="12" t="s">
        <v>56</v>
      </c>
      <c r="K1488" s="12" t="s">
        <v>124</v>
      </c>
      <c r="L1488" s="8" t="s">
        <v>29</v>
      </c>
      <c r="M1488" s="10" t="str">
        <f t="shared" si="150"/>
        <v>LP</v>
      </c>
      <c r="N1488" s="12" t="s">
        <v>132</v>
      </c>
      <c r="O1488" s="8" t="str">
        <f t="shared" si="152"/>
        <v>Low</v>
      </c>
      <c r="P1488" s="201" t="s">
        <v>9751</v>
      </c>
      <c r="Q1488" s="12"/>
      <c r="R1488" s="12" t="s">
        <v>9752</v>
      </c>
      <c r="S1488" s="46" t="s">
        <v>9753</v>
      </c>
      <c r="T1488" s="14"/>
      <c r="U1488" s="12"/>
      <c r="V1488" s="74"/>
      <c r="W1488" s="74"/>
      <c r="X1488" s="74" t="s">
        <v>37</v>
      </c>
    </row>
    <row r="1489" spans="1:24" ht="112.5" customHeight="1" x14ac:dyDescent="0.25">
      <c r="A1489" s="125"/>
      <c r="B1489" s="125"/>
      <c r="C1489" s="8" t="str">
        <f t="shared" ca="1" si="148"/>
        <v>Expired</v>
      </c>
      <c r="D1489" s="8" t="s">
        <v>9754</v>
      </c>
      <c r="E1489" s="9">
        <v>43507</v>
      </c>
      <c r="F1489" s="9">
        <v>44238</v>
      </c>
      <c r="G1489" s="9">
        <f t="shared" si="149"/>
        <v>44967</v>
      </c>
      <c r="H1489" s="8" t="s">
        <v>9755</v>
      </c>
      <c r="I1489" s="8" t="s">
        <v>9756</v>
      </c>
      <c r="J1489" s="8" t="s">
        <v>27</v>
      </c>
      <c r="K1489" s="8" t="s">
        <v>28</v>
      </c>
      <c r="L1489" s="8" t="s">
        <v>29</v>
      </c>
      <c r="M1489" s="10" t="str">
        <f t="shared" si="150"/>
        <v>LP</v>
      </c>
      <c r="N1489" s="12" t="s">
        <v>30</v>
      </c>
      <c r="O1489" s="8" t="str">
        <f t="shared" si="152"/>
        <v>Medium</v>
      </c>
      <c r="P1489" s="207" t="s">
        <v>9757</v>
      </c>
      <c r="Q1489" s="8"/>
      <c r="R1489" s="8" t="s">
        <v>9758</v>
      </c>
      <c r="S1489" s="11" t="s">
        <v>9759</v>
      </c>
      <c r="T1489" s="13"/>
      <c r="U1489" s="24"/>
      <c r="V1489" s="24"/>
      <c r="W1489" s="24"/>
      <c r="X1489" s="14" t="s">
        <v>37</v>
      </c>
    </row>
    <row r="1490" spans="1:24" ht="112.5" customHeight="1" x14ac:dyDescent="0.25">
      <c r="A1490" s="125"/>
      <c r="B1490" s="125"/>
      <c r="C1490" s="8" t="str">
        <f t="shared" ca="1" si="148"/>
        <v>Expired</v>
      </c>
      <c r="D1490" s="8" t="s">
        <v>9760</v>
      </c>
      <c r="E1490" s="9">
        <v>44166</v>
      </c>
      <c r="F1490" s="9">
        <f>E1490</f>
        <v>44166</v>
      </c>
      <c r="G1490" s="9">
        <f t="shared" si="149"/>
        <v>44895</v>
      </c>
      <c r="H1490" s="8" t="s">
        <v>9761</v>
      </c>
      <c r="I1490" s="8" t="s">
        <v>9762</v>
      </c>
      <c r="J1490" s="8" t="s">
        <v>27</v>
      </c>
      <c r="K1490" s="8" t="s">
        <v>28</v>
      </c>
      <c r="L1490" s="8" t="s">
        <v>29</v>
      </c>
      <c r="M1490" s="10" t="str">
        <f t="shared" si="150"/>
        <v>LP</v>
      </c>
      <c r="N1490" s="12" t="s">
        <v>30</v>
      </c>
      <c r="O1490" s="8" t="str">
        <f t="shared" si="152"/>
        <v>Medium</v>
      </c>
      <c r="P1490" s="207" t="s">
        <v>9763</v>
      </c>
      <c r="Q1490" s="8"/>
      <c r="R1490" s="8" t="s">
        <v>9764</v>
      </c>
      <c r="S1490" s="21" t="s">
        <v>9765</v>
      </c>
      <c r="T1490" s="22"/>
      <c r="U1490" s="8"/>
      <c r="V1490" s="8"/>
      <c r="W1490" s="8"/>
      <c r="X1490" s="14" t="s">
        <v>37</v>
      </c>
    </row>
    <row r="1491" spans="1:24" ht="112.5" customHeight="1" x14ac:dyDescent="0.25">
      <c r="A1491" s="125"/>
      <c r="B1491" s="125"/>
      <c r="C1491" s="8" t="str">
        <f t="shared" ca="1" si="148"/>
        <v>Expired</v>
      </c>
      <c r="D1491" s="8" t="s">
        <v>9766</v>
      </c>
      <c r="E1491" s="9">
        <v>44130</v>
      </c>
      <c r="F1491" s="9">
        <v>44860</v>
      </c>
      <c r="G1491" s="9">
        <f t="shared" si="149"/>
        <v>45590</v>
      </c>
      <c r="H1491" s="8" t="s">
        <v>9767</v>
      </c>
      <c r="I1491" s="8" t="s">
        <v>9768</v>
      </c>
      <c r="J1491" s="8" t="s">
        <v>27</v>
      </c>
      <c r="K1491" s="8" t="s">
        <v>28</v>
      </c>
      <c r="L1491" s="8" t="s">
        <v>29</v>
      </c>
      <c r="M1491" s="10" t="str">
        <f t="shared" si="150"/>
        <v>LP</v>
      </c>
      <c r="N1491" s="12" t="s">
        <v>30</v>
      </c>
      <c r="O1491" s="8" t="str">
        <f t="shared" si="152"/>
        <v>Medium</v>
      </c>
      <c r="P1491" s="207" t="s">
        <v>9769</v>
      </c>
      <c r="Q1491" s="8"/>
      <c r="R1491" s="8" t="s">
        <v>9770</v>
      </c>
      <c r="S1491" s="21" t="s">
        <v>9771</v>
      </c>
      <c r="T1491" s="23" t="s">
        <v>9772</v>
      </c>
      <c r="U1491" s="8">
        <v>2</v>
      </c>
      <c r="V1491" s="8">
        <v>2</v>
      </c>
      <c r="W1491" s="8">
        <v>0</v>
      </c>
      <c r="X1491" s="14" t="s">
        <v>37</v>
      </c>
    </row>
    <row r="1492" spans="1:24" ht="112.5" customHeight="1" x14ac:dyDescent="0.25">
      <c r="A1492" s="125"/>
      <c r="B1492" s="125"/>
      <c r="C1492" s="8" t="str">
        <f t="shared" ca="1" si="148"/>
        <v>Expired</v>
      </c>
      <c r="D1492" s="8" t="s">
        <v>9773</v>
      </c>
      <c r="E1492" s="9">
        <v>43742</v>
      </c>
      <c r="F1492" s="9">
        <v>44473</v>
      </c>
      <c r="G1492" s="9">
        <f t="shared" si="149"/>
        <v>45202</v>
      </c>
      <c r="H1492" s="8" t="s">
        <v>9774</v>
      </c>
      <c r="I1492" s="8" t="s">
        <v>9775</v>
      </c>
      <c r="J1492" s="8" t="s">
        <v>27</v>
      </c>
      <c r="K1492" s="8" t="s">
        <v>28</v>
      </c>
      <c r="L1492" s="8" t="s">
        <v>29</v>
      </c>
      <c r="M1492" s="10" t="str">
        <f t="shared" si="150"/>
        <v>LP</v>
      </c>
      <c r="N1492" s="12" t="s">
        <v>30</v>
      </c>
      <c r="O1492" s="8" t="str">
        <f t="shared" si="152"/>
        <v>Medium</v>
      </c>
      <c r="P1492" s="207" t="s">
        <v>9776</v>
      </c>
      <c r="Q1492" s="8"/>
      <c r="R1492" s="8" t="s">
        <v>9777</v>
      </c>
      <c r="S1492" s="11" t="s">
        <v>9778</v>
      </c>
      <c r="T1492" s="12" t="s">
        <v>9779</v>
      </c>
      <c r="U1492" s="13">
        <v>502</v>
      </c>
      <c r="V1492" s="13">
        <v>502</v>
      </c>
      <c r="W1492" s="13">
        <v>0</v>
      </c>
      <c r="X1492" s="14" t="s">
        <v>37</v>
      </c>
    </row>
    <row r="1493" spans="1:24" ht="112.5" customHeight="1" x14ac:dyDescent="0.25">
      <c r="A1493" s="125"/>
      <c r="B1493" s="125"/>
      <c r="C1493" s="8" t="str">
        <f t="shared" ca="1" si="148"/>
        <v>Expired</v>
      </c>
      <c r="D1493" s="8" t="s">
        <v>9780</v>
      </c>
      <c r="E1493" s="9">
        <v>42831</v>
      </c>
      <c r="F1493" s="9">
        <v>44292</v>
      </c>
      <c r="G1493" s="9">
        <f t="shared" si="149"/>
        <v>45021</v>
      </c>
      <c r="H1493" s="8" t="s">
        <v>9781</v>
      </c>
      <c r="I1493" s="8" t="s">
        <v>9782</v>
      </c>
      <c r="J1493" s="8" t="s">
        <v>65</v>
      </c>
      <c r="K1493" s="8" t="s">
        <v>28</v>
      </c>
      <c r="L1493" s="8" t="s">
        <v>29</v>
      </c>
      <c r="M1493" s="10" t="str">
        <f t="shared" si="150"/>
        <v>LP</v>
      </c>
      <c r="N1493" s="12" t="s">
        <v>30</v>
      </c>
      <c r="O1493" s="8" t="str">
        <f t="shared" si="152"/>
        <v>Medium</v>
      </c>
      <c r="P1493" s="207" t="s">
        <v>9783</v>
      </c>
      <c r="Q1493" s="8"/>
      <c r="R1493" s="8" t="s">
        <v>36</v>
      </c>
      <c r="S1493" s="11" t="s">
        <v>9784</v>
      </c>
      <c r="T1493" s="13"/>
      <c r="U1493" s="8"/>
      <c r="V1493" s="8"/>
      <c r="W1493" s="8"/>
      <c r="X1493" s="14" t="s">
        <v>243</v>
      </c>
    </row>
    <row r="1494" spans="1:24" ht="112.5" customHeight="1" x14ac:dyDescent="0.25">
      <c r="A1494" s="125"/>
      <c r="B1494" s="125"/>
      <c r="C1494" s="8" t="str">
        <f t="shared" ca="1" si="148"/>
        <v>Expired</v>
      </c>
      <c r="D1494" s="12" t="s">
        <v>9785</v>
      </c>
      <c r="E1494" s="23">
        <v>44456</v>
      </c>
      <c r="F1494" s="28">
        <v>44469</v>
      </c>
      <c r="G1494" s="9">
        <f t="shared" si="149"/>
        <v>45198</v>
      </c>
      <c r="H1494" s="8" t="s">
        <v>9786</v>
      </c>
      <c r="I1494" s="12" t="s">
        <v>9787</v>
      </c>
      <c r="J1494" s="12" t="s">
        <v>56</v>
      </c>
      <c r="K1494" s="12" t="s">
        <v>124</v>
      </c>
      <c r="L1494" s="8" t="s">
        <v>29</v>
      </c>
      <c r="M1494" s="10" t="str">
        <f t="shared" si="150"/>
        <v>LP</v>
      </c>
      <c r="N1494" s="12" t="s">
        <v>132</v>
      </c>
      <c r="O1494" s="8" t="str">
        <f t="shared" si="152"/>
        <v>Low</v>
      </c>
      <c r="P1494" s="201" t="s">
        <v>9788</v>
      </c>
      <c r="Q1494" s="12"/>
      <c r="R1494" s="12" t="s">
        <v>9789</v>
      </c>
      <c r="S1494" s="29" t="s">
        <v>9790</v>
      </c>
      <c r="T1494" s="14"/>
      <c r="U1494" s="12"/>
      <c r="V1494" s="74"/>
      <c r="W1494" s="74"/>
      <c r="X1494" s="74" t="s">
        <v>37</v>
      </c>
    </row>
    <row r="1495" spans="1:24" ht="112.5" customHeight="1" x14ac:dyDescent="0.25">
      <c r="A1495" s="125"/>
      <c r="B1495" s="125"/>
      <c r="C1495" s="8" t="str">
        <f t="shared" ca="1" si="148"/>
        <v>Expired</v>
      </c>
      <c r="D1495" s="8" t="s">
        <v>9791</v>
      </c>
      <c r="E1495" s="9">
        <v>44152</v>
      </c>
      <c r="F1495" s="9">
        <v>44882</v>
      </c>
      <c r="G1495" s="9">
        <f>DATE(YEAR(F1495)+1,MONTH(F1495),DAY(F1495)-1)</f>
        <v>45246</v>
      </c>
      <c r="H1495" s="8" t="s">
        <v>9792</v>
      </c>
      <c r="I1495" s="8" t="s">
        <v>9793</v>
      </c>
      <c r="J1495" s="8" t="s">
        <v>161</v>
      </c>
      <c r="K1495" s="8" t="s">
        <v>28</v>
      </c>
      <c r="L1495" s="8" t="s">
        <v>29</v>
      </c>
      <c r="M1495" s="10" t="str">
        <f t="shared" si="150"/>
        <v>LP</v>
      </c>
      <c r="N1495" s="12" t="s">
        <v>132</v>
      </c>
      <c r="O1495" s="8" t="str">
        <f t="shared" si="152"/>
        <v>Low</v>
      </c>
      <c r="P1495" s="207" t="s">
        <v>215</v>
      </c>
      <c r="Q1495" s="8" t="s">
        <v>9794</v>
      </c>
      <c r="R1495" s="8" t="s">
        <v>9795</v>
      </c>
      <c r="S1495" s="21" t="s">
        <v>9796</v>
      </c>
      <c r="T1495" s="23" t="s">
        <v>9797</v>
      </c>
      <c r="U1495" s="8">
        <v>5</v>
      </c>
      <c r="V1495" s="8">
        <v>0</v>
      </c>
      <c r="W1495" s="8">
        <v>1</v>
      </c>
      <c r="X1495" s="14" t="s">
        <v>37</v>
      </c>
    </row>
    <row r="1496" spans="1:24" ht="112.5" customHeight="1" x14ac:dyDescent="0.25">
      <c r="A1496" s="121"/>
      <c r="B1496" s="121"/>
      <c r="C1496" s="8" t="str">
        <f t="shared" ca="1" si="148"/>
        <v>Expired</v>
      </c>
      <c r="D1496" s="8" t="s">
        <v>865</v>
      </c>
      <c r="E1496" s="9">
        <v>43921</v>
      </c>
      <c r="F1496" s="9">
        <v>43930</v>
      </c>
      <c r="G1496" s="9">
        <f t="shared" ref="G1496:G1528" si="153">DATE(YEAR(F1496)+2,MONTH(F1496),DAY(F1496)-1)</f>
        <v>44659</v>
      </c>
      <c r="H1496" s="8" t="s">
        <v>9798</v>
      </c>
      <c r="I1496" s="8" t="s">
        <v>9799</v>
      </c>
      <c r="J1496" s="8" t="s">
        <v>56</v>
      </c>
      <c r="K1496" s="8" t="s">
        <v>124</v>
      </c>
      <c r="L1496" s="8" t="s">
        <v>29</v>
      </c>
      <c r="M1496" s="10" t="s">
        <v>2607</v>
      </c>
      <c r="N1496" s="8" t="s">
        <v>30</v>
      </c>
      <c r="O1496" s="8" t="s">
        <v>61</v>
      </c>
      <c r="P1496" s="207" t="s">
        <v>9800</v>
      </c>
      <c r="Q1496" s="8"/>
      <c r="R1496" s="8" t="s">
        <v>9801</v>
      </c>
      <c r="S1496" s="21" t="s">
        <v>36</v>
      </c>
      <c r="T1496" s="13" t="s">
        <v>36</v>
      </c>
      <c r="U1496" s="8">
        <v>0</v>
      </c>
      <c r="V1496" s="8">
        <v>0</v>
      </c>
      <c r="W1496" s="8">
        <v>0</v>
      </c>
      <c r="X1496" s="14"/>
    </row>
    <row r="1497" spans="1:24" ht="112.5" customHeight="1" x14ac:dyDescent="0.25">
      <c r="A1497" s="125"/>
      <c r="B1497" s="125"/>
      <c r="C1497" s="8" t="str">
        <f t="shared" ca="1" si="148"/>
        <v>Expired</v>
      </c>
      <c r="D1497" s="8" t="s">
        <v>9802</v>
      </c>
      <c r="E1497" s="9">
        <v>44449</v>
      </c>
      <c r="F1497" s="9">
        <v>44504</v>
      </c>
      <c r="G1497" s="9">
        <f t="shared" si="153"/>
        <v>45233</v>
      </c>
      <c r="H1497" s="8" t="s">
        <v>9803</v>
      </c>
      <c r="I1497" s="8" t="s">
        <v>9804</v>
      </c>
      <c r="J1497" s="8" t="s">
        <v>27</v>
      </c>
      <c r="K1497" s="8" t="s">
        <v>28</v>
      </c>
      <c r="L1497" s="8" t="s">
        <v>29</v>
      </c>
      <c r="M1497" s="10" t="str">
        <f t="shared" ref="M1497:M1528" si="154">IF(EXACT(L1497,"C - COMPANY ACT"),"LP",IF(EXACT(L1497,"V- VEST ACT (WITHIN PARLIAMENT) "),"LP",IF(EXACT(L1497,"FS - FRIENDLY SOCIETIES ACT"),"LP",IF(EXACT(L1497,"UN - UNICORPORATED"),"LA",""))))</f>
        <v>LP</v>
      </c>
      <c r="N1497" s="12" t="s">
        <v>132</v>
      </c>
      <c r="O1497" s="8" t="str">
        <f t="shared" ref="O1497:O1526" si="155">IF(EXACT(N1497,"Overseas Charities Operating in Jamaica"),"Medium",IF(EXACT(N1497,"Muslim Groups/Foundations"),"Medium",IF(EXACT(N1497,"Churches"),"Low",IF(EXACT(N1497,"Benevolent Societies"),"Low",IF(EXACT(N1497,"Alumni/Past Students'associations"),"Low",IF(EXACT(N1497,"Schools(Government/Private)"),"Low",IF(EXACT(N1497,"Govt.Based Trust/Charities"),"Low",IF(EXACT(N1497,"Trust"),"Medium",IF(EXACT(N1497,"Company Based Foundations"),"Medium",IF(EXACT(N1497,"Other Foundations"),"Medium",IF(EXACT(N1497,"Unincorporated Groups"),"Medium","")))))))))))</f>
        <v>Low</v>
      </c>
      <c r="P1497" s="207" t="s">
        <v>728</v>
      </c>
      <c r="Q1497" s="8"/>
      <c r="R1497" s="8" t="s">
        <v>9805</v>
      </c>
      <c r="S1497" s="21" t="s">
        <v>9806</v>
      </c>
      <c r="T1497" s="12" t="s">
        <v>9807</v>
      </c>
      <c r="U1497" s="8"/>
      <c r="V1497" s="8"/>
      <c r="W1497" s="8"/>
      <c r="X1497" s="27" t="s">
        <v>37</v>
      </c>
    </row>
    <row r="1498" spans="1:24" ht="112.5" customHeight="1" x14ac:dyDescent="0.25">
      <c r="A1498" s="125"/>
      <c r="B1498" s="125"/>
      <c r="C1498" s="8" t="str">
        <f t="shared" ca="1" si="148"/>
        <v>Expired</v>
      </c>
      <c r="D1498" s="8" t="s">
        <v>9808</v>
      </c>
      <c r="E1498" s="9">
        <v>44365</v>
      </c>
      <c r="F1498" s="9">
        <v>44365</v>
      </c>
      <c r="G1498" s="9">
        <f t="shared" si="153"/>
        <v>45094</v>
      </c>
      <c r="H1498" s="8" t="s">
        <v>9809</v>
      </c>
      <c r="I1498" s="8" t="s">
        <v>9810</v>
      </c>
      <c r="J1498" s="8" t="s">
        <v>27</v>
      </c>
      <c r="K1498" s="8" t="s">
        <v>28</v>
      </c>
      <c r="L1498" s="8" t="s">
        <v>29</v>
      </c>
      <c r="M1498" s="10" t="str">
        <f t="shared" si="154"/>
        <v>LP</v>
      </c>
      <c r="N1498" s="12" t="s">
        <v>30</v>
      </c>
      <c r="O1498" s="8" t="str">
        <f t="shared" si="155"/>
        <v>Medium</v>
      </c>
      <c r="P1498" s="207" t="s">
        <v>9811</v>
      </c>
      <c r="Q1498" s="8"/>
      <c r="R1498" s="8" t="s">
        <v>9812</v>
      </c>
      <c r="S1498" s="21" t="s">
        <v>9813</v>
      </c>
      <c r="T1498" s="12" t="s">
        <v>862</v>
      </c>
      <c r="U1498" s="8"/>
      <c r="V1498" s="8"/>
      <c r="W1498" s="8"/>
      <c r="X1498" s="27" t="s">
        <v>37</v>
      </c>
    </row>
    <row r="1499" spans="1:24" ht="112.5" customHeight="1" x14ac:dyDescent="0.25">
      <c r="A1499" s="125"/>
      <c r="B1499" s="125"/>
      <c r="C1499" s="8" t="str">
        <f t="shared" ca="1" si="148"/>
        <v>Expired</v>
      </c>
      <c r="D1499" s="12" t="s">
        <v>9814</v>
      </c>
      <c r="E1499" s="23">
        <v>43166</v>
      </c>
      <c r="F1499" s="28">
        <v>43897</v>
      </c>
      <c r="G1499" s="9">
        <f t="shared" si="153"/>
        <v>44626</v>
      </c>
      <c r="H1499" s="8" t="s">
        <v>9815</v>
      </c>
      <c r="I1499" s="12" t="s">
        <v>9816</v>
      </c>
      <c r="J1499" s="12" t="s">
        <v>202</v>
      </c>
      <c r="K1499" s="12" t="s">
        <v>124</v>
      </c>
      <c r="L1499" s="8" t="s">
        <v>29</v>
      </c>
      <c r="M1499" s="10" t="str">
        <f t="shared" si="154"/>
        <v>LP</v>
      </c>
      <c r="N1499" s="12" t="s">
        <v>132</v>
      </c>
      <c r="O1499" s="8" t="str">
        <f t="shared" si="155"/>
        <v>Low</v>
      </c>
      <c r="P1499" s="201" t="s">
        <v>9817</v>
      </c>
      <c r="Q1499" s="12"/>
      <c r="R1499" s="12" t="s">
        <v>9818</v>
      </c>
      <c r="S1499" s="29" t="s">
        <v>9819</v>
      </c>
      <c r="T1499" s="14"/>
      <c r="U1499" s="12"/>
      <c r="V1499" s="12"/>
      <c r="W1499" s="12"/>
      <c r="X1499" s="12" t="s">
        <v>37</v>
      </c>
    </row>
    <row r="1500" spans="1:24" ht="112.5" customHeight="1" x14ac:dyDescent="0.25">
      <c r="A1500" s="125"/>
      <c r="B1500" s="125"/>
      <c r="C1500" s="8" t="str">
        <f t="shared" ca="1" si="148"/>
        <v>Expired</v>
      </c>
      <c r="D1500" s="8" t="s">
        <v>9820</v>
      </c>
      <c r="E1500" s="9">
        <v>42601</v>
      </c>
      <c r="F1500" s="9">
        <f>E1500</f>
        <v>42601</v>
      </c>
      <c r="G1500" s="9">
        <f t="shared" si="153"/>
        <v>43330</v>
      </c>
      <c r="H1500" s="8" t="s">
        <v>9821</v>
      </c>
      <c r="I1500" s="8" t="s">
        <v>9822</v>
      </c>
      <c r="J1500" s="8" t="s">
        <v>161</v>
      </c>
      <c r="K1500" s="8" t="s">
        <v>28</v>
      </c>
      <c r="L1500" s="8" t="s">
        <v>29</v>
      </c>
      <c r="M1500" s="10" t="str">
        <f t="shared" si="154"/>
        <v>LP</v>
      </c>
      <c r="N1500" s="12" t="s">
        <v>30</v>
      </c>
      <c r="O1500" s="8" t="str">
        <f t="shared" si="155"/>
        <v>Medium</v>
      </c>
      <c r="P1500" s="207" t="s">
        <v>9823</v>
      </c>
      <c r="Q1500" s="8"/>
      <c r="R1500" s="8" t="s">
        <v>9824</v>
      </c>
      <c r="S1500" s="11" t="s">
        <v>9825</v>
      </c>
      <c r="T1500" s="13"/>
      <c r="U1500" s="8"/>
      <c r="V1500" s="8"/>
      <c r="W1500" s="8"/>
      <c r="X1500" s="14" t="s">
        <v>37</v>
      </c>
    </row>
    <row r="1501" spans="1:24" ht="112.5" customHeight="1" x14ac:dyDescent="0.25">
      <c r="A1501" s="125"/>
      <c r="B1501" s="125"/>
      <c r="C1501" s="8" t="str">
        <f t="shared" ca="1" si="148"/>
        <v>Expired</v>
      </c>
      <c r="D1501" s="8" t="s">
        <v>9826</v>
      </c>
      <c r="E1501" s="9">
        <v>43542</v>
      </c>
      <c r="F1501" s="9">
        <v>44273</v>
      </c>
      <c r="G1501" s="9">
        <f t="shared" si="153"/>
        <v>45002</v>
      </c>
      <c r="H1501" s="8" t="s">
        <v>9827</v>
      </c>
      <c r="I1501" s="8" t="s">
        <v>9828</v>
      </c>
      <c r="J1501" s="8" t="s">
        <v>254</v>
      </c>
      <c r="K1501" s="8" t="s">
        <v>28</v>
      </c>
      <c r="L1501" s="8" t="s">
        <v>29</v>
      </c>
      <c r="M1501" s="10" t="str">
        <f t="shared" si="154"/>
        <v>LP</v>
      </c>
      <c r="N1501" s="12" t="s">
        <v>132</v>
      </c>
      <c r="O1501" s="8" t="str">
        <f t="shared" si="155"/>
        <v>Low</v>
      </c>
      <c r="P1501" s="207" t="s">
        <v>9829</v>
      </c>
      <c r="Q1501" s="8"/>
      <c r="R1501" s="8" t="s">
        <v>9830</v>
      </c>
      <c r="S1501" s="11" t="s">
        <v>9831</v>
      </c>
      <c r="T1501" s="12" t="s">
        <v>731</v>
      </c>
      <c r="U1501" s="8"/>
      <c r="V1501" s="8"/>
      <c r="W1501" s="8"/>
      <c r="X1501" s="14" t="s">
        <v>37</v>
      </c>
    </row>
    <row r="1502" spans="1:24" ht="112.5" customHeight="1" x14ac:dyDescent="0.25">
      <c r="A1502" s="125"/>
      <c r="B1502" s="125"/>
      <c r="C1502" s="8" t="str">
        <f t="shared" ca="1" si="148"/>
        <v>Expired</v>
      </c>
      <c r="D1502" s="8" t="s">
        <v>9832</v>
      </c>
      <c r="E1502" s="9">
        <v>41786</v>
      </c>
      <c r="F1502" s="9">
        <f>E1502</f>
        <v>41786</v>
      </c>
      <c r="G1502" s="9">
        <f t="shared" si="153"/>
        <v>42516</v>
      </c>
      <c r="H1502" s="8" t="s">
        <v>9833</v>
      </c>
      <c r="I1502" s="8" t="s">
        <v>9834</v>
      </c>
      <c r="J1502" s="8" t="s">
        <v>27</v>
      </c>
      <c r="K1502" s="8" t="s">
        <v>28</v>
      </c>
      <c r="L1502" s="8" t="s">
        <v>29</v>
      </c>
      <c r="M1502" s="10" t="str">
        <f t="shared" si="154"/>
        <v>LP</v>
      </c>
      <c r="N1502" s="12" t="s">
        <v>132</v>
      </c>
      <c r="O1502" s="8" t="str">
        <f t="shared" si="155"/>
        <v>Low</v>
      </c>
      <c r="P1502" s="207" t="s">
        <v>9835</v>
      </c>
      <c r="Q1502" s="8"/>
      <c r="R1502" s="8" t="s">
        <v>9836</v>
      </c>
      <c r="S1502" s="11" t="s">
        <v>9837</v>
      </c>
      <c r="T1502" s="12" t="s">
        <v>9838</v>
      </c>
      <c r="U1502" s="8">
        <v>8</v>
      </c>
      <c r="V1502" s="8">
        <v>15</v>
      </c>
      <c r="W1502" s="8">
        <v>0</v>
      </c>
      <c r="X1502" s="14" t="s">
        <v>37</v>
      </c>
    </row>
    <row r="1503" spans="1:24" ht="112.5" customHeight="1" x14ac:dyDescent="0.25">
      <c r="A1503" s="125"/>
      <c r="B1503" s="125"/>
      <c r="C1503" s="8" t="str">
        <f t="shared" ca="1" si="148"/>
        <v>Expired</v>
      </c>
      <c r="D1503" s="8" t="s">
        <v>9839</v>
      </c>
      <c r="E1503" s="9">
        <v>44699</v>
      </c>
      <c r="F1503" s="9">
        <v>44699</v>
      </c>
      <c r="G1503" s="9">
        <f t="shared" si="153"/>
        <v>45429</v>
      </c>
      <c r="H1503" s="8" t="s">
        <v>9840</v>
      </c>
      <c r="I1503" s="8" t="s">
        <v>9841</v>
      </c>
      <c r="J1503" s="8" t="s">
        <v>27</v>
      </c>
      <c r="K1503" s="8" t="s">
        <v>28</v>
      </c>
      <c r="L1503" s="8" t="s">
        <v>29</v>
      </c>
      <c r="M1503" s="10" t="str">
        <f t="shared" si="154"/>
        <v>LP</v>
      </c>
      <c r="N1503" s="12" t="s">
        <v>30</v>
      </c>
      <c r="O1503" s="8" t="str">
        <f t="shared" si="155"/>
        <v>Medium</v>
      </c>
      <c r="P1503" s="207" t="s">
        <v>9842</v>
      </c>
      <c r="Q1503" s="8"/>
      <c r="R1503" s="8"/>
      <c r="S1503" s="11"/>
      <c r="T1503" s="23" t="s">
        <v>3722</v>
      </c>
      <c r="U1503" s="8"/>
      <c r="V1503" s="8"/>
      <c r="W1503" s="8"/>
      <c r="X1503" s="14" t="s">
        <v>37</v>
      </c>
    </row>
    <row r="1504" spans="1:24" ht="112.5" customHeight="1" x14ac:dyDescent="0.25">
      <c r="A1504" s="125" t="s">
        <v>2305</v>
      </c>
      <c r="B1504" s="125"/>
      <c r="C1504" s="8" t="str">
        <f t="shared" ca="1" si="148"/>
        <v>Expired</v>
      </c>
      <c r="D1504" s="8" t="s">
        <v>9843</v>
      </c>
      <c r="E1504" s="9">
        <v>42691</v>
      </c>
      <c r="F1504" s="9">
        <v>44882</v>
      </c>
      <c r="G1504" s="9">
        <f t="shared" si="153"/>
        <v>45612</v>
      </c>
      <c r="H1504" s="8" t="s">
        <v>9844</v>
      </c>
      <c r="I1504" s="8" t="s">
        <v>9845</v>
      </c>
      <c r="J1504" s="8" t="s">
        <v>27</v>
      </c>
      <c r="K1504" s="8" t="s">
        <v>28</v>
      </c>
      <c r="L1504" s="8" t="s">
        <v>29</v>
      </c>
      <c r="M1504" s="10" t="str">
        <f t="shared" si="154"/>
        <v>LP</v>
      </c>
      <c r="N1504" s="12" t="s">
        <v>30</v>
      </c>
      <c r="O1504" s="8" t="str">
        <f t="shared" si="155"/>
        <v>Medium</v>
      </c>
      <c r="P1504" s="207" t="s">
        <v>9846</v>
      </c>
      <c r="Q1504" s="8"/>
      <c r="R1504" s="8" t="s">
        <v>9847</v>
      </c>
      <c r="S1504" s="11" t="s">
        <v>9848</v>
      </c>
      <c r="T1504" s="13"/>
      <c r="U1504" s="24"/>
      <c r="V1504" s="24"/>
      <c r="W1504" s="24"/>
      <c r="X1504" s="14" t="s">
        <v>37</v>
      </c>
    </row>
    <row r="1505" spans="1:24" ht="112.5" customHeight="1" x14ac:dyDescent="0.25">
      <c r="A1505" s="125"/>
      <c r="B1505" s="125"/>
      <c r="C1505" s="8" t="str">
        <f t="shared" ca="1" si="148"/>
        <v>Expired</v>
      </c>
      <c r="D1505" s="8" t="s">
        <v>9849</v>
      </c>
      <c r="E1505" s="9">
        <v>43718</v>
      </c>
      <c r="F1505" s="9">
        <f>E1505</f>
        <v>43718</v>
      </c>
      <c r="G1505" s="9">
        <f t="shared" si="153"/>
        <v>44448</v>
      </c>
      <c r="H1505" s="8" t="s">
        <v>9850</v>
      </c>
      <c r="I1505" s="8" t="s">
        <v>9851</v>
      </c>
      <c r="J1505" s="8" t="s">
        <v>65</v>
      </c>
      <c r="K1505" s="8" t="s">
        <v>28</v>
      </c>
      <c r="L1505" s="8"/>
      <c r="M1505" s="10" t="str">
        <f t="shared" si="154"/>
        <v/>
      </c>
      <c r="N1505" s="12" t="s">
        <v>132</v>
      </c>
      <c r="O1505" s="8" t="str">
        <f t="shared" si="155"/>
        <v>Low</v>
      </c>
      <c r="P1505" s="207" t="s">
        <v>9852</v>
      </c>
      <c r="Q1505" s="8"/>
      <c r="R1505" s="8" t="s">
        <v>9853</v>
      </c>
      <c r="S1505" s="11" t="s">
        <v>9854</v>
      </c>
      <c r="T1505" s="22"/>
      <c r="U1505" s="8"/>
      <c r="V1505" s="8"/>
      <c r="W1505" s="8"/>
      <c r="X1505" s="14" t="s">
        <v>37</v>
      </c>
    </row>
    <row r="1506" spans="1:24" ht="112.5" customHeight="1" x14ac:dyDescent="0.25">
      <c r="A1506" s="125"/>
      <c r="B1506" s="125"/>
      <c r="C1506" s="8" t="str">
        <f t="shared" ca="1" si="148"/>
        <v>Expired</v>
      </c>
      <c r="D1506" s="8" t="s">
        <v>9855</v>
      </c>
      <c r="E1506" s="9">
        <v>43742</v>
      </c>
      <c r="F1506" s="9">
        <v>44473</v>
      </c>
      <c r="G1506" s="9">
        <f t="shared" si="153"/>
        <v>45202</v>
      </c>
      <c r="H1506" s="8" t="s">
        <v>9856</v>
      </c>
      <c r="I1506" s="8" t="s">
        <v>9857</v>
      </c>
      <c r="J1506" s="8" t="s">
        <v>27</v>
      </c>
      <c r="K1506" s="8" t="s">
        <v>28</v>
      </c>
      <c r="L1506" s="8" t="s">
        <v>29</v>
      </c>
      <c r="M1506" s="10" t="str">
        <f t="shared" si="154"/>
        <v>LP</v>
      </c>
      <c r="N1506" s="12" t="s">
        <v>30</v>
      </c>
      <c r="O1506" s="8" t="str">
        <f t="shared" si="155"/>
        <v>Medium</v>
      </c>
      <c r="P1506" s="207" t="s">
        <v>9858</v>
      </c>
      <c r="Q1506" s="8"/>
      <c r="R1506" s="8" t="s">
        <v>9859</v>
      </c>
      <c r="S1506" s="11" t="s">
        <v>9860</v>
      </c>
      <c r="T1506" s="23" t="s">
        <v>9861</v>
      </c>
      <c r="U1506" s="24"/>
      <c r="V1506" s="24"/>
      <c r="W1506" s="24"/>
      <c r="X1506" s="14" t="s">
        <v>37</v>
      </c>
    </row>
    <row r="1507" spans="1:24" ht="112.5" customHeight="1" x14ac:dyDescent="0.25">
      <c r="A1507" s="125"/>
      <c r="B1507" s="125"/>
      <c r="C1507" s="8" t="str">
        <f t="shared" ca="1" si="148"/>
        <v>Expired</v>
      </c>
      <c r="D1507" s="8" t="s">
        <v>9862</v>
      </c>
      <c r="E1507" s="9">
        <v>43899</v>
      </c>
      <c r="F1507" s="9">
        <f>E1507</f>
        <v>43899</v>
      </c>
      <c r="G1507" s="9">
        <f t="shared" si="153"/>
        <v>44628</v>
      </c>
      <c r="H1507" s="8" t="s">
        <v>9863</v>
      </c>
      <c r="I1507" s="8" t="s">
        <v>9864</v>
      </c>
      <c r="J1507" s="8" t="s">
        <v>161</v>
      </c>
      <c r="K1507" s="8" t="s">
        <v>28</v>
      </c>
      <c r="L1507" s="8"/>
      <c r="M1507" s="10" t="str">
        <f t="shared" si="154"/>
        <v/>
      </c>
      <c r="N1507" s="12" t="s">
        <v>30</v>
      </c>
      <c r="O1507" s="8" t="str">
        <f t="shared" si="155"/>
        <v>Medium</v>
      </c>
      <c r="P1507" s="207" t="s">
        <v>215</v>
      </c>
      <c r="Q1507" s="8"/>
      <c r="R1507" s="8" t="s">
        <v>9865</v>
      </c>
      <c r="S1507" s="11" t="s">
        <v>9866</v>
      </c>
      <c r="T1507" s="22"/>
      <c r="U1507" s="8"/>
      <c r="V1507" s="8"/>
      <c r="W1507" s="8"/>
      <c r="X1507" s="14" t="s">
        <v>37</v>
      </c>
    </row>
    <row r="1508" spans="1:24" ht="112.5" customHeight="1" x14ac:dyDescent="0.25">
      <c r="A1508" s="125"/>
      <c r="B1508" s="125"/>
      <c r="C1508" s="8" t="str">
        <f t="shared" ca="1" si="148"/>
        <v>Expired</v>
      </c>
      <c r="D1508" s="8" t="s">
        <v>9867</v>
      </c>
      <c r="E1508" s="9">
        <v>43563</v>
      </c>
      <c r="F1508" s="9">
        <f>E1508</f>
        <v>43563</v>
      </c>
      <c r="G1508" s="9">
        <f t="shared" si="153"/>
        <v>44293</v>
      </c>
      <c r="H1508" s="8" t="s">
        <v>9868</v>
      </c>
      <c r="I1508" s="8" t="s">
        <v>9869</v>
      </c>
      <c r="J1508" s="8" t="s">
        <v>114</v>
      </c>
      <c r="K1508" s="8" t="s">
        <v>28</v>
      </c>
      <c r="L1508" s="8" t="s">
        <v>29</v>
      </c>
      <c r="M1508" s="10" t="str">
        <f t="shared" si="154"/>
        <v>LP</v>
      </c>
      <c r="N1508" s="12" t="s">
        <v>132</v>
      </c>
      <c r="O1508" s="8" t="str">
        <f t="shared" si="155"/>
        <v>Low</v>
      </c>
      <c r="P1508" s="207" t="s">
        <v>3602</v>
      </c>
      <c r="Q1508" s="8"/>
      <c r="R1508" s="8" t="s">
        <v>9870</v>
      </c>
      <c r="S1508" s="11" t="s">
        <v>9871</v>
      </c>
      <c r="T1508" s="13"/>
      <c r="U1508" s="8"/>
      <c r="V1508" s="8"/>
      <c r="W1508" s="8"/>
      <c r="X1508" s="14" t="str">
        <f>IF(ISNUMBER(#REF!), IF(#REF!&lt;5000001,"SMALL", IF(#REF!&lt;15000001,"MEDIUM","LARGE")),"")</f>
        <v/>
      </c>
    </row>
    <row r="1509" spans="1:24" ht="112.5" customHeight="1" x14ac:dyDescent="0.25">
      <c r="A1509" s="125"/>
      <c r="B1509" s="125"/>
      <c r="C1509" s="8" t="str">
        <f t="shared" ca="1" si="148"/>
        <v>Expired</v>
      </c>
      <c r="D1509" s="8" t="s">
        <v>9872</v>
      </c>
      <c r="E1509" s="9">
        <v>43542</v>
      </c>
      <c r="F1509" s="9">
        <f>E1509</f>
        <v>43542</v>
      </c>
      <c r="G1509" s="9">
        <f t="shared" si="153"/>
        <v>44272</v>
      </c>
      <c r="H1509" s="8" t="s">
        <v>9873</v>
      </c>
      <c r="I1509" s="8" t="s">
        <v>9874</v>
      </c>
      <c r="J1509" s="8" t="s">
        <v>27</v>
      </c>
      <c r="K1509" s="8" t="s">
        <v>28</v>
      </c>
      <c r="L1509" s="8" t="s">
        <v>29</v>
      </c>
      <c r="M1509" s="10" t="str">
        <f t="shared" si="154"/>
        <v>LP</v>
      </c>
      <c r="N1509" s="12" t="s">
        <v>132</v>
      </c>
      <c r="O1509" s="8" t="str">
        <f t="shared" si="155"/>
        <v>Low</v>
      </c>
      <c r="P1509" s="207" t="s">
        <v>8610</v>
      </c>
      <c r="Q1509" s="8"/>
      <c r="R1509" s="8" t="s">
        <v>9875</v>
      </c>
      <c r="S1509" s="11" t="s">
        <v>9876</v>
      </c>
      <c r="T1509" s="13"/>
      <c r="U1509" s="8"/>
      <c r="V1509" s="8"/>
      <c r="W1509" s="8"/>
      <c r="X1509" s="14" t="s">
        <v>37</v>
      </c>
    </row>
    <row r="1510" spans="1:24" ht="112.5" customHeight="1" x14ac:dyDescent="0.25">
      <c r="A1510" s="121"/>
      <c r="B1510" s="136">
        <v>44883</v>
      </c>
      <c r="C1510" s="8" t="str">
        <f t="shared" ca="1" si="148"/>
        <v>Expired</v>
      </c>
      <c r="D1510" s="8" t="s">
        <v>9877</v>
      </c>
      <c r="E1510" s="9">
        <v>44882</v>
      </c>
      <c r="F1510" s="9">
        <v>44882</v>
      </c>
      <c r="G1510" s="9">
        <f t="shared" si="153"/>
        <v>45612</v>
      </c>
      <c r="H1510" s="8" t="s">
        <v>9878</v>
      </c>
      <c r="I1510" s="8" t="s">
        <v>9879</v>
      </c>
      <c r="J1510" s="8" t="s">
        <v>65</v>
      </c>
      <c r="K1510" s="8" t="s">
        <v>28</v>
      </c>
      <c r="L1510" s="8" t="s">
        <v>29</v>
      </c>
      <c r="M1510" s="10" t="str">
        <f t="shared" si="154"/>
        <v>LP</v>
      </c>
      <c r="N1510" s="12" t="s">
        <v>30</v>
      </c>
      <c r="O1510" s="8" t="str">
        <f t="shared" si="155"/>
        <v>Medium</v>
      </c>
      <c r="P1510" s="207" t="s">
        <v>9880</v>
      </c>
      <c r="Q1510" s="8"/>
      <c r="R1510" s="8" t="s">
        <v>9881</v>
      </c>
      <c r="S1510" s="11" t="s">
        <v>9882</v>
      </c>
      <c r="T1510" s="96" t="s">
        <v>9883</v>
      </c>
      <c r="U1510" s="8">
        <v>9</v>
      </c>
      <c r="V1510" s="8">
        <v>0</v>
      </c>
      <c r="W1510" s="8">
        <v>0</v>
      </c>
      <c r="X1510" s="8" t="s">
        <v>61</v>
      </c>
    </row>
    <row r="1511" spans="1:24" ht="112.5" customHeight="1" x14ac:dyDescent="0.25">
      <c r="A1511" s="125"/>
      <c r="B1511" s="125"/>
      <c r="C1511" s="8" t="str">
        <f t="shared" ca="1" si="148"/>
        <v>Expired</v>
      </c>
      <c r="D1511" s="8" t="s">
        <v>9884</v>
      </c>
      <c r="E1511" s="9">
        <v>44054</v>
      </c>
      <c r="F1511" s="9">
        <f>E1511</f>
        <v>44054</v>
      </c>
      <c r="G1511" s="9">
        <f t="shared" si="153"/>
        <v>44783</v>
      </c>
      <c r="H1511" s="8" t="s">
        <v>9885</v>
      </c>
      <c r="I1511" s="8" t="s">
        <v>9886</v>
      </c>
      <c r="J1511" s="12" t="s">
        <v>123</v>
      </c>
      <c r="K1511" s="8" t="s">
        <v>28</v>
      </c>
      <c r="L1511" s="8"/>
      <c r="M1511" s="10" t="str">
        <f t="shared" si="154"/>
        <v/>
      </c>
      <c r="N1511" s="12" t="s">
        <v>30</v>
      </c>
      <c r="O1511" s="8" t="str">
        <f t="shared" si="155"/>
        <v>Medium</v>
      </c>
      <c r="P1511" s="207" t="s">
        <v>9887</v>
      </c>
      <c r="Q1511" s="8"/>
      <c r="R1511" s="8" t="s">
        <v>9888</v>
      </c>
      <c r="S1511" s="21" t="s">
        <v>36</v>
      </c>
      <c r="T1511" s="22"/>
      <c r="U1511" s="8"/>
      <c r="V1511" s="8"/>
      <c r="W1511" s="8"/>
      <c r="X1511" s="14" t="s">
        <v>37</v>
      </c>
    </row>
    <row r="1512" spans="1:24" ht="112.5" customHeight="1" x14ac:dyDescent="0.25">
      <c r="A1512" s="125"/>
      <c r="B1512" s="125"/>
      <c r="C1512" s="8" t="str">
        <f t="shared" ca="1" si="148"/>
        <v>Expired</v>
      </c>
      <c r="D1512" s="8" t="s">
        <v>9889</v>
      </c>
      <c r="E1512" s="9">
        <v>43266</v>
      </c>
      <c r="F1512" s="9">
        <f>E1512</f>
        <v>43266</v>
      </c>
      <c r="G1512" s="9">
        <f t="shared" si="153"/>
        <v>43996</v>
      </c>
      <c r="H1512" s="8" t="s">
        <v>9890</v>
      </c>
      <c r="I1512" s="8" t="s">
        <v>9891</v>
      </c>
      <c r="J1512" s="8" t="s">
        <v>254</v>
      </c>
      <c r="K1512" s="8" t="s">
        <v>28</v>
      </c>
      <c r="L1512" s="8" t="s">
        <v>192</v>
      </c>
      <c r="M1512" s="10" t="str">
        <f t="shared" si="154"/>
        <v>LP</v>
      </c>
      <c r="N1512" s="12" t="s">
        <v>193</v>
      </c>
      <c r="O1512" s="8" t="str">
        <f t="shared" si="155"/>
        <v>Low</v>
      </c>
      <c r="P1512" s="207" t="s">
        <v>9892</v>
      </c>
      <c r="Q1512" s="8"/>
      <c r="R1512" s="8" t="s">
        <v>36</v>
      </c>
      <c r="S1512" s="21" t="s">
        <v>36</v>
      </c>
      <c r="T1512" s="13"/>
      <c r="U1512" s="8"/>
      <c r="V1512" s="8"/>
      <c r="W1512" s="8"/>
      <c r="X1512" s="14" t="s">
        <v>37</v>
      </c>
    </row>
    <row r="1513" spans="1:24" ht="112.5" customHeight="1" x14ac:dyDescent="0.25">
      <c r="A1513" s="125"/>
      <c r="B1513" s="125"/>
      <c r="C1513" s="8" t="str">
        <f t="shared" ca="1" si="148"/>
        <v>Expired</v>
      </c>
      <c r="D1513" s="8" t="s">
        <v>9893</v>
      </c>
      <c r="E1513" s="9">
        <v>43438</v>
      </c>
      <c r="F1513" s="9">
        <f>E1513</f>
        <v>43438</v>
      </c>
      <c r="G1513" s="9">
        <f t="shared" si="153"/>
        <v>44168</v>
      </c>
      <c r="H1513" s="8" t="s">
        <v>9894</v>
      </c>
      <c r="I1513" s="8" t="s">
        <v>9895</v>
      </c>
      <c r="J1513" s="8" t="s">
        <v>27</v>
      </c>
      <c r="K1513" s="8" t="s">
        <v>28</v>
      </c>
      <c r="L1513" s="8" t="s">
        <v>29</v>
      </c>
      <c r="M1513" s="10" t="str">
        <f t="shared" si="154"/>
        <v>LP</v>
      </c>
      <c r="N1513" s="12" t="s">
        <v>30</v>
      </c>
      <c r="O1513" s="8" t="str">
        <f t="shared" si="155"/>
        <v>Medium</v>
      </c>
      <c r="P1513" s="207" t="s">
        <v>9896</v>
      </c>
      <c r="Q1513" s="8"/>
      <c r="R1513" s="8" t="s">
        <v>9897</v>
      </c>
      <c r="S1513" s="11" t="s">
        <v>36</v>
      </c>
      <c r="T1513" s="13"/>
      <c r="U1513" s="8"/>
      <c r="V1513" s="8"/>
      <c r="W1513" s="8"/>
      <c r="X1513" s="14" t="s">
        <v>37</v>
      </c>
    </row>
    <row r="1514" spans="1:24" ht="112.5" customHeight="1" x14ac:dyDescent="0.25">
      <c r="A1514" s="125"/>
      <c r="B1514" s="125"/>
      <c r="C1514" s="8" t="str">
        <f t="shared" ca="1" si="148"/>
        <v>Expired</v>
      </c>
      <c r="D1514" s="8" t="s">
        <v>9898</v>
      </c>
      <c r="E1514" s="9">
        <v>44412</v>
      </c>
      <c r="F1514" s="9">
        <v>44412</v>
      </c>
      <c r="G1514" s="9">
        <f t="shared" si="153"/>
        <v>45141</v>
      </c>
      <c r="H1514" s="8" t="s">
        <v>9899</v>
      </c>
      <c r="I1514" s="8" t="s">
        <v>9900</v>
      </c>
      <c r="J1514" s="8" t="s">
        <v>27</v>
      </c>
      <c r="K1514" s="8" t="s">
        <v>28</v>
      </c>
      <c r="L1514" s="8" t="s">
        <v>29</v>
      </c>
      <c r="M1514" s="10" t="str">
        <f t="shared" si="154"/>
        <v>LP</v>
      </c>
      <c r="N1514" s="12" t="s">
        <v>30</v>
      </c>
      <c r="O1514" s="8" t="str">
        <f t="shared" si="155"/>
        <v>Medium</v>
      </c>
      <c r="P1514" s="207" t="s">
        <v>9901</v>
      </c>
      <c r="Q1514" s="8"/>
      <c r="R1514" s="8" t="s">
        <v>9902</v>
      </c>
      <c r="S1514" s="21" t="s">
        <v>9903</v>
      </c>
      <c r="T1514" s="12" t="s">
        <v>9904</v>
      </c>
      <c r="U1514" s="8"/>
      <c r="V1514" s="8"/>
      <c r="W1514" s="8"/>
      <c r="X1514" s="27" t="s">
        <v>37</v>
      </c>
    </row>
    <row r="1515" spans="1:24" ht="112.5" customHeight="1" x14ac:dyDescent="0.25">
      <c r="A1515" s="125"/>
      <c r="B1515" s="125"/>
      <c r="C1515" s="8" t="str">
        <f t="shared" ref="C1515:C1528" ca="1" si="156">IF(G1515&lt;TODAY(),"Expired","Active")</f>
        <v>Expired</v>
      </c>
      <c r="D1515" s="8" t="s">
        <v>9905</v>
      </c>
      <c r="E1515" s="9">
        <v>42803</v>
      </c>
      <c r="F1515" s="9">
        <f>E1515</f>
        <v>42803</v>
      </c>
      <c r="G1515" s="9">
        <f t="shared" si="153"/>
        <v>43532</v>
      </c>
      <c r="H1515" s="8" t="s">
        <v>9906</v>
      </c>
      <c r="I1515" s="8" t="s">
        <v>9907</v>
      </c>
      <c r="J1515" s="8" t="s">
        <v>254</v>
      </c>
      <c r="K1515" s="8" t="s">
        <v>28</v>
      </c>
      <c r="L1515" s="8"/>
      <c r="M1515" s="10" t="str">
        <f t="shared" si="154"/>
        <v/>
      </c>
      <c r="N1515" s="12" t="s">
        <v>30</v>
      </c>
      <c r="O1515" s="8" t="str">
        <f t="shared" si="155"/>
        <v>Medium</v>
      </c>
      <c r="P1515" s="207" t="s">
        <v>9908</v>
      </c>
      <c r="Q1515" s="8"/>
      <c r="R1515" s="8" t="s">
        <v>36</v>
      </c>
      <c r="S1515" s="21" t="s">
        <v>36</v>
      </c>
      <c r="T1515" s="13"/>
      <c r="U1515" s="8"/>
      <c r="V1515" s="8"/>
      <c r="W1515" s="8"/>
      <c r="X1515" s="14" t="str">
        <f>IF(ISNUMBER(#REF!), IF(#REF!&lt;5000001,"SMALL", IF(#REF!&lt;15000001,"MEDIUM","LARGE")),"")</f>
        <v/>
      </c>
    </row>
    <row r="1516" spans="1:24" ht="112.5" customHeight="1" x14ac:dyDescent="0.25">
      <c r="A1516" s="125"/>
      <c r="B1516" s="125"/>
      <c r="C1516" s="8" t="str">
        <f t="shared" ca="1" si="156"/>
        <v>Active</v>
      </c>
      <c r="D1516" s="8" t="s">
        <v>9909</v>
      </c>
      <c r="E1516" s="9">
        <v>41995</v>
      </c>
      <c r="F1516" s="9">
        <v>44917</v>
      </c>
      <c r="G1516" s="9">
        <f t="shared" si="153"/>
        <v>45647</v>
      </c>
      <c r="H1516" s="8" t="s">
        <v>9910</v>
      </c>
      <c r="I1516" s="8" t="s">
        <v>9911</v>
      </c>
      <c r="J1516" s="8" t="s">
        <v>27</v>
      </c>
      <c r="K1516" s="8" t="s">
        <v>28</v>
      </c>
      <c r="L1516" s="8" t="s">
        <v>29</v>
      </c>
      <c r="M1516" s="10" t="str">
        <f t="shared" si="154"/>
        <v>LP</v>
      </c>
      <c r="N1516" s="12" t="s">
        <v>30</v>
      </c>
      <c r="O1516" s="8" t="str">
        <f t="shared" si="155"/>
        <v>Medium</v>
      </c>
      <c r="P1516" s="207" t="s">
        <v>9912</v>
      </c>
      <c r="Q1516" s="8"/>
      <c r="R1516" s="8" t="s">
        <v>9913</v>
      </c>
      <c r="S1516" s="11" t="s">
        <v>9914</v>
      </c>
      <c r="T1516" s="12" t="s">
        <v>9915</v>
      </c>
      <c r="U1516" s="8">
        <v>30</v>
      </c>
      <c r="V1516" s="8">
        <v>43</v>
      </c>
      <c r="W1516" s="8">
        <v>1</v>
      </c>
      <c r="X1516" s="14" t="s">
        <v>61</v>
      </c>
    </row>
    <row r="1517" spans="1:24" ht="112.5" customHeight="1" x14ac:dyDescent="0.25">
      <c r="A1517" s="125"/>
      <c r="B1517" s="125"/>
      <c r="C1517" s="8" t="str">
        <f t="shared" ca="1" si="156"/>
        <v>Expired</v>
      </c>
      <c r="D1517" s="8" t="s">
        <v>9916</v>
      </c>
      <c r="E1517" s="9">
        <v>42360</v>
      </c>
      <c r="F1517" s="9">
        <v>43821</v>
      </c>
      <c r="G1517" s="9">
        <f t="shared" si="153"/>
        <v>44551</v>
      </c>
      <c r="H1517" s="8" t="s">
        <v>9917</v>
      </c>
      <c r="I1517" s="8" t="s">
        <v>9918</v>
      </c>
      <c r="J1517" s="12" t="s">
        <v>123</v>
      </c>
      <c r="K1517" s="8" t="s">
        <v>28</v>
      </c>
      <c r="L1517" s="8" t="s">
        <v>29</v>
      </c>
      <c r="M1517" s="10" t="str">
        <f t="shared" si="154"/>
        <v>LP</v>
      </c>
      <c r="N1517" s="12" t="s">
        <v>132</v>
      </c>
      <c r="O1517" s="8" t="str">
        <f t="shared" si="155"/>
        <v>Low</v>
      </c>
      <c r="P1517" s="207" t="s">
        <v>9919</v>
      </c>
      <c r="Q1517" s="8"/>
      <c r="R1517" s="8" t="s">
        <v>9920</v>
      </c>
      <c r="S1517" s="11" t="s">
        <v>9921</v>
      </c>
      <c r="T1517" s="13" t="s">
        <v>36</v>
      </c>
      <c r="U1517" s="24"/>
      <c r="V1517" s="24"/>
      <c r="W1517" s="24"/>
      <c r="X1517" s="14" t="s">
        <v>37</v>
      </c>
    </row>
    <row r="1518" spans="1:24" ht="112.5" customHeight="1" x14ac:dyDescent="0.25">
      <c r="A1518" s="125"/>
      <c r="B1518" s="125"/>
      <c r="C1518" s="8" t="str">
        <f t="shared" ca="1" si="156"/>
        <v>Expired</v>
      </c>
      <c r="D1518" s="8" t="s">
        <v>9922</v>
      </c>
      <c r="E1518" s="9">
        <v>41746</v>
      </c>
      <c r="F1518" s="9">
        <v>44670</v>
      </c>
      <c r="G1518" s="9">
        <f t="shared" si="153"/>
        <v>45400</v>
      </c>
      <c r="H1518" s="8" t="s">
        <v>9923</v>
      </c>
      <c r="I1518" s="8" t="s">
        <v>7946</v>
      </c>
      <c r="J1518" s="8" t="s">
        <v>27</v>
      </c>
      <c r="K1518" s="8" t="s">
        <v>28</v>
      </c>
      <c r="L1518" s="8" t="s">
        <v>29</v>
      </c>
      <c r="M1518" s="10" t="str">
        <f t="shared" si="154"/>
        <v>LP</v>
      </c>
      <c r="N1518" s="12" t="s">
        <v>30</v>
      </c>
      <c r="O1518" s="8" t="str">
        <f t="shared" si="155"/>
        <v>Medium</v>
      </c>
      <c r="P1518" s="207" t="s">
        <v>9924</v>
      </c>
      <c r="Q1518" s="8"/>
      <c r="R1518" s="8" t="s">
        <v>9925</v>
      </c>
      <c r="S1518" s="11" t="s">
        <v>9926</v>
      </c>
      <c r="T1518" s="23" t="s">
        <v>9927</v>
      </c>
      <c r="U1518" s="8">
        <v>10</v>
      </c>
      <c r="V1518" s="8">
        <v>1</v>
      </c>
      <c r="W1518" s="8">
        <v>1</v>
      </c>
      <c r="X1518" s="14" t="s">
        <v>243</v>
      </c>
    </row>
    <row r="1519" spans="1:24" ht="112.5" customHeight="1" x14ac:dyDescent="0.25">
      <c r="A1519" s="125"/>
      <c r="B1519" s="125"/>
      <c r="C1519" s="8" t="str">
        <f t="shared" ca="1" si="156"/>
        <v>Expired</v>
      </c>
      <c r="D1519" s="12" t="s">
        <v>9928</v>
      </c>
      <c r="E1519" s="23">
        <v>41751</v>
      </c>
      <c r="F1519" s="28">
        <v>44748</v>
      </c>
      <c r="G1519" s="9">
        <f t="shared" si="153"/>
        <v>45478</v>
      </c>
      <c r="H1519" s="8" t="s">
        <v>9929</v>
      </c>
      <c r="I1519" s="12" t="s">
        <v>9930</v>
      </c>
      <c r="J1519" s="12" t="s">
        <v>56</v>
      </c>
      <c r="K1519" s="12" t="s">
        <v>124</v>
      </c>
      <c r="L1519" s="8" t="s">
        <v>29</v>
      </c>
      <c r="M1519" s="10" t="str">
        <f t="shared" si="154"/>
        <v>LP</v>
      </c>
      <c r="N1519" s="12" t="s">
        <v>30</v>
      </c>
      <c r="O1519" s="8" t="str">
        <f t="shared" si="155"/>
        <v>Medium</v>
      </c>
      <c r="P1519" s="201" t="s">
        <v>9931</v>
      </c>
      <c r="Q1519" s="12"/>
      <c r="R1519" s="12" t="s">
        <v>9932</v>
      </c>
      <c r="S1519" s="29" t="s">
        <v>9933</v>
      </c>
      <c r="T1519" s="14" t="s">
        <v>9934</v>
      </c>
      <c r="U1519" s="12">
        <v>8</v>
      </c>
      <c r="V1519" s="12">
        <v>0</v>
      </c>
      <c r="W1519" s="12">
        <v>0</v>
      </c>
      <c r="X1519" s="12" t="s">
        <v>243</v>
      </c>
    </row>
    <row r="1520" spans="1:24" ht="112.5" customHeight="1" x14ac:dyDescent="0.25">
      <c r="A1520" s="125"/>
      <c r="B1520" s="125"/>
      <c r="C1520" s="8" t="str">
        <f t="shared" ca="1" si="156"/>
        <v>Expired</v>
      </c>
      <c r="D1520" s="8" t="s">
        <v>9935</v>
      </c>
      <c r="E1520" s="9">
        <v>42198</v>
      </c>
      <c r="F1520" s="9">
        <v>44859</v>
      </c>
      <c r="G1520" s="9">
        <f t="shared" si="153"/>
        <v>45589</v>
      </c>
      <c r="H1520" s="8" t="s">
        <v>9936</v>
      </c>
      <c r="I1520" s="8" t="s">
        <v>9937</v>
      </c>
      <c r="J1520" s="8" t="s">
        <v>27</v>
      </c>
      <c r="K1520" s="8" t="s">
        <v>28</v>
      </c>
      <c r="L1520" s="8" t="s">
        <v>29</v>
      </c>
      <c r="M1520" s="10" t="str">
        <f t="shared" si="154"/>
        <v>LP</v>
      </c>
      <c r="N1520" s="12" t="s">
        <v>30</v>
      </c>
      <c r="O1520" s="8" t="str">
        <f t="shared" si="155"/>
        <v>Medium</v>
      </c>
      <c r="P1520" s="207" t="s">
        <v>9938</v>
      </c>
      <c r="Q1520" s="8"/>
      <c r="R1520" s="8" t="s">
        <v>9939</v>
      </c>
      <c r="S1520" s="11" t="s">
        <v>9940</v>
      </c>
      <c r="T1520" s="12" t="s">
        <v>9941</v>
      </c>
      <c r="U1520" s="8">
        <v>2</v>
      </c>
      <c r="V1520" s="8" t="s">
        <v>9942</v>
      </c>
      <c r="W1520" s="8">
        <v>1</v>
      </c>
      <c r="X1520" s="14" t="s">
        <v>37</v>
      </c>
    </row>
    <row r="1521" spans="1:24" ht="112.5" customHeight="1" x14ac:dyDescent="0.25">
      <c r="A1521" s="125"/>
      <c r="B1521" s="125"/>
      <c r="C1521" s="8" t="str">
        <f t="shared" ca="1" si="156"/>
        <v>Expired</v>
      </c>
      <c r="D1521" s="8" t="s">
        <v>9943</v>
      </c>
      <c r="E1521" s="9">
        <v>43936</v>
      </c>
      <c r="F1521" s="9">
        <f>E1521</f>
        <v>43936</v>
      </c>
      <c r="G1521" s="9">
        <f t="shared" si="153"/>
        <v>44665</v>
      </c>
      <c r="H1521" s="8" t="s">
        <v>9944</v>
      </c>
      <c r="I1521" s="8" t="s">
        <v>9945</v>
      </c>
      <c r="J1521" s="8" t="s">
        <v>27</v>
      </c>
      <c r="K1521" s="8" t="s">
        <v>28</v>
      </c>
      <c r="L1521" s="8"/>
      <c r="M1521" s="10" t="str">
        <f t="shared" si="154"/>
        <v/>
      </c>
      <c r="N1521" s="12" t="s">
        <v>30</v>
      </c>
      <c r="O1521" s="8" t="str">
        <f t="shared" si="155"/>
        <v>Medium</v>
      </c>
      <c r="P1521" s="207" t="s">
        <v>9946</v>
      </c>
      <c r="Q1521" s="8"/>
      <c r="R1521" s="8" t="s">
        <v>9947</v>
      </c>
      <c r="S1521" s="11" t="s">
        <v>36</v>
      </c>
      <c r="T1521" s="22"/>
      <c r="U1521" s="8"/>
      <c r="V1521" s="8"/>
      <c r="W1521" s="8"/>
      <c r="X1521" s="14" t="s">
        <v>37</v>
      </c>
    </row>
    <row r="1522" spans="1:24" ht="112.5" customHeight="1" x14ac:dyDescent="0.25">
      <c r="A1522" s="125"/>
      <c r="B1522" s="125"/>
      <c r="C1522" s="8" t="str">
        <f t="shared" ca="1" si="156"/>
        <v>Expired</v>
      </c>
      <c r="D1522" s="8" t="s">
        <v>9948</v>
      </c>
      <c r="E1522" s="9">
        <v>42289</v>
      </c>
      <c r="F1522" s="9">
        <f>E1522</f>
        <v>42289</v>
      </c>
      <c r="G1522" s="9">
        <f t="shared" si="153"/>
        <v>43019</v>
      </c>
      <c r="H1522" s="8" t="s">
        <v>9949</v>
      </c>
      <c r="I1522" s="8" t="s">
        <v>9950</v>
      </c>
      <c r="J1522" s="8" t="s">
        <v>161</v>
      </c>
      <c r="K1522" s="8" t="s">
        <v>28</v>
      </c>
      <c r="L1522" s="8"/>
      <c r="M1522" s="10" t="str">
        <f t="shared" si="154"/>
        <v/>
      </c>
      <c r="N1522" s="12" t="s">
        <v>30</v>
      </c>
      <c r="O1522" s="8" t="str">
        <f t="shared" si="155"/>
        <v>Medium</v>
      </c>
      <c r="P1522" s="207"/>
      <c r="Q1522" s="8"/>
      <c r="R1522" s="8" t="s">
        <v>3886</v>
      </c>
      <c r="S1522" s="21" t="s">
        <v>3886</v>
      </c>
      <c r="T1522" s="13"/>
      <c r="U1522" s="8"/>
      <c r="V1522" s="8"/>
      <c r="W1522" s="8"/>
      <c r="X1522" s="14" t="s">
        <v>37</v>
      </c>
    </row>
    <row r="1523" spans="1:24" ht="112.5" customHeight="1" x14ac:dyDescent="0.25">
      <c r="A1523" s="125"/>
      <c r="B1523" s="125"/>
      <c r="C1523" s="8" t="str">
        <f t="shared" ca="1" si="156"/>
        <v>Expired</v>
      </c>
      <c r="D1523" s="8" t="s">
        <v>9951</v>
      </c>
      <c r="E1523" s="9">
        <v>42748</v>
      </c>
      <c r="F1523" s="9">
        <f>E1523</f>
        <v>42748</v>
      </c>
      <c r="G1523" s="9">
        <f t="shared" si="153"/>
        <v>43477</v>
      </c>
      <c r="H1523" s="8" t="s">
        <v>9952</v>
      </c>
      <c r="I1523" s="8" t="s">
        <v>9953</v>
      </c>
      <c r="J1523" s="8" t="s">
        <v>282</v>
      </c>
      <c r="K1523" s="8" t="s">
        <v>28</v>
      </c>
      <c r="L1523" s="8"/>
      <c r="M1523" s="10" t="str">
        <f t="shared" si="154"/>
        <v/>
      </c>
      <c r="N1523" s="12" t="s">
        <v>30</v>
      </c>
      <c r="O1523" s="8" t="str">
        <f t="shared" si="155"/>
        <v>Medium</v>
      </c>
      <c r="P1523" s="207" t="s">
        <v>9954</v>
      </c>
      <c r="Q1523" s="8"/>
      <c r="R1523" s="8" t="s">
        <v>36</v>
      </c>
      <c r="S1523" s="21" t="s">
        <v>36</v>
      </c>
      <c r="T1523" s="13"/>
      <c r="U1523" s="8"/>
      <c r="V1523" s="8"/>
      <c r="W1523" s="8"/>
      <c r="X1523" s="14" t="s">
        <v>37</v>
      </c>
    </row>
    <row r="1524" spans="1:24" ht="112.5" customHeight="1" x14ac:dyDescent="0.25">
      <c r="A1524" s="125"/>
      <c r="B1524" s="125"/>
      <c r="C1524" s="8" t="str">
        <f t="shared" ca="1" si="156"/>
        <v>Expired</v>
      </c>
      <c r="D1524" s="8" t="s">
        <v>9955</v>
      </c>
      <c r="E1524" s="9">
        <v>42198</v>
      </c>
      <c r="F1524" s="9">
        <v>44390</v>
      </c>
      <c r="G1524" s="9">
        <f t="shared" si="153"/>
        <v>45119</v>
      </c>
      <c r="H1524" s="8" t="s">
        <v>9956</v>
      </c>
      <c r="I1524" s="8" t="s">
        <v>9957</v>
      </c>
      <c r="J1524" s="8" t="s">
        <v>27</v>
      </c>
      <c r="K1524" s="8" t="s">
        <v>28</v>
      </c>
      <c r="L1524" s="8" t="s">
        <v>29</v>
      </c>
      <c r="M1524" s="10" t="str">
        <f t="shared" si="154"/>
        <v>LP</v>
      </c>
      <c r="N1524" s="12" t="s">
        <v>132</v>
      </c>
      <c r="O1524" s="8" t="str">
        <f t="shared" si="155"/>
        <v>Low</v>
      </c>
      <c r="P1524" s="207" t="s">
        <v>9958</v>
      </c>
      <c r="Q1524" s="8"/>
      <c r="R1524" s="8"/>
      <c r="S1524" s="11"/>
      <c r="T1524" s="13" t="s">
        <v>60</v>
      </c>
      <c r="U1524" s="8"/>
      <c r="V1524" s="8"/>
      <c r="W1524" s="8"/>
      <c r="X1524" s="14" t="s">
        <v>37</v>
      </c>
    </row>
    <row r="1525" spans="1:24" ht="112.5" customHeight="1" x14ac:dyDescent="0.25">
      <c r="A1525" s="125"/>
      <c r="B1525" s="125"/>
      <c r="C1525" s="8" t="str">
        <f t="shared" ca="1" si="156"/>
        <v>Expired</v>
      </c>
      <c r="D1525" s="8" t="s">
        <v>9959</v>
      </c>
      <c r="E1525" s="9">
        <v>43878</v>
      </c>
      <c r="F1525" s="9">
        <f>E1525</f>
        <v>43878</v>
      </c>
      <c r="G1525" s="9">
        <f t="shared" si="153"/>
        <v>44608</v>
      </c>
      <c r="H1525" s="8" t="s">
        <v>9960</v>
      </c>
      <c r="I1525" s="8" t="s">
        <v>9961</v>
      </c>
      <c r="J1525" s="8" t="s">
        <v>282</v>
      </c>
      <c r="K1525" s="8" t="s">
        <v>28</v>
      </c>
      <c r="L1525" s="8"/>
      <c r="M1525" s="10" t="str">
        <f t="shared" si="154"/>
        <v/>
      </c>
      <c r="N1525" s="12" t="s">
        <v>132</v>
      </c>
      <c r="O1525" s="8" t="str">
        <f t="shared" si="155"/>
        <v>Low</v>
      </c>
      <c r="P1525" s="207" t="s">
        <v>215</v>
      </c>
      <c r="Q1525" s="8"/>
      <c r="R1525" s="8"/>
      <c r="S1525" s="11"/>
      <c r="T1525" s="22"/>
      <c r="U1525" s="8"/>
      <c r="V1525" s="8"/>
      <c r="W1525" s="8"/>
      <c r="X1525" s="14" t="s">
        <v>37</v>
      </c>
    </row>
    <row r="1526" spans="1:24" ht="112.5" customHeight="1" x14ac:dyDescent="0.25">
      <c r="A1526" s="125"/>
      <c r="B1526" s="125"/>
      <c r="C1526" s="8" t="str">
        <f t="shared" ca="1" si="156"/>
        <v>Active</v>
      </c>
      <c r="D1526" s="8" t="s">
        <v>9962</v>
      </c>
      <c r="E1526" s="9">
        <v>42710</v>
      </c>
      <c r="F1526" s="9">
        <v>45083</v>
      </c>
      <c r="G1526" s="9">
        <f t="shared" si="153"/>
        <v>45813</v>
      </c>
      <c r="H1526" s="8" t="s">
        <v>9963</v>
      </c>
      <c r="I1526" s="8" t="s">
        <v>9964</v>
      </c>
      <c r="J1526" s="8" t="s">
        <v>27</v>
      </c>
      <c r="K1526" s="8" t="s">
        <v>28</v>
      </c>
      <c r="L1526" s="8" t="s">
        <v>29</v>
      </c>
      <c r="M1526" s="10" t="str">
        <f t="shared" si="154"/>
        <v>LP</v>
      </c>
      <c r="N1526" s="12" t="s">
        <v>30</v>
      </c>
      <c r="O1526" s="8" t="str">
        <f t="shared" si="155"/>
        <v>Medium</v>
      </c>
      <c r="P1526" s="207" t="s">
        <v>9965</v>
      </c>
      <c r="Q1526" s="8"/>
      <c r="R1526" s="8" t="s">
        <v>9966</v>
      </c>
      <c r="S1526" s="11" t="s">
        <v>9967</v>
      </c>
      <c r="T1526" s="12" t="s">
        <v>958</v>
      </c>
      <c r="U1526" s="25">
        <v>9</v>
      </c>
      <c r="V1526" s="25">
        <v>2</v>
      </c>
      <c r="W1526" s="25">
        <v>1</v>
      </c>
      <c r="X1526" s="14" t="s">
        <v>37</v>
      </c>
    </row>
    <row r="1527" spans="1:24" ht="112.5" customHeight="1" x14ac:dyDescent="0.25">
      <c r="A1527" s="125"/>
      <c r="B1527" s="136">
        <v>45071</v>
      </c>
      <c r="C1527" s="8" t="str">
        <f t="shared" ca="1" si="156"/>
        <v>Active</v>
      </c>
      <c r="D1527" s="8" t="s">
        <v>9968</v>
      </c>
      <c r="E1527" s="9">
        <v>45071</v>
      </c>
      <c r="F1527" s="9">
        <f>E1527</f>
        <v>45071</v>
      </c>
      <c r="G1527" s="9">
        <f t="shared" si="153"/>
        <v>45801</v>
      </c>
      <c r="H1527" s="8" t="s">
        <v>9969</v>
      </c>
      <c r="I1527" s="8" t="s">
        <v>9970</v>
      </c>
      <c r="J1527" s="8" t="s">
        <v>161</v>
      </c>
      <c r="K1527" s="8" t="s">
        <v>28</v>
      </c>
      <c r="L1527" s="8" t="s">
        <v>29</v>
      </c>
      <c r="M1527" s="10" t="str">
        <f t="shared" si="154"/>
        <v>LP</v>
      </c>
      <c r="N1527" s="8" t="s">
        <v>132</v>
      </c>
      <c r="O1527" s="8" t="str">
        <f>IF(EXACT(N1527,"Overseas Charities Operating in Jamaica"),"Medium",IF(EXACT(N1527,"Muslim Groups/Foundations"),"Medium",IF(EXACT(N1527,"Churches"),"Low",IF(EXACT(N1527,"Benevolent Societies"),"Low",IF(EXACT(N1527,"Alumni/Past Students Associations"),"Low",IF(EXACT(N1527,"Schools(Government/Private)"),"Low",IF(EXACT(N1527,"Govt.Based Trusts/Charities"),"Low",IF(EXACT(N1527,"Trust"),"Medium",IF(EXACT(N1527,"Company Based Foundations"),"Medium",IF(EXACT(N1527,"Other Foundations"),"Medium",IF(EXACT(N1527,"Unincorporated Groups"),"Medium","")))))))))))</f>
        <v>Low</v>
      </c>
      <c r="P1527" s="207" t="s">
        <v>9971</v>
      </c>
      <c r="Q1527" s="8"/>
      <c r="R1527" s="8" t="s">
        <v>9972</v>
      </c>
      <c r="S1527" s="11" t="s">
        <v>9973</v>
      </c>
      <c r="T1527" s="23" t="s">
        <v>2800</v>
      </c>
      <c r="U1527" s="8">
        <v>2</v>
      </c>
      <c r="V1527" s="8">
        <v>0</v>
      </c>
      <c r="W1527" s="8">
        <v>0</v>
      </c>
      <c r="X1527" s="14" t="s">
        <v>37</v>
      </c>
    </row>
    <row r="1528" spans="1:24" ht="112.5" customHeight="1" x14ac:dyDescent="0.25">
      <c r="A1528" s="125"/>
      <c r="B1528" s="125"/>
      <c r="C1528" s="8" t="str">
        <f t="shared" ca="1" si="156"/>
        <v>Expired</v>
      </c>
      <c r="D1528" s="8" t="s">
        <v>9974</v>
      </c>
      <c r="E1528" s="9">
        <v>43315</v>
      </c>
      <c r="F1528" s="9">
        <f>E1528</f>
        <v>43315</v>
      </c>
      <c r="G1528" s="9">
        <f t="shared" si="153"/>
        <v>44045</v>
      </c>
      <c r="H1528" s="8" t="s">
        <v>9975</v>
      </c>
      <c r="I1528" s="8" t="s">
        <v>9976</v>
      </c>
      <c r="J1528" s="8" t="s">
        <v>254</v>
      </c>
      <c r="K1528" s="8" t="s">
        <v>28</v>
      </c>
      <c r="L1528" s="8" t="s">
        <v>29</v>
      </c>
      <c r="M1528" s="10" t="str">
        <f t="shared" si="154"/>
        <v>LP</v>
      </c>
      <c r="N1528" s="12" t="s">
        <v>132</v>
      </c>
      <c r="O1528" s="8" t="str">
        <f>IF(EXACT(N1528,"Overseas Charities Operating in Jamaica"),"Medium",IF(EXACT(N1528,"Muslim Groups/Foundations"),"Medium",IF(EXACT(N1528,"Churches"),"Low",IF(EXACT(N1528,"Benevolent Societies"),"Low",IF(EXACT(N1528,"Alumni/Past Students'associations"),"Low",IF(EXACT(N1528,"Schools(Government/Private)"),"Low",IF(EXACT(N1528,"Govt.Based Trust/Charities"),"Low",IF(EXACT(N1528,"Trust"),"Medium",IF(EXACT(N1528,"Company Based Foundations"),"Medium",IF(EXACT(N1528,"Other Foundations"),"Medium",IF(EXACT(N1528,"Unincorporated Groups"),"Medium","")))))))))))</f>
        <v>Low</v>
      </c>
      <c r="P1528" s="207" t="s">
        <v>2487</v>
      </c>
      <c r="Q1528" s="8"/>
      <c r="R1528" s="8" t="s">
        <v>9977</v>
      </c>
      <c r="S1528" s="11" t="s">
        <v>9978</v>
      </c>
      <c r="T1528" s="13"/>
      <c r="U1528" s="8"/>
      <c r="V1528" s="8"/>
      <c r="W1528" s="8"/>
      <c r="X1528" s="14" t="s">
        <v>37</v>
      </c>
    </row>
    <row r="1529" spans="1:24" ht="112.5" customHeight="1" x14ac:dyDescent="0.2">
      <c r="A1529" s="142"/>
      <c r="B1529" s="142"/>
      <c r="C1529" s="142"/>
      <c r="D1529" s="143"/>
      <c r="E1529" s="143"/>
      <c r="F1529" s="143"/>
      <c r="G1529" s="143"/>
      <c r="H1529" s="144"/>
      <c r="I1529" s="142"/>
      <c r="J1529" s="145"/>
      <c r="K1529" s="142"/>
      <c r="L1529" s="142"/>
      <c r="M1529" s="146"/>
      <c r="N1529" s="142"/>
      <c r="O1529" s="142"/>
      <c r="P1529" s="214"/>
      <c r="Q1529" s="142"/>
      <c r="R1529" s="147"/>
      <c r="S1529" s="148"/>
      <c r="T1529" s="149"/>
      <c r="U1529" s="150"/>
      <c r="V1529" s="150"/>
      <c r="W1529" s="150"/>
      <c r="X1529" s="151"/>
    </row>
    <row r="1530" spans="1:24" ht="112.5" customHeight="1" x14ac:dyDescent="0.2">
      <c r="A1530" s="152"/>
    </row>
    <row r="1531" spans="1:24" ht="112.5" customHeight="1" x14ac:dyDescent="0.2">
      <c r="A1531" s="152"/>
      <c r="B1531" s="161"/>
    </row>
  </sheetData>
  <autoFilter ref="A1:X1529">
    <sortState ref="A2:AN1531">
      <sortCondition ref="H2"/>
    </sortState>
  </autoFilter>
  <conditionalFormatting sqref="A1:XFD1">
    <cfRule type="duplicateValues" dxfId="473" priority="195"/>
  </conditionalFormatting>
  <conditionalFormatting sqref="D1529:D1048576 D1:D3 D693:D825 D512:D558 D1248:D1297 D1299:D1316 D65:D73 D827:D903 D416:D484 D77:D98 D75 D486:D510 D1142:D1156 D1004:D1138 D1158:D1159 D957:D1002 D167:D382 D100:D143 D924:D955 D905:D922 D56:D58 D1161:D1246 D560:D689 D51 D47 D54 D145:D165 D384:D414 D691">
    <cfRule type="duplicateValues" dxfId="472" priority="194"/>
  </conditionalFormatting>
  <conditionalFormatting sqref="H1529:H1048576 H1">
    <cfRule type="duplicateValues" dxfId="471" priority="191"/>
    <cfRule type="duplicateValues" dxfId="470" priority="192"/>
    <cfRule type="duplicateValues" dxfId="469" priority="193"/>
  </conditionalFormatting>
  <conditionalFormatting sqref="I1362:I1363">
    <cfRule type="duplicateValues" dxfId="468" priority="190"/>
  </conditionalFormatting>
  <conditionalFormatting sqref="D1370">
    <cfRule type="duplicateValues" dxfId="467" priority="188"/>
  </conditionalFormatting>
  <conditionalFormatting sqref="D1449:D1450">
    <cfRule type="duplicateValues" dxfId="466" priority="186"/>
  </conditionalFormatting>
  <conditionalFormatting sqref="D692">
    <cfRule type="duplicateValues" dxfId="465" priority="185"/>
  </conditionalFormatting>
  <conditionalFormatting sqref="D511">
    <cfRule type="duplicateValues" dxfId="464" priority="183"/>
  </conditionalFormatting>
  <conditionalFormatting sqref="D1247">
    <cfRule type="duplicateValues" dxfId="463" priority="181"/>
  </conditionalFormatting>
  <conditionalFormatting sqref="D1298">
    <cfRule type="duplicateValues" dxfId="462" priority="179"/>
  </conditionalFormatting>
  <conditionalFormatting sqref="D59 D61 D63:D64">
    <cfRule type="duplicateValues" dxfId="461" priority="177"/>
  </conditionalFormatting>
  <conditionalFormatting sqref="D923">
    <cfRule type="duplicateValues" dxfId="460" priority="175"/>
  </conditionalFormatting>
  <conditionalFormatting sqref="D826">
    <cfRule type="duplicateValues" dxfId="459" priority="173"/>
  </conditionalFormatting>
  <conditionalFormatting sqref="D415">
    <cfRule type="duplicateValues" dxfId="458" priority="171"/>
  </conditionalFormatting>
  <conditionalFormatting sqref="D76">
    <cfRule type="duplicateValues" dxfId="457" priority="169"/>
  </conditionalFormatting>
  <conditionalFormatting sqref="D74">
    <cfRule type="duplicateValues" dxfId="456" priority="167"/>
  </conditionalFormatting>
  <conditionalFormatting sqref="D1487">
    <cfRule type="duplicateValues" dxfId="455" priority="165"/>
  </conditionalFormatting>
  <conditionalFormatting sqref="D1324">
    <cfRule type="duplicateValues" dxfId="454" priority="163"/>
  </conditionalFormatting>
  <conditionalFormatting sqref="D485">
    <cfRule type="duplicateValues" dxfId="453" priority="161"/>
  </conditionalFormatting>
  <conditionalFormatting sqref="D1437">
    <cfRule type="duplicateValues" dxfId="452" priority="159"/>
  </conditionalFormatting>
  <conditionalFormatting sqref="D1438">
    <cfRule type="duplicateValues" dxfId="451" priority="157"/>
  </conditionalFormatting>
  <conditionalFormatting sqref="D1139:D1140">
    <cfRule type="duplicateValues" dxfId="450" priority="153"/>
  </conditionalFormatting>
  <conditionalFormatting sqref="D1141">
    <cfRule type="duplicateValues" dxfId="449" priority="151"/>
  </conditionalFormatting>
  <conditionalFormatting sqref="D1003">
    <cfRule type="duplicateValues" dxfId="448" priority="149"/>
  </conditionalFormatting>
  <conditionalFormatting sqref="D1157">
    <cfRule type="duplicateValues" dxfId="447" priority="147"/>
  </conditionalFormatting>
  <conditionalFormatting sqref="D956">
    <cfRule type="duplicateValues" dxfId="446" priority="145"/>
  </conditionalFormatting>
  <conditionalFormatting sqref="D166">
    <cfRule type="duplicateValues" dxfId="445" priority="143"/>
  </conditionalFormatting>
  <conditionalFormatting sqref="D99">
    <cfRule type="duplicateValues" dxfId="444" priority="141"/>
  </conditionalFormatting>
  <conditionalFormatting sqref="D60">
    <cfRule type="duplicateValues" dxfId="443" priority="139"/>
  </conditionalFormatting>
  <conditionalFormatting sqref="D62">
    <cfRule type="duplicateValues" dxfId="442" priority="137"/>
  </conditionalFormatting>
  <conditionalFormatting sqref="D904">
    <cfRule type="duplicateValues" dxfId="441" priority="135"/>
  </conditionalFormatting>
  <conditionalFormatting sqref="D55">
    <cfRule type="duplicateValues" dxfId="440" priority="133"/>
  </conditionalFormatting>
  <conditionalFormatting sqref="D1160">
    <cfRule type="duplicateValues" dxfId="439" priority="126"/>
  </conditionalFormatting>
  <conditionalFormatting sqref="H1160">
    <cfRule type="duplicateValues" dxfId="438" priority="128"/>
    <cfRule type="duplicateValues" dxfId="437" priority="129"/>
    <cfRule type="duplicateValues" dxfId="436" priority="130"/>
  </conditionalFormatting>
  <conditionalFormatting sqref="H1160">
    <cfRule type="duplicateValues" dxfId="435" priority="131"/>
  </conditionalFormatting>
  <conditionalFormatting sqref="H1160">
    <cfRule type="duplicateValues" dxfId="434" priority="132"/>
  </conditionalFormatting>
  <conditionalFormatting sqref="D559">
    <cfRule type="duplicateValues" dxfId="433" priority="119"/>
  </conditionalFormatting>
  <conditionalFormatting sqref="H559">
    <cfRule type="duplicateValues" dxfId="432" priority="124"/>
  </conditionalFormatting>
  <conditionalFormatting sqref="H559">
    <cfRule type="duplicateValues" dxfId="431" priority="121"/>
    <cfRule type="duplicateValues" dxfId="430" priority="122"/>
    <cfRule type="duplicateValues" dxfId="429" priority="123"/>
  </conditionalFormatting>
  <conditionalFormatting sqref="H559">
    <cfRule type="duplicateValues" dxfId="428" priority="125"/>
  </conditionalFormatting>
  <conditionalFormatting sqref="D48">
    <cfRule type="duplicateValues" dxfId="427" priority="116"/>
  </conditionalFormatting>
  <conditionalFormatting sqref="D50">
    <cfRule type="duplicateValues" dxfId="426" priority="114"/>
  </conditionalFormatting>
  <conditionalFormatting sqref="D49">
    <cfRule type="duplicateValues" dxfId="425" priority="112"/>
  </conditionalFormatting>
  <conditionalFormatting sqref="D46">
    <cfRule type="duplicateValues" dxfId="424" priority="110"/>
  </conditionalFormatting>
  <conditionalFormatting sqref="D45">
    <cfRule type="duplicateValues" dxfId="423" priority="108"/>
  </conditionalFormatting>
  <conditionalFormatting sqref="D44">
    <cfRule type="duplicateValues" dxfId="422" priority="106"/>
  </conditionalFormatting>
  <conditionalFormatting sqref="D43">
    <cfRule type="duplicateValues" dxfId="421" priority="104"/>
  </conditionalFormatting>
  <conditionalFormatting sqref="D42">
    <cfRule type="duplicateValues" dxfId="420" priority="102"/>
  </conditionalFormatting>
  <conditionalFormatting sqref="D41">
    <cfRule type="duplicateValues" dxfId="419" priority="100"/>
  </conditionalFormatting>
  <conditionalFormatting sqref="D40">
    <cfRule type="duplicateValues" dxfId="418" priority="98"/>
  </conditionalFormatting>
  <conditionalFormatting sqref="D39">
    <cfRule type="duplicateValues" dxfId="417" priority="96"/>
  </conditionalFormatting>
  <conditionalFormatting sqref="D36">
    <cfRule type="duplicateValues" dxfId="416" priority="94"/>
  </conditionalFormatting>
  <conditionalFormatting sqref="D38">
    <cfRule type="duplicateValues" dxfId="415" priority="92"/>
  </conditionalFormatting>
  <conditionalFormatting sqref="H37">
    <cfRule type="duplicateValues" dxfId="414" priority="85"/>
    <cfRule type="duplicateValues" dxfId="413" priority="86"/>
    <cfRule type="duplicateValues" dxfId="412" priority="87"/>
  </conditionalFormatting>
  <conditionalFormatting sqref="H37">
    <cfRule type="duplicateValues" dxfId="411" priority="88"/>
  </conditionalFormatting>
  <conditionalFormatting sqref="H37">
    <cfRule type="duplicateValues" dxfId="410" priority="89"/>
  </conditionalFormatting>
  <conditionalFormatting sqref="D37">
    <cfRule type="duplicateValues" dxfId="409" priority="90"/>
  </conditionalFormatting>
  <conditionalFormatting sqref="D1488:D1528 D1317:D1323 D1371:D1436 D1451:D1486 D1325:D1369 D1439:D1448">
    <cfRule type="duplicateValues" dxfId="408" priority="198"/>
  </conditionalFormatting>
  <conditionalFormatting sqref="D35">
    <cfRule type="duplicateValues" dxfId="407" priority="83"/>
  </conditionalFormatting>
  <conditionalFormatting sqref="D32">
    <cfRule type="duplicateValues" dxfId="406" priority="81"/>
  </conditionalFormatting>
  <conditionalFormatting sqref="D34">
    <cfRule type="duplicateValues" dxfId="405" priority="79"/>
  </conditionalFormatting>
  <conditionalFormatting sqref="D33">
    <cfRule type="duplicateValues" dxfId="404" priority="77"/>
  </conditionalFormatting>
  <conditionalFormatting sqref="D31">
    <cfRule type="duplicateValues" dxfId="403" priority="75"/>
  </conditionalFormatting>
  <conditionalFormatting sqref="D52:D53">
    <cfRule type="duplicateValues" dxfId="402" priority="73"/>
  </conditionalFormatting>
  <conditionalFormatting sqref="D144">
    <cfRule type="duplicateValues" dxfId="401" priority="71"/>
  </conditionalFormatting>
  <conditionalFormatting sqref="H144">
    <cfRule type="duplicateValues" dxfId="400" priority="66"/>
    <cfRule type="duplicateValues" dxfId="399" priority="67"/>
    <cfRule type="duplicateValues" dxfId="398" priority="68"/>
  </conditionalFormatting>
  <conditionalFormatting sqref="H144">
    <cfRule type="duplicateValues" dxfId="397" priority="69"/>
  </conditionalFormatting>
  <conditionalFormatting sqref="H144">
    <cfRule type="duplicateValues" dxfId="396" priority="70"/>
  </conditionalFormatting>
  <conditionalFormatting sqref="D30">
    <cfRule type="duplicateValues" dxfId="395" priority="64"/>
  </conditionalFormatting>
  <conditionalFormatting sqref="D383">
    <cfRule type="duplicateValues" dxfId="394" priority="62"/>
  </conditionalFormatting>
  <conditionalFormatting sqref="D29">
    <cfRule type="duplicateValues" dxfId="393" priority="60"/>
  </conditionalFormatting>
  <conditionalFormatting sqref="D28">
    <cfRule type="duplicateValues" dxfId="392" priority="58"/>
  </conditionalFormatting>
  <conditionalFormatting sqref="D27">
    <cfRule type="duplicateValues" dxfId="391" priority="56"/>
  </conditionalFormatting>
  <conditionalFormatting sqref="D26">
    <cfRule type="duplicateValues" dxfId="390" priority="54"/>
  </conditionalFormatting>
  <conditionalFormatting sqref="D25">
    <cfRule type="duplicateValues" dxfId="389" priority="52"/>
  </conditionalFormatting>
  <conditionalFormatting sqref="D23">
    <cfRule type="duplicateValues" dxfId="388" priority="50"/>
  </conditionalFormatting>
  <conditionalFormatting sqref="I24">
    <cfRule type="duplicateValues" dxfId="387" priority="45"/>
    <cfRule type="duplicateValues" dxfId="386" priority="46"/>
    <cfRule type="duplicateValues" dxfId="385" priority="47"/>
  </conditionalFormatting>
  <conditionalFormatting sqref="I24">
    <cfRule type="duplicateValues" dxfId="384" priority="48"/>
  </conditionalFormatting>
  <conditionalFormatting sqref="I24">
    <cfRule type="duplicateValues" dxfId="383" priority="49"/>
  </conditionalFormatting>
  <conditionalFormatting sqref="H24">
    <cfRule type="duplicateValues" dxfId="382" priority="44"/>
  </conditionalFormatting>
  <conditionalFormatting sqref="D22">
    <cfRule type="duplicateValues" dxfId="381" priority="37"/>
  </conditionalFormatting>
  <conditionalFormatting sqref="H22">
    <cfRule type="duplicateValues" dxfId="380" priority="39"/>
    <cfRule type="duplicateValues" dxfId="379" priority="40"/>
    <cfRule type="duplicateValues" dxfId="378" priority="41"/>
  </conditionalFormatting>
  <conditionalFormatting sqref="H22">
    <cfRule type="duplicateValues" dxfId="377" priority="42"/>
  </conditionalFormatting>
  <conditionalFormatting sqref="H22">
    <cfRule type="duplicateValues" dxfId="376" priority="43"/>
  </conditionalFormatting>
  <conditionalFormatting sqref="D690">
    <cfRule type="duplicateValues" dxfId="375" priority="36"/>
  </conditionalFormatting>
  <conditionalFormatting sqref="D21">
    <cfRule type="duplicateValues" dxfId="374" priority="33"/>
  </conditionalFormatting>
  <conditionalFormatting sqref="D20">
    <cfRule type="duplicateValues" dxfId="373" priority="31"/>
  </conditionalFormatting>
  <conditionalFormatting sqref="D19">
    <cfRule type="duplicateValues" dxfId="372" priority="29"/>
  </conditionalFormatting>
  <conditionalFormatting sqref="D18">
    <cfRule type="duplicateValues" dxfId="371" priority="27"/>
  </conditionalFormatting>
  <conditionalFormatting sqref="D17">
    <cfRule type="duplicateValues" dxfId="370" priority="25"/>
  </conditionalFormatting>
  <conditionalFormatting sqref="D16">
    <cfRule type="duplicateValues" dxfId="369" priority="23"/>
  </conditionalFormatting>
  <conditionalFormatting sqref="D15">
    <cfRule type="duplicateValues" dxfId="368" priority="21"/>
  </conditionalFormatting>
  <conditionalFormatting sqref="D13:D14">
    <cfRule type="duplicateValues" dxfId="367" priority="19"/>
  </conditionalFormatting>
  <conditionalFormatting sqref="D11">
    <cfRule type="duplicateValues" dxfId="366" priority="17"/>
  </conditionalFormatting>
  <conditionalFormatting sqref="D10">
    <cfRule type="duplicateValues" dxfId="365" priority="15"/>
  </conditionalFormatting>
  <conditionalFormatting sqref="D12">
    <cfRule type="duplicateValues" dxfId="364" priority="13"/>
  </conditionalFormatting>
  <conditionalFormatting sqref="D8">
    <cfRule type="duplicateValues" dxfId="363" priority="11"/>
  </conditionalFormatting>
  <conditionalFormatting sqref="D6">
    <cfRule type="duplicateValues" dxfId="362" priority="9"/>
  </conditionalFormatting>
  <conditionalFormatting sqref="D9">
    <cfRule type="duplicateValues" dxfId="361" priority="7"/>
  </conditionalFormatting>
  <conditionalFormatting sqref="D7">
    <cfRule type="duplicateValues" dxfId="360" priority="5"/>
  </conditionalFormatting>
  <conditionalFormatting sqref="H38:H55 H25:H36 H23 H2:H21">
    <cfRule type="duplicateValues" dxfId="359" priority="200"/>
    <cfRule type="duplicateValues" dxfId="358" priority="201"/>
    <cfRule type="duplicateValues" dxfId="357" priority="202"/>
  </conditionalFormatting>
  <conditionalFormatting sqref="H38:H55 H25:H36 H23 H2:H21">
    <cfRule type="duplicateValues" dxfId="356" priority="203"/>
  </conditionalFormatting>
  <conditionalFormatting sqref="D5">
    <cfRule type="duplicateValues" dxfId="355" priority="3"/>
  </conditionalFormatting>
  <conditionalFormatting sqref="D4">
    <cfRule type="duplicateValues" dxfId="354" priority="1"/>
  </conditionalFormatting>
  <conditionalFormatting sqref="H1161:H1528 H56:H143 H560:H1159 H145:H558">
    <cfRule type="duplicateValues" dxfId="353" priority="204"/>
    <cfRule type="duplicateValues" dxfId="352" priority="205"/>
    <cfRule type="duplicateValues" dxfId="351" priority="206"/>
  </conditionalFormatting>
  <conditionalFormatting sqref="H1161:H1528 H56:H143 H560:H1159 H145:H558">
    <cfRule type="duplicateValues" dxfId="350" priority="207"/>
  </conditionalFormatting>
  <conditionalFormatting sqref="H1161:H1529 H560:H1159 H38:H143 H145:H558 H25:H36 H23 H2:H21">
    <cfRule type="duplicateValues" dxfId="349" priority="208"/>
  </conditionalFormatting>
  <dataValidations count="3">
    <dataValidation type="list" allowBlank="1" showInputMessage="1" showErrorMessage="1" sqref="N1529:O1048576 N1:N1528">
      <formula1>"Overseas Charities Operating in Jamaica,Muslim Groups/Foundation,Churches,Benevolent Societies,Alumni/Past Students'associations,Schools(Government/Private),Govt.Based Trust/Charities,Trust,Company Based Foundations,Other Foundations,Unincorporated Groups"</formula1>
    </dataValidation>
    <dataValidation type="list" allowBlank="1" showInputMessage="1" showErrorMessage="1" sqref="L676 L810 L1:L23 L25:L664 L1233:L1048576">
      <formula1>"UN - UNICORPORATED, V- VEST ACT (WITHIN PARLIAMENT) , C - COMPANY ACT, FS - FRIENDLY SOCIETIES ACT"</formula1>
    </dataValidation>
    <dataValidation type="list" allowBlank="1" showInputMessage="1" showErrorMessage="1" sqref="L665:L675 L24 L777:L809 L677:L775 L811:L1232">
      <formula1>"V    - Vest Act (within Parliament),C    - Company Act,FS   - Friendly Societies Act"</formula1>
    </dataValidation>
  </dataValidations>
  <hyperlinks>
    <hyperlink ref="S240" r:id="rId1" display="ulettemr@ldschurch.org"/>
    <hyperlink ref="S647" r:id="rId2" display="JAMAICALITTLELEAGUEBASEBALL@GMAIL.COM"/>
    <hyperlink ref="S689" r:id="rId3"/>
    <hyperlink ref="S271" r:id="rId4" display="DIGICELFOUNDATIONJA@DIGICELGROUP.COM"/>
    <hyperlink ref="S948" r:id="rId5" display="operationsaveja@gmail.com"/>
    <hyperlink ref="S1224" r:id="rId6" display="ashe@theashecompany.org"/>
    <hyperlink ref="S1440" r:id="rId7" display="sodeco@uwimona.edu.jm"/>
    <hyperlink ref="S251" r:id="rId8" display="chase12@cwjamaica.com"/>
    <hyperlink ref="S1198" r:id="rId9" display="info@swallowfieldchapel.org"/>
    <hyperlink ref="S395" r:id="rId10" display="fmaj@cwjamaica.com"/>
    <hyperlink ref="S871" r:id="rId11" display="info@nakumbuka.Org"/>
    <hyperlink ref="S1339" r:id="rId12"/>
    <hyperlink ref="S737" r:id="rId13" display="istreet@cwjamaica.com"/>
    <hyperlink ref="S1115" r:id="rId14" display="corporate@seprod.com"/>
    <hyperlink ref="S45" r:id="rId15" display="office@aisk.com"/>
    <hyperlink ref="S828" r:id="rId16" display="bethanygospel@yahoo.com"/>
    <hyperlink ref="S993" r:id="rId17" display="plccc16@gmail.com"/>
    <hyperlink ref="S1153" r:id="rId18" display="spicyinfo@spicygrovechildren.com"/>
    <hyperlink ref="S380" r:id="rId19" display="limefoundation@lime.com"/>
    <hyperlink ref="S1423" r:id="rId20" display="synod@ucjci.com"/>
    <hyperlink ref="S841" r:id="rId21" display="msbm@uwimona.edu.jm"/>
    <hyperlink ref="S291" r:id="rId22" display="jamaica@dressforsucess.Org"/>
    <hyperlink ref="S558" r:id="rId23" display="foundation@iciwi.com"/>
    <hyperlink ref="S215" r:id="rId24" display="kobc@cwjamaica.com                                                                         kingstonopenbiblechurch.org"/>
    <hyperlink ref="S679" r:id="rId25" display="ja.for.justice@cwjamaica.com"/>
    <hyperlink ref="S1285" r:id="rId26" display="humanitydivineliberaterians@gmail.com"/>
    <hyperlink ref="S140" r:id="rId27" display="castac@hotmail.com"/>
    <hyperlink ref="S626" r:id="rId28" display="jamaicadownssyndome@cwjamaica.com"/>
    <hyperlink ref="S1242" r:id="rId29" display="info@cbajamaica.com"/>
    <hyperlink ref="S316" r:id="rId30" display="emmanuelbasptist@cwjamaica.com"/>
    <hyperlink ref="S64" r:id="rId31" display="uip.aobja@gmail.com"/>
    <hyperlink ref="S595" r:id="rId32" display="info@iyfjamaica.com"/>
    <hyperlink ref="S660" r:id="rId33" display="jamaicatrust@gmail.com"/>
    <hyperlink ref="S608" r:id="rId34" display="jasa.jm2k9@gmail.com"/>
    <hyperlink ref="S1277" r:id="rId35" display="healthforlifeandwellnessja@gmail.com"/>
    <hyperlink ref="S663" r:id="rId36" display="jrcs@jamaicaredcross.org"/>
    <hyperlink ref="S1517" r:id="rId37" display="youthmentoringministry@gmail.com"/>
    <hyperlink ref="S658" r:id="rId38" display="jamaicapara@gmail.com"/>
    <hyperlink ref="S1288" r:id="rId39" display="biblewayjamaicadioceses@gmail.com"/>
    <hyperlink ref="S630" r:id="rId40" display="jamaicaenvironmenttrust@gmail.com "/>
    <hyperlink ref="S880" r:id="rId41"/>
    <hyperlink ref="S1436" r:id="rId42" display="info@usainboltfoundation.org"/>
    <hyperlink ref="S48" r:id="rId43" display="tamhussey@yahoo.com"/>
    <hyperlink ref="S1065" r:id="rId44" display="chancery@kingstonarchdiocese.org"/>
    <hyperlink ref="S1275" r:id="rId45" display="info@kimnikvisions.org"/>
    <hyperlink ref="S1164" r:id="rId46" display="ricawhyte@yahoo.com"/>
    <hyperlink ref="S1516" r:id="rId47" display="youthdevelop.yfdn@gmail.com"/>
    <hyperlink ref="S1174" r:id="rId48" display="stjosehsinfant@cwjamaica.com"/>
    <hyperlink ref="S645" r:id="rId49" display="jakidney.kids@gmail.com"/>
    <hyperlink ref="S1199" r:id="rId50" display="sof@swallowfieldchapel.org"/>
    <hyperlink ref="S955" r:id="rId51" display="brendalinlittle866@gmail.com"/>
    <hyperlink ref="S327" r:id="rId52" display="equality4allja.finance@gmail.com"/>
    <hyperlink ref="S1438" r:id="rId53" display="info@umidef.org"/>
    <hyperlink ref="S757" r:id="rId54" display="reach@linkupforchrist.org"/>
    <hyperlink ref="S21" r:id="rId55" display="adrajamaica@gmail.com"/>
    <hyperlink ref="S156" r:id="rId56" display="info@ccrponline.org"/>
    <hyperlink ref="S272" r:id="rId57" display="dikaioma2017@gmail.com"/>
    <hyperlink ref="S1305" r:id="rId58" display="rosemchin1013@aol.com"/>
    <hyperlink ref="S1518" r:id="rId59" display="yry.swallow@gmail.com"/>
    <hyperlink ref="S1091" r:id="rId60" display="foundation@grp.sandals.com"/>
    <hyperlink ref="S1361" r:id="rId61" display="churchofgodinjamaica@gmail.com"/>
    <hyperlink ref="S1428" r:id="rId62" display="upcjamaica@gmail.com"/>
    <hyperlink ref="S193" r:id="rId63" display="christalivekingston@yahoo.com"/>
    <hyperlink ref="S1406" r:id="rId64" display="triumphantapostolicwc@gmail.com"/>
    <hyperlink ref="S536" r:id="rId65" display="alleysmoke@yahoo.com"/>
    <hyperlink ref="S596" r:id="rId66" display="foundation@jnbank.com"/>
    <hyperlink ref="S383" r:id="rId67" display="info@foodforthepoorja.org"/>
    <hyperlink ref="S612" r:id="rId68" display="jcsaccount@cwjamaica.com"/>
    <hyperlink ref="S1136" r:id="rId69" display="somja_bo@hotmail.com"/>
    <hyperlink ref="S410" r:id="rId70" display="dandmgaynair@gmail.com"/>
    <hyperlink ref="S699" r:id="rId71" display="jubileejamaica@yahoo.com"/>
    <hyperlink ref="S231" r:id="rId72"/>
    <hyperlink ref="S486" r:id="rId73" display="guardiangroupfoundation@myguardiangroup.com"/>
    <hyperlink ref="S934" r:id="rId74" display="omjamaica@gmail.com"/>
    <hyperlink ref="S1395" r:id="rId75" display="administration@hetransforms.me"/>
    <hyperlink ref="S583" r:id="rId76" display="iskfjamaica@gmail.com"/>
    <hyperlink ref="S55" r:id="rId77" display="triumphanthavia@gmail.com"/>
    <hyperlink ref="S1241" r:id="rId78" display="fsaadja@gmail.com"/>
    <hyperlink ref="S86" r:id="rId79" display="bestcare.foundation@yahoo.com"/>
    <hyperlink ref="S1180" r:id="rId80" display="stpats@cwjamaica.com"/>
    <hyperlink ref="S1309" r:id="rId81" display="kymca@cwjamaica.com"/>
    <hyperlink ref="S1278" r:id="rId82" display="hfj@mail.infochanja.org"/>
    <hyperlink ref="S919" r:id="rId83" display="nitaskidsfoundationinc@gmail.com"/>
    <hyperlink ref="S396" r:id="rId84" display="fmaj@cwjamaica.com"/>
    <hyperlink ref="S1281" r:id="rId85" display="cfacey@faceylaw.com"/>
    <hyperlink ref="S1289" r:id="rId86" display="JOYOUSMCHUGH@GMAIL.COM"/>
    <hyperlink ref="S1083" r:id="rId87" display="moqhris@gmail.com"/>
    <hyperlink ref="S216" r:id="rId88" display="clf_jm@yahoo.com"/>
    <hyperlink ref="S206" r:id="rId89" display="thecogiclyssons@gmail.com"/>
    <hyperlink ref="S505" r:id="rId90" display="bwidmer@harvestcall.org"/>
    <hyperlink ref="S1100" r:id="rId91"/>
    <hyperlink ref="S560" r:id="rId92" display="idpioneers@gmail.com"/>
    <hyperlink ref="S234" r:id="rId93" display="cornerstoneministries@flowja.com"/>
    <hyperlink ref="S1019" r:id="rId94" display="talisataylorrent@gmail.com"/>
    <hyperlink ref="S1445" r:id="rId95" display="board.secretary@vmbs.com"/>
    <hyperlink ref="S1112" r:id="rId96" display="skyhouseinfo@gmail.com"/>
    <hyperlink ref="S636" r:id="rId97" display="jamaicaislamiccharty@gmail.com"/>
    <hyperlink ref="S49" r:id="rId98" display="angelofloveja@gmail.com"/>
    <hyperlink ref="S579" r:id="rId99" display="foursquareja@cwjamaica.com"/>
    <hyperlink ref="S504" r:id="rId100" display="harvestword@yahoo.com"/>
    <hyperlink ref="S1055" r:id="rId101" display="jwilliams@steawartautosales.com"/>
    <hyperlink ref="S1022" r:id="rId102" display="quiltstage@gmail.com"/>
    <hyperlink ref="S669" r:id="rId103" display="jamsave3000@hotmail.com"/>
    <hyperlink ref="S911" r:id="rId104" display="newtestamentbishop@gmail.com"/>
    <hyperlink ref="S1235" r:id="rId105" display="SECRETARY.TCOS@GMAIL.COM"/>
    <hyperlink ref="S331" r:id="rId106" display="essexhallca@mail.com"/>
    <hyperlink ref="S723" r:id="rId107" display="kcocinja@gmail.com"/>
    <hyperlink ref="S1193" r:id="rId108" display="sunflowerministries2016@gmail.com"/>
    <hyperlink ref="S868" r:id="rId109" display="msmissionaries@mustardseed.com"/>
    <hyperlink ref="S1286" r:id="rId110" display="diocesan.secretary@anglicandiocese.com"/>
    <hyperlink ref="S62" r:id="rId111" display="agajamwi@yahoo.com"/>
    <hyperlink ref="S1256" r:id="rId112" display="drawingroomproject@gmail.com"/>
    <hyperlink ref="S1297" r:id="rId113" display="jamaicaskateboardfed@gmail.com"/>
    <hyperlink ref="S421" r:id="rId114" display="genesisacademyjamaica@gmail.com"/>
    <hyperlink ref="S610" r:id="rId115" display="ccooke@jabgl.com"/>
    <hyperlink ref="S323" r:id="rId116" display="info@efj.org.jm"/>
    <hyperlink ref="S879" r:id="rId117" display="jacrimestop@yahoo.com"/>
    <hyperlink ref="S1307" r:id="rId118" display="kcdtf.tresurer@gmail.com"/>
    <hyperlink ref="S867" r:id="rId119"/>
    <hyperlink ref="S167" r:id="rId120" display="chinsees@yahoo.com"/>
    <hyperlink ref="S38" r:id="rId121" display="alphainstitute2@gmail.com"/>
    <hyperlink ref="S1454" r:id="rId122" display="vahp2014@gmail.com"/>
    <hyperlink ref="S1170" r:id="rId123" display="Angiebeck35@yahoo.com                                                                     "/>
    <hyperlink ref="S321" r:id="rId124" display="enfieldcdc2016@gmail.com"/>
    <hyperlink ref="S260" r:id="rId125" display="marnov1011@yahoo.com"/>
    <hyperlink ref="S460" r:id="rId126" display="mygtrm@yahoo.com"/>
    <hyperlink ref="S770" r:id="rId127" display="vnp_preciousjewels@yahoo.com"/>
    <hyperlink ref="S116" r:id="rId128" display="info@bransoncentre.co"/>
    <hyperlink ref="S648" r:id="rId129" display="jamedfoundation@gmail.com"/>
    <hyperlink ref="S787" r:id="rId130" display="lunacompassionate@gmail.com"/>
    <hyperlink ref="S308" r:id="rId131" display="jandrea_jm@yahoo.co.uk"/>
    <hyperlink ref="S577" r:id="rId132" display="issa@cwjamaica.com"/>
    <hyperlink ref="S147" r:id="rId133" display="info@carimedfoundation.org"/>
    <hyperlink ref="S609" r:id="rId134" display="info@jbu.org.jm"/>
    <hyperlink ref="S332" r:id="rId135" display="evc.associates@gmail.com"/>
    <hyperlink ref="S1393" r:id="rId136" display="TCFellowshipJa@gmail.com"/>
    <hyperlink ref="S628" r:id="rId137" display="jamaicadyslexiaassociation@gmail.com"/>
    <hyperlink ref="S1119" r:id="rId138" display="international.ministries@yahoo.com"/>
    <hyperlink ref="S705" r:id="rId139" display="jwnfoundation@campari.com"/>
    <hyperlink ref="S374" r:id="rId140" display="fincolcorp@hotmail.com"/>
    <hyperlink ref="S1070" r:id="rId141" display="info.rosetownfbe@gmail.com"/>
    <hyperlink ref="S429" r:id="rId142" display="giftoloveja@gmail.com"/>
    <hyperlink ref="S900" r:id="rId143" display="newfcm@gmail.com"/>
    <hyperlink ref="S248" r:id="rId144" display="cissa1@cwjamaica.com"/>
    <hyperlink ref="S1169" r:id="rId145" display="stfrancisprimaryinfant@yahoo.com"/>
    <hyperlink ref="S1422" r:id="rId146" display="unitasofjamaica@yahoo.com"/>
    <hyperlink ref="S671" r:id="rId147" display="jamaicaskeet@gmail.com"/>
    <hyperlink ref="S1317" r:id="rId148" display="lionsclubkingston@hotmail.com"/>
    <hyperlink ref="S1298" r:id="rId149" display="jsb@cwjamaica.com"/>
    <hyperlink ref="S335" r:id="rId150" display="egmjamaica@yahoo.com"/>
    <hyperlink ref="S1202" r:id="rId151" display="shaareshalom@cwjamaica.co"/>
    <hyperlink ref="S35" r:id="rId152" display="alligatorheadfoundation@gmail.com"/>
    <hyperlink ref="S1196" r:id="rId153" display="surfingmedicine@gmail.com"/>
    <hyperlink ref="S324" r:id="rId154" display="ehf@cwjamaica.com"/>
    <hyperlink ref="S988" r:id="rId155" display="audra@pavecentre.org"/>
    <hyperlink ref="S1296" r:id="rId156" display="mainoffice@jamaicamethodistorg"/>
    <hyperlink ref="S1192" r:id="rId157" display="sunbeambrothers@yahoo.com"/>
    <hyperlink ref="S620" r:id="rId158" display="lovehope2015@gmail.com"/>
    <hyperlink ref="S311" r:id="rId159" display="ekklesiabiblefellowship@gmail.com"/>
    <hyperlink ref="S107" r:id="rId160" display="LEGAL@BOBMARLEYMUSEUM.COM"/>
    <hyperlink ref="S1416" r:id="rId161"/>
    <hyperlink ref="S1504" r:id="rId162" display="info@yardempire.com"/>
    <hyperlink ref="S1486" r:id="rId163" display="MILTON.SAMUDA@SAMUDA-JOHSON.COM"/>
    <hyperlink ref="S923" r:id="rId164" display="northstreetunitedchurch@gmail.com"/>
    <hyperlink ref="S1303" r:id="rId165" display="travis@jesuswayjam.org"/>
    <hyperlink ref="S30" r:id="rId166" display="president@aidshealth.org"/>
    <hyperlink ref="S698" r:id="rId167" display="joytown@cwjamaica.com"/>
    <hyperlink ref="S1526" r:id="rId168" display="info@zioncareinternational.org"/>
    <hyperlink ref="S551" r:id="rId169" display="houseoflifeministriesintl2018@gmail.com"/>
    <hyperlink ref="S961" r:id="rId170" display="partnersexchange@yahoo.com"/>
    <hyperlink ref="S793" r:id="rId171" display="gina.castro@TMF_Group.com"/>
    <hyperlink ref="S1156" r:id="rId172" display="springdev@gmail.com"/>
    <hyperlink ref="S292" r:id="rId173" display="Driministries1@verizon.net"/>
    <hyperlink ref="S666" r:id="rId174" display="jarifle@gmail.com"/>
    <hyperlink ref="S1063" r:id="rId175" display="rockriverupliftmentfoundation@gmail.com"/>
    <hyperlink ref="S559" r:id="rId176" display="icylinewallacecancerfoundation@gmail.com"/>
    <hyperlink ref="S1389" r:id="rId177" display="inquiry.timeout@gmail.com"/>
    <hyperlink ref="S1213" r:id="rId178" display="tat5ea29otrl13@live.com"/>
    <hyperlink ref="S697" r:id="rId179" display="journey2free2013@gmail.com"/>
    <hyperlink ref="S113" r:id="rId180" display="bournetogive@gmail.com"/>
    <hyperlink ref="S495" r:id="rId181" display="hampsteadparkcc@gmail.com"/>
    <hyperlink ref="S197" r:id="rId182" display="dennis@herkomission.org"/>
    <hyperlink ref="S1294" r:id="rId183" display="mintfin@gmail.com"/>
    <hyperlink ref="S221" r:id="rId184" display="cmzcgod@gmail.com"/>
    <hyperlink ref="S340" r:id="rId185" display="fairviewopenbible@yahoo.com"/>
    <hyperlink ref="S1007" r:id="rId186" display="info@princessessandladies.org"/>
    <hyperlink ref="S104" r:id="rId187" display="info@bloomjamaica.org"/>
    <hyperlink ref="S312" r:id="rId188" display="hearteasechurchofgoodseventhday@gmail.com"/>
    <hyperlink ref="S1300" r:id="rId189" display="jaid@cwjamaica.com"/>
    <hyperlink ref="S1214" r:id="rId190" display="temple.faithdeliverance@gmail.com"/>
    <hyperlink ref="S1308" r:id="rId191" display="thekingstonfencingclub@gmail.com"/>
    <hyperlink ref="S1090" r:id="rId192" display="info@sanaastudios.com"/>
    <hyperlink ref="S771" r:id="rId193" display="loveandfaithchurch@hotmail.com"/>
    <hyperlink ref="S1017" r:id="rId194" display="pureinheartministriesintl@gmail.com"/>
    <hyperlink ref="S1085" r:id="rId195" display="eunice.deacon@yahoo.com"/>
    <hyperlink ref="S995" r:id="rId196" display="vishpothula@yahoo.com"/>
    <hyperlink ref="S209" r:id="rId197" display="cicworshipcentre.kgn@gmail.com"/>
    <hyperlink ref="S937" r:id="rId198" display="onepairfoundation@gmail.com"/>
    <hyperlink ref="S709" r:id="rId199" display="kempshillhighpsa@gmail.com"/>
    <hyperlink ref="S305" r:id="rId200" display="pastoredwards20@gmail.com"/>
    <hyperlink ref="S1036" r:id="rId201" display="refugeforthehurt@gmail.com"/>
    <hyperlink ref="S252" r:id="rId202" display="uwj35@hotmail.com"/>
    <hyperlink ref="S676" r:id="rId203" display="jymotivators@gmail.com"/>
    <hyperlink ref="S1188" r:id="rId204" display="still_kickin2018@hotmail.com"/>
    <hyperlink ref="S1505" r:id="rId205" display="youthempoweringyouthja@gmail.com"/>
    <hyperlink ref="S593" r:id="rId206" display="nirving@itech-caribbean.org"/>
    <hyperlink ref="S1276" r:id="rId207" display="drdr.reid3@gmail.com"/>
    <hyperlink ref="S1420" r:id="rId208" display="acoore@gmail.com"/>
    <hyperlink ref="S1391" r:id="rId209"/>
    <hyperlink ref="S280" r:id="rId210" display="info@dogoodjamaica.org"/>
    <hyperlink ref="S13" r:id="rId211" display="quest1045@me.com"/>
    <hyperlink ref="S1255" r:id="rId212" display="delorisdawkinsfoundation@gmail.com"/>
    <hyperlink ref="S1492" r:id="rId213" display="womenshealthnetworkja@gmail.com"/>
    <hyperlink ref="S1217" r:id="rId214" display="dgfoundation20@gmail.com"/>
    <hyperlink ref="S268" r:id="rId215" display="duanetlaw@yahoo.com"/>
    <hyperlink ref="S28" r:id="rId216" display="yl.jamaica@gmail.com"/>
    <hyperlink ref="S1082" r:id="rId217" display="jamaicarugbyleague@gmail.com"/>
    <hyperlink ref="S614" r:id="rId218" display="jachinafriendship@gmail.com"/>
    <hyperlink ref="S533" r:id="rId219" display="copporev@yahoo.com"/>
    <hyperlink ref="S1060" r:id="rId220" display="marleyfoundation@cwjamaica.com"/>
    <hyperlink ref="S1506" r:id="rId221" display="alecchampagnie6470@gmail.com"/>
    <hyperlink ref="S887" r:id="rId222" display="naturalreleafcharities@gmail.com"/>
    <hyperlink ref="S847" r:id="rId223" display="info@moonlandscamp.com"/>
    <hyperlink ref="S735" r:id="rId224" display="info@lascochinfoundation.org"/>
    <hyperlink ref="S1008" r:id="rId225" display="pstrust@cwjamaica.com"/>
    <hyperlink ref="S1075" r:id="rId226" display="yvonne.godfrey@jm.ey.com"/>
    <hyperlink ref="S1335" r:id="rId227" display="inliek.wilmot@oracabessafoundation.org"/>
    <hyperlink ref="S303" r:id="rId228" display="ebenezerhome15@gmail.com"/>
    <hyperlink ref="S402" r:id="rId229" display="friendsinneedcharity@yahoo.com"/>
    <hyperlink ref="S1258" r:id="rId230" display="tecogodinchirst200@gmail.com"/>
    <hyperlink ref="S441" r:id="rId231" display="sewtonations@yahoo.com"/>
    <hyperlink ref="S438" r:id="rId232" display="globalstarzz1@gmail.com"/>
    <hyperlink ref="S600" r:id="rId233" display="jailbreakdeliverancechurch@gmail.com"/>
    <hyperlink ref="S329" r:id="rId234" display="eshermartinca@gmail.com"/>
    <hyperlink ref="S537" r:id="rId235" display="sokratis_dimitriadis@yahoo.com"/>
    <hyperlink ref="S362" r:id="rId236" display="faithfulmountzionhouseofprayer@yahoo.com"/>
    <hyperlink ref="S54" r:id="rId237" display="apostlearkint@gmail.com"/>
    <hyperlink ref="S693" r:id="rId238" display="johntownja@gmail.com"/>
    <hyperlink ref="S1337" r:id="rId239"/>
    <hyperlink ref="S1244" r:id="rId240" display="randlewis@gmail.com"/>
    <hyperlink ref="S619" r:id="rId241" display="stacy.ann@jamaicafoundation.org"/>
    <hyperlink ref="S987" r:id="rId242" display="portersmountain2019@gmail.com"/>
    <hyperlink ref="S788" r:id="rId243" display="info@luspusfoundationjamaica.org"/>
    <hyperlink ref="S706" r:id="rId244" display="kdcrosdalefoundation@gmail.com"/>
    <hyperlink ref="S798" r:id="rId245" display="debbie-ann.gordon@daglegal.com"/>
    <hyperlink ref="S318" r:id="rId246" display="urempweredtosoar@gmail.com"/>
    <hyperlink ref="S1312" r:id="rId247" display="advice@mentorinc.org"/>
    <hyperlink ref="S1026" r:id="rId248" display="beignitedja@gmail.com"/>
    <hyperlink ref="S812" r:id="rId249" display="mensana@gmail.com"/>
    <hyperlink ref="S276" r:id="rId250"/>
    <hyperlink ref="S933" r:id="rId251" display="chiston_2000@yahoo.com"/>
    <hyperlink ref="S581" r:id="rId252" display="rdeliverance@gmail.com"/>
    <hyperlink ref="S860" r:id="rId253" display="www.movewithcompassionministry.org"/>
    <hyperlink ref="S473" r:id="rId254" display="dcsmilemobile@gmail.com"/>
    <hyperlink ref="S83" r:id="rId255" display="bgabochorios@gmail.com"/>
    <hyperlink ref="S47" r:id="rId256" display="andelofpulse@yahoo.com"/>
    <hyperlink ref="S602" r:id="rId257" display="jamaica.4h@cwjamaica.com"/>
    <hyperlink ref="S1351" r:id="rId258" display="info@reachonechild.org"/>
    <hyperlink ref="S496" r:id="rId259" display="hgmc@cwjamaica.com"/>
    <hyperlink ref="S385" r:id="rId260" display="fosrichfoundation@flowja.com"/>
    <hyperlink ref="S1225" r:id="rId261" display="acpjtreasurer@gmail.com"/>
    <hyperlink ref="S152" r:id="rId262" display="cnc2142@tc.columbia.edu"/>
    <hyperlink ref="S565" r:id="rId263" display="ichsalumnae1932@gmail.com"/>
    <hyperlink ref="S164" r:id="rId264" display="info@capricaribbean.org"/>
    <hyperlink ref="S200" r:id="rId265" display="accounting.us@jw.org"/>
    <hyperlink ref="S1292" r:id="rId266" display="gnrlbaptist_ja@yahoo.com"/>
    <hyperlink ref="S617" r:id="rId267" display="jcfoundation@cwjamaica.com"/>
    <hyperlink ref="S927" r:id="rId268" display="info@notesmaster.com"/>
    <hyperlink ref="S168" r:id="rId269" display="chorfoundation@gmail.com"/>
    <hyperlink ref="S833" r:id="rId270" display="mopja@missionariesofthepoor.org"/>
    <hyperlink ref="S1329" r:id="rId271" display="multicarefoundation@icdgroup.net"/>
    <hyperlink ref="S25" r:id="rId272" display="kaciascott@hotmail.com"/>
    <hyperlink ref="S299" r:id="rId273" display="eaglewingoutreachministries@gmail.com"/>
    <hyperlink ref="S696" r:id="rId274" display="cureandconquer@gmail.com"/>
    <hyperlink ref="S1507" r:id="rId275" display="yahsolution@gmail.com"/>
    <hyperlink ref="S703" r:id="rId276" display="contactus@jajamaica.org"/>
    <hyperlink ref="S726" r:id="rId277" display="kcfriendsacrossborders@gmail.com"/>
    <hyperlink ref="S1462" r:id="rId278" display="warroomministries@gmail.com"/>
    <hyperlink ref="S575" r:id="rId279" display="ii.tech@ymail.com"/>
    <hyperlink ref="S1474" r:id="rId280" display="westwoodite@gmail.com"/>
    <hyperlink ref="S541" r:id="rId281" display="hopebayeducationcentre@gmail.com"/>
    <hyperlink ref="S1039" r:id="rId282" display="rehoboth.b@yahoo.com"/>
    <hyperlink ref="S1384" r:id="rId283" display="womansclub70@gmail.com"/>
    <hyperlink ref="S799" r:id="rId284" display="mms@manpowerja.com"/>
    <hyperlink ref="S1279" r:id="rId285" display="foundation@caribbeanheart.com"/>
    <hyperlink ref="S1084" r:id="rId286" display="runningeventsja@gmail.com"/>
    <hyperlink ref="S302" r:id="rId287" display="edtministriesja@gmail.com"/>
    <hyperlink ref="S432" r:id="rId288"/>
    <hyperlink ref="S859" r:id="rId289" display="mvntcogacademy@gmail.com"/>
    <hyperlink ref="S713" r:id="rId290" display="kevindownswellministries@yahoo.com"/>
    <hyperlink ref="S552" r:id="rId291" display="fdmichurch@gmail.com"/>
    <hyperlink ref="S1342" r:id="rId292" display="thepliefoundation2020@gmail.com"/>
    <hyperlink ref="S743" r:id="rId293" display="iamforjesus18@gmail.com"/>
    <hyperlink ref="S526" r:id="rId294" display="highlyblessfoundation@gmail.com"/>
    <hyperlink ref="S1038" r:id="rId295" display="racedirector@reggaemarathon.com"/>
    <hyperlink ref="S498" r:id="rId296" display="info@depassandco.com"/>
    <hyperlink ref="S115" r:id="rId297" display="LOCFOUNDATION30@GMAIL.COM"/>
    <hyperlink ref="S989" r:id="rId298" display="CHERYLCGORDON@YAHOO.COM"/>
    <hyperlink ref="S433" r:id="rId299" display="DORNABROWN7@GMAIL.COM"/>
    <hyperlink ref="S111" r:id="rId300" display="BANKEYLOUSPRODUCTIONS1.COM@YAHOO.COM"/>
    <hyperlink ref="S430" r:id="rId301" display="GWFUND@YAHOO.COM"/>
    <hyperlink ref="S633" r:id="rId302" display="JFM_HR@ADM.COM"/>
    <hyperlink ref="S1377" r:id="rId303" display="INFO@HMF.COM.JM"/>
    <hyperlink ref="S1376" r:id="rId304" display="VELEYHOME@GMAIL.COM"/>
    <hyperlink ref="S1402" r:id="rId305" display="WONGATARR@HOTMAIL.COM"/>
    <hyperlink ref="S603" r:id="rId306" display="ADMINJAS114@GMAIL.COM"/>
    <hyperlink ref="S613" r:id="rId307" display="INFO@CANJIINNTERNATIONAL.COM"/>
    <hyperlink ref="S1357" r:id="rId308" display="FOUNDATION@ROMAINVIRGOMUSIC.COM"/>
    <hyperlink ref="S1102" r:id="rId309" display="SEANMORGANSCHOLARSHIP@GMAIL.COM"/>
    <hyperlink ref="S1209" r:id="rId310" display="SERVEJAMAICA@HOTMAIL.COM"/>
    <hyperlink ref="S366" r:id="rId311" display="FLMJAMAICA@GMAIL.COM"/>
    <hyperlink ref="S876" r:id="rId312" display="NATIONBUILDERSJA@GMAIL.COM"/>
    <hyperlink ref="S765" r:id="rId313" display="JWWALKER@NHT.GOV.JM"/>
    <hyperlink ref="S298" r:id="rId314" display="EAGLESDEMI@GMAIL.COM"/>
    <hyperlink ref="S1105" r:id="rId315" display="MAROONINDIGENOUSCULTURALGROUP@GMAIL.COM"/>
    <hyperlink ref="S854" r:id="rId316" display="DELMATAYLOR15@YAHOO.COM"/>
    <hyperlink ref="S1099" r:id="rId317" display="SAYONEFOUNDATION@YAHOO.COM"/>
    <hyperlink ref="S1177" r:id="rId318" display="HEADOFFICE@JPJAMAICA.COM"/>
    <hyperlink ref="S480" r:id="rId319" display="GREENDALE_TWICKENHAMGARDENS@YAHOO.COM"/>
    <hyperlink ref="S893" r:id="rId320" display="NETAMINISTRIES20@GMAIL.COM"/>
    <hyperlink ref="S1071" r:id="rId321" display="SIARCHAT@YAHOO.COM"/>
    <hyperlink ref="S80" r:id="rId322" display="REXHARMONJAMAICA@GMAIL.COM"/>
    <hyperlink ref="S52" r:id="rId323" display="Wordhopetruth@gmail.com                                                                                                                "/>
    <hyperlink ref="S434" r:id="rId324" display="THEO3063@YAHOO.COM"/>
    <hyperlink ref="S611" r:id="rId325" display="JACCRI_UWI@GMAIL.COM"/>
    <hyperlink ref="S553" r:id="rId326" display="HULDAHS05MINISTRIES@GMAIL.COM"/>
    <hyperlink ref="S1206" r:id="rId327" display="compliance@mfg.com.jm"/>
    <hyperlink ref="S26" r:id="rId328" display="LEONARD.SMITH@YMAIL.COM"/>
    <hyperlink ref="S166" r:id="rId329"/>
    <hyperlink ref="S1417" r:id="rId330" display="TWCCENTRE@GMAIL.COM"/>
    <hyperlink ref="S1491" r:id="rId331" display="WOMMMAD@GMAIL.COM"/>
    <hyperlink ref="S910" r:id="rId332" display="PEGGY_AIKEN1972@YAHOO.COM"/>
    <hyperlink ref="S301" r:id="rId333" display="EASTKINGSTONPORTROYAL@GMAIL.COM"/>
    <hyperlink ref="S29" r:id="rId334" display="AHMADDIYYA.JAMAICA@GMAIL.COM"/>
    <hyperlink ref="S588" r:id="rId335" display="HELLO@IRIEKIDZFOUNDATION.ORG"/>
    <hyperlink ref="S337" r:id="rId336" display="EXODUSACADEMY2016@GMAIL.COM"/>
    <hyperlink ref="S686" r:id="rId337" display="JEHUGAPPY10@GMAIL.COM"/>
    <hyperlink ref="S914" r:id="rId338" display="NEW.VIVSION.COG123@GMAIL.COM"/>
    <hyperlink ref="S1490" r:id="rId339" display="WIMARCARIBBEAN@GMAIL.COM"/>
    <hyperlink ref="S511" r:id="rId340" display="INFO@HEAVENBLAZINGEARTHMINISTRIESINTL.ORG"/>
    <hyperlink ref="S1107" r:id="rId341" display="SEAGLASSJAM@GMAIL.COM"/>
    <hyperlink ref="S1005" r:id="rId342" display="INDEFENCEOFQUALITY@GMAIL.COM"/>
    <hyperlink ref="S1128" r:id="rId343" display="INFO@POCKETROCKETFOUNDATION.COM"/>
    <hyperlink ref="S1270" r:id="rId344" display="THEGOSPELTAB@GMAIL.COM"/>
    <hyperlink ref="S941" r:id="rId345" display="OPENARMSCENTRE@GMAIL.COM"/>
    <hyperlink ref="S1021" r:id="rId346"/>
    <hyperlink ref="S707" r:id="rId347" display="KAREEMCONSTANTINE@HOTMAIL.COM"/>
    <hyperlink ref="S241" r:id="rId348" display="COURTSOFPRAISAC@GMAIL.COM"/>
    <hyperlink ref="S265" r:id="rId349" display="DANDGFOUNDATION@HEINEKEN.COM"/>
    <hyperlink ref="S50" r:id="rId350" display="ANGELSOPENBIBLE@YAHOO.COM"/>
    <hyperlink ref="S637" r:id="rId351" display="IPMANRADGH@GMAIL.COM"/>
    <hyperlink ref="S1049" r:id="rId352" display="RESTORINGTHEBROKEN@OUTLOOK.COM"/>
    <hyperlink ref="S623" r:id="rId353" display="CHISHOLM.AVENUE7THDAY@GMAIL.COM"/>
    <hyperlink ref="S171" r:id="rId354" display="INFO@CAWAYNEBARTONFOUNDATION.ORG"/>
    <hyperlink ref="S253" r:id="rId355" display="FOUNDATION@EMROCKONLINE.COM"/>
    <hyperlink ref="S18" r:id="rId356" display="AOTHS.MINISTRIESINTL@GMAIL.COM"/>
    <hyperlink ref="S379" r:id="rId357" display="FLOURISHMENTORSHIPPROGRAM@GMAIL.COM"/>
    <hyperlink ref="S1451" r:id="rId358" display="COLVILLEHOLGATE@AOL.COM"/>
    <hyperlink ref="S415" r:id="rId359" display="FULLLIFEDELMINBB@GMAIL.COM"/>
    <hyperlink ref="S165" r:id="rId360" display="CARIBBEANSOCIOLOGLCALSOCIATION@GMAIL.COM"/>
    <hyperlink ref="S520" r:id="rId361" display="FEEDTHELESSFORTUNATE@YAHOO.COM"/>
    <hyperlink ref="S307" r:id="rId362" display="EDENGOSPELWORKERSMINISTRY17@MAIL.COM"/>
    <hyperlink ref="S817" r:id="rId363" display="Ministrymission77@gmail.com"/>
    <hyperlink ref="S1362" r:id="rId364" display="PROJECTMANAGER.SPJE@GMAIL.COM"/>
    <hyperlink ref="S244" r:id="rId365" display="orved23@gmail.com"/>
    <hyperlink ref="S982" r:id="rId366" display="PINNOCKSOASIS@GMAIL.COM"/>
    <hyperlink ref="S1023" r:id="rId367" display="ASSAK123@YAHOO.COM"/>
    <hyperlink ref="S716" r:id="rId368" display="KCKCMIN@gmail.com"/>
    <hyperlink ref="S650" r:id="rId369" display="JAMAICA@IIMFSUPPORT.ORG"/>
    <hyperlink ref="S1302" r:id="rId370" display="JGWEF@JEANETTEGRANTWOODHAM.COM"/>
    <hyperlink ref="S356" r:id="rId371" display="FITZBLACKS@GMAIL.COM"/>
    <hyperlink ref="S902" r:id="rId372" display="NEWGENCOJ@GMAIL.COM"/>
    <hyperlink ref="S1287" r:id="rId373" display="BISHOPBROWN692@GMAIL.COM"/>
    <hyperlink ref="S32" r:id="rId374" display="ALL4JAFOUNDATION@GMAIL.COM"/>
    <hyperlink ref="S753" r:id="rId375" display="LIFEBIBLECOLLEGEJA2019@OUTLOOK.COM"/>
    <hyperlink ref="S983" r:id="rId376" display="MARFAC2KILL@GMAIL.COM"/>
    <hyperlink ref="S1493" r:id="rId377" display="www.wonbyonetojamaica.com"/>
    <hyperlink ref="S163" r:id="rId378" display="CARIBBEANMIRCOFINANCEALLIANCE@GMAIL.COM"/>
    <hyperlink ref="S154" r:id="rId379" display="CCP@CCPCBF.ORG"/>
    <hyperlink ref="S741" r:id="rId380" display="TAFARIPARKES@HOTMAIL.COM"/>
    <hyperlink ref="S1233" r:id="rId381" display="BYWAYSHEDGESFFC@GMAIL.COM"/>
    <hyperlink ref="S423" r:id="rId382" display="GEORGEKIRBYHARDWARE@YAHOO.COM"/>
    <hyperlink ref="S499" r:id="rId383" display="HANNAHSHERITAGE@YAHOO.COM"/>
    <hyperlink ref="S924" r:id="rId384" display="NMNBCHURCH@GMAIL.COM"/>
    <hyperlink ref="S1304" r:id="rId385" display="JAGUA2020@GMAIL.COM"/>
    <hyperlink ref="S685" r:id="rId386" display="CHRISBERRY94@YAHOO.COM"/>
    <hyperlink ref="S767" r:id="rId387" display="logoschurchofjesuschrist@gmail.com"/>
    <hyperlink ref="S474" r:id="rId388" display="CHRISTTEMPLE105@YAHOO.COM"/>
    <hyperlink ref="S1003" r:id="rId389" display="FEMEVENTSMARKETING@GMAIL.COM"/>
    <hyperlink ref="S381" r:id="rId390" display="FTBLUEPRINT7@GMAIL.COM"/>
    <hyperlink ref="S718" r:id="rId391" display="GOFORGODFAMILYCHURCH@GMAIL.COM"/>
    <hyperlink ref="S677" r:id="rId392" display="INPLUS@HOTMAIL.COM"/>
    <hyperlink ref="S1314" r:id="rId393" display="LESMAELLISFOUNDATION2015@GMAIL.COM"/>
    <hyperlink ref="S224" r:id="rId394" display="CITYLIGHT2020MISSION@GMAIL.COM"/>
    <hyperlink ref="S33" r:id="rId395" display="SDONKORJR@ANIDA.ORG"/>
    <hyperlink ref="S1121" r:id="rId396" display="VTRUTH7@YAHOO.COM"/>
    <hyperlink ref="S148" r:id="rId397" display="englebert@caswi.org"/>
    <hyperlink ref="S1179" r:id="rId398" display="stmarypc@yahoo.com"/>
    <hyperlink ref="S963" r:id="rId399" display="passcom@flowja.com"/>
    <hyperlink ref="S1175" r:id="rId400" display="info@sjtc.edu.jm (the general public)"/>
    <hyperlink ref="S873" r:id="rId401" display="info@nathanshelpinghandsfoundation.org"/>
    <hyperlink ref="S349" r:id="rId402" display="faithhealingministry@yahoo.com"/>
    <hyperlink ref="S1363" r:id="rId403"/>
    <hyperlink ref="S1189" r:id="rId404" display="studentschirtianfellowship@yahoo.com,                         iscfja.org"/>
    <hyperlink ref="S629" r:id="rId405" display="jetlive1@gmail.com"/>
    <hyperlink ref="S160" r:id="rId406" display="Queries.cgst@gmail.com"/>
    <hyperlink ref="S959" r:id="rId407" display="lylensharma@gmail.com"/>
    <hyperlink ref="S1163" r:id="rId408" display="secretary_sapc@yahoo.com"/>
    <hyperlink ref="S1095" r:id="rId409" display="secretary_manager@yahoo.com"/>
    <hyperlink ref="S36" r:id="rId410" display="info@al-mutaqeenftja.com"/>
    <hyperlink ref="S235" r:id="rId411" display="cornwallcollege@hotmail.com"/>
    <hyperlink ref="S1167" r:id="rId412" display="stelizabethpc@yahoo.com"/>
    <hyperlink ref="S363" r:id="rId413" display="fandpcentre@yahoo.com"/>
    <hyperlink ref="S883" r:id="rId414" display="interschoolnib@yahoo.com"/>
    <hyperlink ref="S1243" r:id="rId415" display="chineseculturalassociationja@gmail.com"/>
    <hyperlink ref="S631" r:id="rId416" display="jeminc1876@gmail.com"/>
    <hyperlink ref="S497" r:id="rId417" display="hampton@cwjamaica.com"/>
    <hyperlink ref="S531" r:id="rId418" display="hbacsau@yahoo.com"/>
    <hyperlink ref="S269" r:id="rId419" display="diabetesja@kasnet.com"/>
    <hyperlink ref="S688" r:id="rId420"/>
    <hyperlink ref="S431" r:id="rId421" display="info@girlzwithgoals.com"/>
    <hyperlink ref="S8" r:id="rId422" display="anewjamaica@yahoo.com"/>
    <hyperlink ref="S1032" r:id="rId423" display="wisdomsprinter@gmail.com"/>
    <hyperlink ref="S66" r:id="rId424" display="afafosja@yahoo.com"/>
    <hyperlink ref="S1306" r:id="rId425" display="foundation@jpsco.com"/>
    <hyperlink ref="S144" r:id="rId426" display="info@capoeira-alafia.org"/>
    <hyperlink ref="S1161" r:id="rId427" display="sapfoundation3@gmail.com"/>
    <hyperlink ref="S1318" r:id="rId428" display="lodgestjohn623@yahoo.com"/>
    <hyperlink ref="S539" r:id="rId429" display="info@homeandawayjamaica.com"/>
    <hyperlink ref="S450" r:id="rId430" display="charity@goingspiredja.com"/>
    <hyperlink ref="S490" r:id="rId431" display="help4102@gmail.com"/>
    <hyperlink ref="S71" r:id="rId432" display="info@avodahproductions.com"/>
    <hyperlink ref="S278" r:id="rId433" display="divinerevelation2015@gmail.com"/>
    <hyperlink ref="S1500" r:id="rId434" display="derkbeckford@gmail.com"/>
    <hyperlink ref="S371" r:id="rId435" display="fhcfoundation@fhccu.com"/>
    <hyperlink ref="S901" r:id="rId436" display="oppfijamaica@gmail.com"/>
    <hyperlink ref="S940" r:id="rId437" display="oacjamaica@yahoo.com"/>
    <hyperlink ref="S15" r:id="rId438" display="pastor@actschurchjamaica.org"/>
    <hyperlink ref="S728" r:id="rId439" display="kiwanisyoungprofessionalsjm@gmail.com"/>
    <hyperlink ref="S818" r:id="rId440" display="calltoserve@flowja.com"/>
    <hyperlink ref="S829" r:id="rId441" display="nicole@missionofmercyja.org"/>
    <hyperlink ref="S451" r:id="rId442" display="goodbehaviourbetterjamaica@gmail.com"/>
    <hyperlink ref="S1011" r:id="rId443" display="project_link@hotmail.com"/>
    <hyperlink ref="S219" r:id="rId444" display="churchesofchristja@yahoo.com"/>
    <hyperlink ref="S150" r:id="rId445" display="caraifa@cwjamaica.com"/>
    <hyperlink ref="S627" r:id="rId446" display="info@jamaicadraughts.com"/>
    <hyperlink ref="S479" r:id="rId447" display="gfgefoundation@gmail.com"/>
    <hyperlink ref="S320" r:id="rId448" display="bhalawoffice@cwjamaica.com"/>
    <hyperlink ref="S1086" r:id="rId449" display="seffoundationjm@gmail.com"/>
    <hyperlink ref="S108" r:id="rId450" display="bornagain.gospeltemple@gmail.com"/>
    <hyperlink ref="S784" r:id="rId451" display="www.loveunlimitedfoundation.org"/>
    <hyperlink ref="S1470" r:id="rId452" display="jamaicatrust@gmail.com"/>
    <hyperlink ref="S1268" r:id="rId453" display="gahexecutivemail@gmail.com"/>
    <hyperlink ref="S530" r:id="rId454" display="hadeliverancechurch@yahoo.com"/>
    <hyperlink ref="S1093" r:id="rId455" display="csgs@cwjamaica.com"/>
    <hyperlink ref="S1325" r:id="rId456" display="mcaj@cwjamaica.com"/>
    <hyperlink ref="S126" r:id="rId457" display="busyparkphase2@yahoo.com"/>
    <hyperlink ref="S1148" r:id="rId458" display="evangelistingram@gmail.com"/>
    <hyperlink ref="S1158" r:id="rId459"/>
    <hyperlink ref="S1257" r:id="rId460" display="drbg_trust@yahoo.com"/>
    <hyperlink ref="S1078" r:id="rId461" display="lroye@hotmail.com"/>
    <hyperlink ref="S501" r:id="rId462" display="happygroveclassof98@gmail.com"/>
    <hyperlink ref="S1476" r:id="rId463" display="office@whitewatermedos.org.jm"/>
    <hyperlink ref="S226" r:id="rId464" display="clarendonpc@mlge.gov.jm"/>
    <hyperlink ref="S339" r:id="rId465" display="fairfieldedapostolic@gmail.com"/>
    <hyperlink ref="S971" r:id="rId466" display="ppppministries@gmail.com"/>
    <hyperlink ref="S444" r:id="rId467" display="godliveswithinministries@gmail.com"/>
    <hyperlink ref="S807" r:id="rId468" display="mayelthandgwendolynfoundation@gmail.com"/>
    <hyperlink ref="S500" r:id="rId469" display="hanoverpc@mlge.gov.jm"/>
    <hyperlink ref="S27" r:id="rId470" display="agapetaberacleja@gmail.com"/>
    <hyperlink ref="S345" r:id="rId471"/>
    <hyperlink ref="S388" r:id="rId472" display="franmins@gmail.com"/>
    <hyperlink ref="S532" r:id="rId473" display="holinesschristianchurch@yahoo.com"/>
    <hyperlink ref="S665" r:id="rId474" display="stewartmark123@gmail.com"/>
    <hyperlink ref="S548" r:id="rId475" display="hopeunitedcog@gmail.com"/>
    <hyperlink ref="S639" r:id="rId476" display="jamaicahandballfederation@gmail.com"/>
    <hyperlink ref="S827" r:id="rId477" display="missionofcharityandlove@gmail.com"/>
    <hyperlink ref="S1524" r:id="rId478" display="ziggysoulministry@gmail.com"/>
    <hyperlink ref="S270" r:id="rId479"/>
    <hyperlink ref="S94" r:id="rId480" display="biblehouse@biblesocietywi.org"/>
    <hyperlink ref="S824" r:id="rId481" display="Iscott@MissionFour18.org"/>
    <hyperlink ref="S1353" r:id="rId482" display="jesushousekgn@rccgna.org"/>
    <hyperlink ref="S453" r:id="rId483" display="church21@hotmail.com"/>
    <hyperlink ref="S825" r:id="rId484" display="winnilewis@gmail.com"/>
    <hyperlink ref="S1443" r:id="rId485" display="velorie75@yahoo.com"/>
    <hyperlink ref="S487" r:id="rId486" display="info@guardsmangroup.com"/>
    <hyperlink ref="S674" r:id="rId487" display="info@jts.edu.jm"/>
    <hyperlink ref="S673" r:id="rId488" display="jatkd_secretary@hotmail.com"/>
    <hyperlink ref="S361" r:id="rId489" display="faithfulhands2018@yahoo.com"/>
    <hyperlink ref="S702" r:id="rId490" display="juliemalcolmfoundation@gmail.com"/>
    <hyperlink ref="S95" r:id="rId491" display="BTHDWCMinistry7@yahoo.com"/>
    <hyperlink ref="S102" r:id="rId492" display="bdm_hyacinth@yahoo.com"/>
    <hyperlink ref="S75" r:id="rId493" display="suddy20007@yahoo.com"/>
    <hyperlink ref="S1168" r:id="rId494" display="godfatherhyatt@yahoo.com"/>
    <hyperlink ref="S801" r:id="rId495" display="marciafreemantlefoundation@gmail.com"/>
    <hyperlink ref="S1323" r:id="rId496" display="mucaamosa@yahoo.com"/>
    <hyperlink ref="S722" r:id="rId497" display="ksattaentries@gmail.com"/>
    <hyperlink ref="S1046" r:id="rId498" display="restoredholinesschurchsutton@yahoo.com"/>
    <hyperlink ref="S1284" r:id="rId499" display="rmaj@cwjamaica.com"/>
    <hyperlink ref="S1254" r:id="rId500" display="TDCF.ltd@gmail.com"/>
    <hyperlink ref="S1249" r:id="rId501" display="nazarene@cwjamaica.com"/>
    <hyperlink ref="S557" r:id="rId502" display="ADMIN@ICANJAMAICA.ORG"/>
    <hyperlink ref="S1528" r:id="rId503" display="zionmissioncc1@yahoo.com"/>
    <hyperlink ref="S1067" r:id="rId504" display="romans12biblestudy@gmail.com"/>
    <hyperlink ref="S585" r:id="rId505" display="iwca.jamaica@gmail.com"/>
    <hyperlink ref="S121" r:id="rId506" display="brookslevelcitizenassoc@gmail.com"/>
    <hyperlink ref="S584" r:id="rId507" display="itgjamaica@gmail.com"/>
    <hyperlink ref="S1226" r:id="rId508" display="babyoprahfoundation@gmail.com"/>
    <hyperlink ref="S1129" r:id="rId509" display="anakazo@yahoo.com"/>
    <hyperlink ref="S562" r:id="rId510" display="info@jamjf.com"/>
    <hyperlink ref="S261" r:id="rId511" display="delavegacitybenevolentsociety@gmail.com"/>
    <hyperlink ref="S306" r:id="rId512" display="ecclesiaworshipcenter@yahoo.com"/>
    <hyperlink ref="S762" r:id="rId513" display="lwcj@yahoo.com"/>
    <hyperlink ref="S342" r:id="rId514" display="support@fcbtrust.org"/>
    <hyperlink ref="S78" r:id="rId515" display="jamaicatrust@gmail.com"/>
    <hyperlink ref="S858" r:id="rId516" display="mountzionaom@yahoo.com"/>
    <hyperlink ref="S328" r:id="rId517" display="equestrianfederationjamaica@gmail.com"/>
    <hyperlink ref="S1001" r:id="rId518" display="princemorr2000@yahoo.com"/>
    <hyperlink ref="S1185" r:id="rId519" display="stellamarisfoundation@gmail.com"/>
    <hyperlink ref="S566" r:id="rId520" display="immaculate.prep@gmail.com"/>
    <hyperlink ref="S131" r:id="rId521" display="careextended@gmail.com"/>
    <hyperlink ref="S132" r:id="rId522" display="projectofhope05@yahoo.com"/>
    <hyperlink ref="S510" r:id="rId523" display="loveandcompassion52@gmail.com"/>
    <hyperlink ref="S238" r:id="rId524" display="ccda2014@yahoo.com"/>
    <hyperlink ref="S918" r:id="rId525" display="hishida_gymnastics@outlook.com"/>
    <hyperlink ref="S7" r:id="rId526" display="phenion@comcast.net"/>
    <hyperlink ref="S149" r:id="rId527" display="thecafs.ja@gmail.com"/>
    <hyperlink ref="S518" r:id="rId528" display="helpoutreach@live.com"/>
    <hyperlink ref="S373" r:id="rId529" display="fiwiculchjm@gmail.com"/>
    <hyperlink ref="S1056" r:id="rId530" display="trithj@yahoo.com"/>
    <hyperlink ref="S1349" r:id="rId531" display="promiselearningcentre@yahoo.com"/>
    <hyperlink ref="S975" r:id="rId532" display="pcebjam@gmail.com"/>
    <hyperlink ref="S289" r:id="rId533" display="dreamlivesfoundation@gmail.com"/>
    <hyperlink ref="S507" r:id="rId534" display="hswajamaica@gmail.com"/>
    <hyperlink ref="S74" r:id="rId535" display="backtothebibleministry@gmail.com"/>
    <hyperlink ref="S364" r:id="rId536" display="facesjamaica@gmail.com"/>
    <hyperlink ref="S882" r:id="rId537" display="info@niajamaica.org"/>
    <hyperlink ref="S418" r:id="rId538" display="gameoflife876@outlook.com"/>
    <hyperlink ref="S773" r:id="rId539" display="pa.smith2@yahoo.com"/>
    <hyperlink ref="S296" r:id="rId540" display="info@dynamiclifefoundation.org"/>
    <hyperlink ref="S1221" r:id="rId541" display="acjnationlcouncil@gmail.com"/>
    <hyperlink ref="S1282" r:id="rId542" display="thehouseofthelivinggod2018@gmail.com"/>
    <hyperlink ref="S542" r:id="rId543" display="hbcccffs.pmo@gmail.com"/>
    <hyperlink ref="S808" r:id="rId544" display="m_helpinghands_cf@outlook.com"/>
    <hyperlink ref="S1439" r:id="rId545" display="legalunit@uwimona.edu.jm"/>
    <hyperlink ref="S839" r:id="rId546" display="mias@uwimona.edu.jm"/>
    <hyperlink ref="S229" r:id="rId547" display="ccpalumni15@gmail.com"/>
    <hyperlink ref="S386" r:id="rId548" display="FISH_JM@YAHOO.COM"/>
    <hyperlink ref="S124" r:id="rId549" display="BUSSTOPMISSION7@GMAIL.COM"/>
    <hyperlink ref="S1252" r:id="rId550" display="THEDEWFUND@GMAIL.COM"/>
    <hyperlink ref="S1358" r:id="rId551" display="newkingstonrotaract@gmail.com"/>
    <hyperlink ref="S1429" r:id="rId552" display="info@uhwi.gov.jm"/>
    <hyperlink ref="S319" r:id="rId553" display="epicf.jm@yahoo.com"/>
    <hyperlink ref="S141" r:id="rId554" display="carolyncat@hotmail.com"/>
    <hyperlink ref="S68" r:id="rId555" display="abccharity@hotmail.com"/>
    <hyperlink ref="S259" r:id="rId556" display="JAMAICA@DEBATEMATE.COM"/>
    <hyperlink ref="S547" r:id="rId557" display="yvonneysweet@yahoo.com"/>
    <hyperlink ref="S1368" r:id="rId558" display="ttijamaica@gmail.com"/>
    <hyperlink ref="S795" r:id="rId559" display="PASTORWARRENMANOFGOD@YAHOO.COM"/>
    <hyperlink ref="S101" r:id="rId560" display="BLACKRIVERHOSPITALFOUNDATION@GMAIL.COM"/>
    <hyperlink ref="S194" r:id="rId561" display="CCCWCNEWPORT@GMAIL.COM"/>
    <hyperlink ref="S1447" r:id="rId562" display="VFPHDMINISTRIES@GMAIL.COM"/>
    <hyperlink ref="S864" r:id="rId563" display="MOUNTROSSERPRIMARYSCHOOL@GMAIL.COM"/>
    <hyperlink ref="S1074" r:id="rId564" display="kingstonrotary@cwjamaica.com"/>
    <hyperlink ref="S1322" r:id="rId565" display="MICOFOUNDATION@YAHOO.COM"/>
    <hyperlink ref="S344" r:id="rId566" display="FAITHASCENSIONHOUSEOFGOD@GMAIL.COM"/>
    <hyperlink ref="S1509" r:id="rId567" display="KLEISHA_R@HOTMAIL.COM"/>
    <hyperlink ref="S1414" r:id="rId568" display="PREACHERLOWE@LIVE.COM"/>
    <hyperlink ref="S1405" r:id="rId569" display="BERNICEBENJAMIN00@GMAIL.COM"/>
    <hyperlink ref="S222" r:id="rId570" display="BROWNPAULETTE49@YAHOO.COM"/>
    <hyperlink ref="S246" r:id="rId571" display="admin@creativelearning.info"/>
    <hyperlink ref="S1240" r:id="rId572" display="cbfacey@panjam.com"/>
    <hyperlink ref="S1234" r:id="rId573" display="info@jbu.org.jm"/>
    <hyperlink ref="S1365" r:id="rId574" display="LCHAMBERS123@AOL.COM"/>
    <hyperlink ref="S672" r:id="rId575" display="STEMFORGROWTHJA@OUTLOOK.COM"/>
    <hyperlink ref="S915" r:id="rId576" display="HARLEANCOOPER@YAHOO.COM"/>
    <hyperlink ref="S1081" r:id="rId577" display="RRMC@GMAIL.COM"/>
    <hyperlink ref="S1111" r:id="rId578" display="SEEDSOFPARADISEJAMAICA@GMAIL.COM"/>
    <hyperlink ref="S207" r:id="rId579" display="CGIJAMAICA.ORG@GMAIL.COM"/>
    <hyperlink ref="S1126" r:id="rId580" display="SRFOUNDATIONLTD@YAHOO.COM"/>
    <hyperlink ref="S720" r:id="rId581" display="ANDREWMCPHAIL87@GMAIL.COM"/>
    <hyperlink ref="S1364" r:id="rId582" display="STTHOMASRENAISSANCE@GMAIL.COM"/>
    <hyperlink ref="S10" r:id="rId583" display="MHOGARTH@MHCOLEGAL.COM"/>
    <hyperlink ref="S1132" r:id="rId584" display="SHININGHOPEFOUNDATIONJN@GMAIL.COM"/>
    <hyperlink ref="S285" r:id="rId585" display="DONALDQUARRIESCHOOL1977@GMAIL.COM"/>
    <hyperlink ref="S1383" r:id="rId586" display="jnm_1@hotmail.com"/>
    <hyperlink ref="S1210" r:id="rId587" display="teamwork@cwjamaica.com"/>
    <hyperlink ref="S1203" r:id="rId588" display="tletifoundation@gmail.com"/>
    <hyperlink ref="S1458" r:id="rId589" display="bob_coates@hotmail.com"/>
    <hyperlink ref="S1400" r:id="rId590" display="michael.grizzle@yahoo.com"/>
    <hyperlink ref="S1205" r:id="rId591" display="alvadsteven@yahoo.com"/>
    <hyperlink ref="S455" r:id="rId592" display="hoardie@hotmail.com"/>
    <hyperlink ref="S351" r:id="rId593" display="faithliftersministry2@yahoo.com"/>
    <hyperlink ref="S452" r:id="rId594" display="jayhamilton720@gmail.com"/>
    <hyperlink ref="S745" r:id="rId595" display="shadstewart@gmail.com"/>
    <hyperlink ref="S578" r:id="rId596" display="waterloopapostolicchurch@yahoo.com"/>
    <hyperlink ref="S738" r:id="rId597" display="leantoniosfoundation@gmail.com"/>
    <hyperlink ref="S844" r:id="rId598" display="mbmelodyhome@gmail.com"/>
    <hyperlink ref="S398" r:id="rId599" display="fbmi@freshbreadadmin.com"/>
    <hyperlink ref="S477" r:id="rId600" display="johnson.ricardo20@yahoo.com"/>
    <hyperlink ref="S1114" r:id="rId601" display="pburnett04@gmail.com"/>
    <hyperlink ref="S752" r:id="rId602" display="lfmijamaica@gmail.com"/>
    <hyperlink ref="S1187" r:id="rId603" display="chryssigee@gmail.com"/>
    <hyperlink ref="S1088" r:id="rId604" display="rochellecawley@gmail.com"/>
    <hyperlink ref="S1116" r:id="rId605" display="servantsheartjamaica@yahoo.com"/>
    <hyperlink ref="S1346" r:id="rId606" display="vcoy@cwjamaica.com"/>
    <hyperlink ref="S1236" r:id="rId607" display="caribsharebiogas@gmail.com"/>
    <hyperlink ref="S1446" r:id="rId608" display="godschild_95@hotmail.com"/>
    <hyperlink ref="S1381" r:id="rId609" display="steeledonald223@gmail.com"/>
    <hyperlink ref="S580" r:id="rId610" display="imssdajamaica@gmail.com"/>
    <hyperlink ref="S1444" r:id="rId611" display="marshamcdower@gmail.com"/>
    <hyperlink ref="S1466" r:id="rId612" display="dkjunction@yahoo.com"/>
    <hyperlink ref="S1471" r:id="rId613" display="princy27@hotmail.com"/>
    <hyperlink ref="S310" r:id="rId614" display="btashana@gmail.com"/>
    <hyperlink ref="S543" r:id="rId615" display="e_campbell6@sympatico.ca"/>
    <hyperlink ref="S550" r:id="rId616" display="horatiostoneman@gmail.com"/>
    <hyperlink ref="S247" r:id="rId617" display="creativeministry_music@yahoo.com"/>
    <hyperlink ref="S204" r:id="rId618" display="gordonsfuneralservice@gmail.com"/>
    <hyperlink ref="S237" r:id="rId619" display="midegade@gmail.com"/>
    <hyperlink ref="S227" r:id="rId620" display="thevineja@gmail.com"/>
    <hyperlink ref="S256" r:id="rId621" display="leroythompson@hotmail.com"/>
    <hyperlink ref="S682" r:id="rId622" display="richardsjanet37@gmail.com"/>
    <hyperlink ref="S178" r:id="rId623" display="crcfirst@gmail.com"/>
    <hyperlink ref="S1250" r:id="rId624" display="cumi@cwjamaica.com"/>
    <hyperlink ref="S338" r:id="rId625" display="accounts@fairfielddacademyja.com"/>
    <hyperlink ref="S175" r:id="rId626" display="rabbi@chabadofijamaica.com"/>
    <hyperlink ref="S1069" r:id="rId627" display="inhealthja@gmail.com"/>
    <hyperlink ref="S729" r:id="rId628" display="jnm_1@yahoo.com"/>
    <hyperlink ref="S313" r:id="rId629" display="info@epocc.org.uk"/>
    <hyperlink ref="S519" r:id="rId630"/>
    <hyperlink ref="S949" r:id="rId631"/>
    <hyperlink ref="S979" r:id="rId632"/>
    <hyperlink ref="S1143" r:id="rId633" display="ruby.crawford01@gmail.com"/>
    <hyperlink ref="S1228" r:id="rId634" display="barringtonthompsonnr@yahoo.com"/>
    <hyperlink ref="S1248" r:id="rId635"/>
    <hyperlink ref="S1378" r:id="rId636" display="clarkep098@gmail.com"/>
    <hyperlink ref="S1134" r:id="rId637" display="barbara.hallwilliams@gmail.com"/>
    <hyperlink ref="S1147" r:id="rId638" display="daviddcclarke@gmail.com"/>
    <hyperlink ref="S1037" r:id="rId639" display="hdaleywhite@gmail.com"/>
    <hyperlink ref="S861" r:id="rId640" display="evercamc@yahoo.com"/>
    <hyperlink ref="S494" r:id="rId641" display="rnelson.hhm@gmail.com"/>
    <hyperlink ref="S422" r:id="rId642" display="tennecia1o@gmail.com"/>
    <hyperlink ref="S61" r:id="rId643"/>
    <hyperlink ref="S239" r:id="rId644" display="diddyrayjones@yahoo.com"/>
    <hyperlink ref="S159" r:id="rId645" display="kareena@caribbeanfootsteps.org"/>
    <hyperlink ref="S41" r:id="rId646" display="alphaomegapwf@gmail.com"/>
    <hyperlink ref="S322" r:id="rId647" display="blackwoodtashana91@gmail.com"/>
    <hyperlink ref="S1028" r:id="rId648" display="recyclewithelegance@gmail.com"/>
    <hyperlink ref="S786" r:id="rId649" display="luciarutherfordtrust@gmail.com"/>
    <hyperlink ref="S1499" r:id="rId650" display="richardescott@live.com"/>
    <hyperlink ref="S1025" r:id="rId651" display="morganraymond301@gmail.com"/>
    <hyperlink ref="S856" r:id="rId652" display="milt_zon@juno.com"/>
    <hyperlink ref="S503" r:id="rId653"/>
    <hyperlink ref="S151" r:id="rId654" display="grandi@cwjamaica.com"/>
    <hyperlink ref="S181" r:id="rId655" display="chapelhavenoutreachroundation@gmail.com"/>
    <hyperlink ref="S1204" r:id="rId656" display="supedwie@yahoo.com"/>
    <hyperlink ref="S1222" r:id="rId657" display="tomlinsonmarcia83@gmail.com"/>
    <hyperlink ref="S24" r:id="rId658" display="latonya.dawes@gmail.com"/>
    <hyperlink ref="S1494" r:id="rId659" display="latoya_morgan@live.com"/>
    <hyperlink ref="S892" r:id="rId660" display="janmack2005@yahoo.co.uk"/>
    <hyperlink ref="S14" r:id="rId661" display="actionforjamaica@gmail.com"/>
    <hyperlink ref="S449" r:id="rId662" display="evertonreid40729@gmail.com"/>
    <hyperlink ref="S1301" r:id="rId663" display="william.massias@gmail.com, jamaicanorthodoxmission"/>
    <hyperlink ref="S909" r:id="rId664" display="jamestameica@yahoo.com"/>
    <hyperlink ref="S1396" r:id="rId665" display="treasurebeachdmo@gmail.com"/>
    <hyperlink ref="S360" r:id="rId666" display="nate@faithfulfewministry.org"/>
    <hyperlink ref="S843" r:id="rId667" display="blagrove5@gmail.com"/>
    <hyperlink ref="S1479" r:id="rId668" display="gregorywilliamson85@gmail.com"/>
    <hyperlink ref="S1326" r:id="rId669" display="theacademicspecialist@gmail.com"/>
    <hyperlink ref="S646" r:id="rId670" display="dave@jamaicalink.org"/>
    <hyperlink ref="S1058" r:id="rId671" display="reneelamant95@gmail.com"/>
    <hyperlink ref="S155" r:id="rId672" display="CCAMFNGO@GMAIL.COM"/>
    <hyperlink ref="S524" r:id="rId673" display="kataylor1819@yahoo.com"/>
    <hyperlink ref="S375" r:id="rId674" display="KERMITTPJ@YAHOO.COM"/>
    <hyperlink ref="S1269" r:id="rId675" display="andra.carroll@islandoutpost.com"/>
    <hyperlink ref="S1388" r:id="rId676"/>
    <hyperlink ref="S1427" r:id="rId677"/>
    <hyperlink ref="S1110" r:id="rId678" display="Briana@cornerstonejamaica.org"/>
    <hyperlink ref="S792" r:id="rId679"/>
    <hyperlink ref="S1123" r:id="rId680" display="shaggyandfriends@gmail.com"/>
    <hyperlink ref="S778" r:id="rId681"/>
    <hyperlink ref="S561" r:id="rId682"/>
    <hyperlink ref="S814" r:id="rId683" display="yahreach@yahoo.com"/>
    <hyperlink ref="S1061" r:id="rId684" display="mailto:christopherhewitt993@gmail.com"/>
    <hyperlink ref="S1359" r:id="rId685"/>
    <hyperlink ref="S747" r:id="rId686"/>
    <hyperlink ref="S652" r:id="rId687"/>
    <hyperlink ref="S816" r:id="rId688"/>
    <hyperlink ref="S31" r:id="rId689"/>
    <hyperlink ref="S782" r:id="rId690"/>
    <hyperlink ref="S642" r:id="rId691"/>
    <hyperlink ref="S649" r:id="rId692"/>
    <hyperlink ref="S514" r:id="rId693"/>
    <hyperlink ref="S974" r:id="rId694"/>
    <hyperlink ref="S1094" r:id="rId695"/>
    <hyperlink ref="S412" r:id="rId696" display="karla.parchment@gmail.com"/>
    <hyperlink ref="S129" r:id="rId697"/>
    <hyperlink ref="S466" r:id="rId698"/>
    <hyperlink ref="S758" r:id="rId699"/>
    <hyperlink ref="S759" r:id="rId700" display="kayds_mac@yahoo.com"/>
    <hyperlink ref="S1341" r:id="rId701"/>
    <hyperlink ref="S832" r:id="rId702"/>
    <hyperlink ref="S1273" r:id="rId703"/>
    <hyperlink ref="S1280" r:id="rId704"/>
    <hyperlink ref="S4" r:id="rId705"/>
    <hyperlink ref="S16" r:id="rId706"/>
    <hyperlink ref="S802" r:id="rId707"/>
    <hyperlink ref="S1251" r:id="rId708"/>
    <hyperlink ref="S590" r:id="rId709"/>
    <hyperlink ref="S898" r:id="rId710"/>
    <hyperlink ref="S1481" r:id="rId711"/>
    <hyperlink ref="S810" r:id="rId712" display="MAJSECRETARIAT@GMAI.COM"/>
    <hyperlink ref="S1430" r:id="rId713"/>
    <hyperlink ref="S790" r:id="rId714" display="manupfoundation2022@gmail.com"/>
    <hyperlink ref="S967" r:id="rId715"/>
    <hyperlink ref="S1520" r:id="rId716"/>
    <hyperlink ref="S1141" r:id="rId717"/>
    <hyperlink ref="S964" r:id="rId718"/>
    <hyperlink ref="S1442" r:id="rId719"/>
    <hyperlink ref="S1130" r:id="rId720"/>
    <hyperlink ref="S534" r:id="rId721"/>
    <hyperlink ref="S1124" r:id="rId722"/>
    <hyperlink ref="S1024" r:id="rId723"/>
    <hyperlink ref="S1510" r:id="rId724"/>
    <hyperlink ref="S1484" r:id="rId725"/>
    <hyperlink ref="S884" r:id="rId726"/>
    <hyperlink ref="S981" r:id="rId727"/>
    <hyperlink ref="S938" r:id="rId728"/>
    <hyperlink ref="S1140" r:id="rId729"/>
    <hyperlink ref="S932" r:id="rId730"/>
    <hyperlink ref="S317" r:id="rId731"/>
    <hyperlink ref="S37" r:id="rId732"/>
    <hyperlink ref="S804" r:id="rId733" display="fabulousmartins2011@gmail.com"/>
    <hyperlink ref="S783" r:id="rId734"/>
    <hyperlink ref="S1183" r:id="rId735" display="STANDUPFORJAMAICA02@GMAIL.COM"/>
    <hyperlink ref="S1009" r:id="rId736"/>
    <hyperlink ref="S228" r:id="rId737"/>
    <hyperlink ref="S806" r:id="rId738" display="gillian.white@yahoo.com"/>
    <hyperlink ref="S881" r:id="rId739" display="courtney.cephas@moh.gov.jm"/>
    <hyperlink ref="S508" r:id="rId740"/>
    <hyperlink ref="S800" r:id="rId741"/>
    <hyperlink ref="S225" r:id="rId742"/>
    <hyperlink ref="S965" r:id="rId743"/>
    <hyperlink ref="S384" r:id="rId744"/>
    <hyperlink ref="S1424" r:id="rId745" display="shaareshalom@cwjamaica.com"/>
    <hyperlink ref="S488" r:id="rId746"/>
    <hyperlink ref="S1098" r:id="rId747"/>
    <hyperlink ref="S485" r:id="rId748"/>
    <hyperlink ref="S436" r:id="rId749"/>
    <hyperlink ref="S1502" r:id="rId750"/>
    <hyperlink ref="S621" r:id="rId751"/>
    <hyperlink ref="S255" r:id="rId752"/>
    <hyperlink ref="S853" r:id="rId753"/>
    <hyperlink ref="S465" r:id="rId754"/>
    <hyperlink ref="S393" r:id="rId755"/>
    <hyperlink ref="S67" r:id="rId756"/>
    <hyperlink ref="S618" r:id="rId757"/>
    <hyperlink ref="S582" r:id="rId758" display="sonja@instam.org"/>
    <hyperlink ref="S1291" r:id="rId759"/>
    <hyperlink ref="S556" r:id="rId760" display="keneisha21porter@gmail.com"/>
    <hyperlink ref="S1461" r:id="rId761"/>
    <hyperlink ref="S1146" r:id="rId762"/>
    <hyperlink ref="S521" r:id="rId763" display="mailto:bawilson.doc@gmail.com"/>
    <hyperlink ref="S1253" r:id="rId764"/>
    <hyperlink ref="S1410" r:id="rId765"/>
    <hyperlink ref="S195" r:id="rId766"/>
    <hyperlink ref="S334" r:id="rId767"/>
    <hyperlink ref="S417" r:id="rId768"/>
    <hyperlink ref="S815" r:id="rId769"/>
    <hyperlink ref="S712" r:id="rId770"/>
    <hyperlink ref="S376" r:id="rId771"/>
    <hyperlink ref="S796" r:id="rId772" display="JANT5755@GMAIL.COM"/>
    <hyperlink ref="S956" r:id="rId773"/>
    <hyperlink ref="S1435" r:id="rId774"/>
    <hyperlink ref="S399" r:id="rId775"/>
    <hyperlink ref="S830" r:id="rId776" display="Debbie-ann.gordon@daglegal.com"/>
    <hyperlink ref="S1048" r:id="rId777" display="lisclayton77@hotmail.com"/>
    <hyperlink ref="S1467" r:id="rId778"/>
    <hyperlink ref="S516" r:id="rId779"/>
    <hyperlink ref="S408" r:id="rId780"/>
    <hyperlink ref="S300" r:id="rId781"/>
    <hyperlink ref="S512" r:id="rId782"/>
    <hyperlink ref="S232" r:id="rId783"/>
    <hyperlink ref="S202" r:id="rId784"/>
    <hyperlink ref="S208" r:id="rId785"/>
    <hyperlink ref="S1485" r:id="rId786" display="hello@wmwja.org"/>
    <hyperlink ref="S1473" r:id="rId787" display="brown.evadney@gmail.com"/>
    <hyperlink ref="S114" r:id="rId788" display="bkbhartimody@yahoo.com"/>
    <hyperlink ref="S586" r:id="rId789"/>
    <hyperlink ref="S572" r:id="rId790"/>
    <hyperlink ref="S592" r:id="rId791"/>
    <hyperlink ref="S599" r:id="rId792"/>
    <hyperlink ref="S1519" r:id="rId793"/>
    <hyperlink ref="S1472" r:id="rId794"/>
    <hyperlink ref="S1455" r:id="rId795"/>
    <hyperlink ref="S1397" r:id="rId796"/>
    <hyperlink ref="S1336" r:id="rId797"/>
    <hyperlink ref="S1283" r:id="rId798"/>
    <hyperlink ref="S1211" r:id="rId799" display="Tcjcentre_hq@yahoo.com"/>
    <hyperlink ref="S1200" r:id="rId800" display="paigedeon@hotmail.com"/>
    <hyperlink ref="S1162" r:id="rId801"/>
    <hyperlink ref="S1051" r:id="rId802"/>
    <hyperlink ref="S1045" r:id="rId803" display="rescuetc@yahoo.com"/>
    <hyperlink ref="S1014" r:id="rId804"/>
    <hyperlink ref="S435" r:id="rId805"/>
    <hyperlink ref="S968" r:id="rId806" display="blackaleciasherly@gmail.com"/>
    <hyperlink ref="S377" r:id="rId807"/>
    <hyperlink ref="S953" r:id="rId808"/>
    <hyperlink ref="S926" r:id="rId809"/>
    <hyperlink ref="S899" r:id="rId810"/>
    <hyperlink ref="S845" r:id="rId811"/>
    <hyperlink ref="S837" r:id="rId812"/>
    <hyperlink ref="S835" r:id="rId813" display="dsatchwell@yahoo.com"/>
    <hyperlink ref="S834" r:id="rId814"/>
    <hyperlink ref="S797" r:id="rId815"/>
    <hyperlink ref="S785" r:id="rId816"/>
    <hyperlink ref="S781" r:id="rId817"/>
    <hyperlink ref="S748" r:id="rId818"/>
    <hyperlink ref="S290" r:id="rId819"/>
    <hyperlink ref="S742" r:id="rId820" display="ureggaet@yahoo.com"/>
    <hyperlink ref="S394" r:id="rId821"/>
    <hyperlink ref="S5" r:id="rId822"/>
    <hyperlink ref="S2" r:id="rId823"/>
    <hyperlink ref="S211" r:id="rId824" display="leshaw57@hotmail.com"/>
    <hyperlink ref="S1035" r:id="rId825"/>
    <hyperlink ref="S392" r:id="rId826" display="mary/arieltriton97@gmail.com"/>
    <hyperlink ref="S12" r:id="rId827" display="cveira@stewartsautosales.com"/>
    <hyperlink ref="S72" r:id="rId828"/>
    <hyperlink ref="S46" r:id="rId829"/>
    <hyperlink ref="S43" r:id="rId830" display="kimesha.walters@gmail.com"/>
    <hyperlink ref="S40" r:id="rId831" display="frannera23@yahoo.com"/>
    <hyperlink ref="S39" r:id="rId832"/>
    <hyperlink ref="S59" r:id="rId833"/>
    <hyperlink ref="S1002" r:id="rId834" display="palmermarcia58@gmail.com"/>
    <hyperlink ref="S297" r:id="rId835"/>
    <hyperlink ref="S96" r:id="rId836" display="elmorechambers@gmail.com"/>
    <hyperlink ref="S1266" r:id="rId837" display="clientservices@cocnjamaica.com"/>
    <hyperlink ref="S90" r:id="rId838"/>
    <hyperlink ref="S88" r:id="rId839"/>
    <hyperlink ref="S87" r:id="rId840"/>
    <hyperlink ref="S84" r:id="rId841"/>
    <hyperlink ref="S82" r:id="rId842"/>
    <hyperlink ref="S81" r:id="rId843" display="jermaine.butler@beachrecoveryfoundation.org"/>
    <hyperlink ref="S76" r:id="rId844"/>
    <hyperlink ref="S109" r:id="rId845" display="bornagainmystic@gmail.com"/>
    <hyperlink ref="S100" r:id="rId846"/>
    <hyperlink ref="S1386" r:id="rId847"/>
    <hyperlink ref="S138" r:id="rId848" display="harleancooper@yahoo.com"/>
    <hyperlink ref="S135" r:id="rId849"/>
    <hyperlink ref="S127" r:id="rId850" display="turfmusicent1@gmail.com"/>
    <hyperlink ref="S125" r:id="rId851"/>
    <hyperlink ref="S157" r:id="rId852"/>
    <hyperlink ref="S220" r:id="rId853"/>
    <hyperlink ref="S213" r:id="rId854" display="neishlinkoya@hotmail.com"/>
    <hyperlink ref="S199" r:id="rId855"/>
    <hyperlink ref="S724" r:id="rId856"/>
    <hyperlink ref="S897" r:id="rId857"/>
    <hyperlink ref="S198" r:id="rId858"/>
    <hyperlink ref="S214" r:id="rId859"/>
    <hyperlink ref="S174" r:id="rId860"/>
    <hyperlink ref="S176" r:id="rId861"/>
    <hyperlink ref="S173" r:id="rId862"/>
    <hyperlink ref="S170" r:id="rId863" display="livingwell@carrotjarrett.com"/>
    <hyperlink ref="S1173" r:id="rId864"/>
    <hyperlink ref="S448" r:id="rId865"/>
    <hyperlink ref="S274" r:id="rId866" display="DTHSAAJA@GMAIL.COM"/>
    <hyperlink ref="S275" r:id="rId867" display="yvonne.godfrey@jm.ey.com"/>
    <hyperlink ref="S281" r:id="rId868"/>
    <hyperlink ref="S287" r:id="rId869"/>
    <hyperlink ref="S1029" r:id="rId870" display="recyclingpartnersltd@gmail.com                                                                                                      "/>
    <hyperlink ref="S243" r:id="rId871" display="covelife@gmail.com"/>
    <hyperlink ref="S315" r:id="rId872"/>
    <hyperlink ref="S749" r:id="rId873" display="michaeldavidwebb54@gmail.com"/>
    <hyperlink ref="S358" r:id="rId874"/>
    <hyperlink ref="S350" r:id="rId875"/>
    <hyperlink ref="S348" r:id="rId876"/>
    <hyperlink ref="S347" r:id="rId877"/>
    <hyperlink ref="S343" r:id="rId878"/>
    <hyperlink ref="S341" r:id="rId879" display="kingdomms123@gmail.com"/>
    <hyperlink ref="S314" r:id="rId880" display="jonathanwalker631@yahoo.com"/>
    <hyperlink ref="S309" r:id="rId881" display="aynassociateslaw@gmail.com"/>
    <hyperlink ref="S427" r:id="rId882"/>
    <hyperlink ref="S404" r:id="rId883" display="RICKANESCOTT@GMAIL.COM"/>
    <hyperlink ref="S387" r:id="rId884"/>
    <hyperlink ref="S378" r:id="rId885"/>
    <hyperlink ref="S424" r:id="rId886" display="georgemoodiecaresfoundation@gmail.com"/>
    <hyperlink ref="S370" r:id="rId887" display="mi7408s04@yahoo.com"/>
    <hyperlink ref="S368" r:id="rId888"/>
    <hyperlink ref="S407" r:id="rId889"/>
    <hyperlink ref="S478" r:id="rId890" display="sean@greenblockd.com"/>
    <hyperlink ref="S482" r:id="rId891"/>
    <hyperlink ref="S484" r:id="rId892"/>
    <hyperlink ref="S483" r:id="rId893"/>
    <hyperlink ref="S459" r:id="rId894"/>
    <hyperlink ref="S456" r:id="rId895"/>
    <hyperlink ref="S454" r:id="rId896"/>
    <hyperlink ref="S443" r:id="rId897" display="rochellessmith876@gmail.com"/>
    <hyperlink ref="S1106" r:id="rId898"/>
    <hyperlink ref="S546" r:id="rId899" display="wcwkgn@hotmail.com"/>
    <hyperlink ref="S1316" r:id="rId900"/>
    <hyperlink ref="S1448" r:id="rId901" display="victoryoverpastfoundation@gmail.com"/>
    <hyperlink ref="S958" r:id="rId902" display="christopher.barnes@gleanerjm.com"/>
    <hyperlink ref="S895" r:id="rId903" display="shorn.stephenson@NAC-USA.0rg"/>
    <hyperlink ref="S928" r:id="rId904"/>
    <hyperlink ref="S23" r:id="rId905" display="alvinrowe@gmail.com"/>
    <hyperlink ref="S601" r:id="rId906" display="dionne.mckoy@gmail.com"/>
    <hyperlink ref="S574" r:id="rId907"/>
    <hyperlink ref="S92" r:id="rId908"/>
    <hyperlink ref="S591" r:id="rId909"/>
    <hyperlink ref="S554" r:id="rId910"/>
    <hyperlink ref="S659" r:id="rId911"/>
    <hyperlink ref="S656" r:id="rId912"/>
    <hyperlink ref="S638" r:id="rId913"/>
    <hyperlink ref="S1360" r:id="rId914"/>
    <hyperlink ref="S391" r:id="rId915"/>
    <hyperlink ref="S624" r:id="rId916"/>
    <hyperlink ref="S668" r:id="rId917"/>
    <hyperlink ref="S330" r:id="rId918"/>
    <hyperlink ref="S53" r:id="rId919"/>
    <hyperlink ref="S1347" r:id="rId920"/>
    <hyperlink ref="S865" r:id="rId921"/>
    <hyperlink ref="S282" r:id="rId922"/>
    <hyperlink ref="S1409" r:id="rId923"/>
    <hyperlink ref="S719" r:id="rId924"/>
    <hyperlink ref="S1495" r:id="rId925" display="trezinahgordon@gmail.com"/>
    <hyperlink ref="S715" r:id="rId926"/>
    <hyperlink ref="S717" r:id="rId927" display="desmclarty@gmail.com"/>
    <hyperlink ref="S721" r:id="rId928"/>
    <hyperlink ref="S695" r:id="rId929"/>
    <hyperlink ref="S690" r:id="rId930" display="paularos072@hotmail.com                                                                                                             "/>
    <hyperlink ref="S780" r:id="rId931"/>
    <hyperlink ref="S779" r:id="rId932"/>
    <hyperlink ref="S754" r:id="rId933" display="yolandefender@gmail.com"/>
    <hyperlink ref="S751" r:id="rId934"/>
    <hyperlink ref="S169" r:id="rId935"/>
    <hyperlink ref="S1482" r:id="rId936"/>
    <hyperlink ref="S93" r:id="rId937"/>
    <hyperlink ref="S279" r:id="rId938" display="support@dmffoundationltd.com"/>
    <hyperlink ref="S89" r:id="rId939"/>
    <hyperlink ref="S1459" r:id="rId940" display="wakefieldprimaryalumniassociat@gmail.com"/>
    <hyperlink ref="S1096" r:id="rId941"/>
    <hyperlink ref="S1120" r:id="rId942"/>
    <hyperlink ref="S1131" r:id="rId943"/>
    <hyperlink ref="S1263" r:id="rId944"/>
    <hyperlink ref="S1144" r:id="rId945"/>
    <hyperlink ref="S134" r:id="rId946" display="cariphilianlliance@gmai.com"/>
    <hyperlink ref="S1151" r:id="rId947"/>
    <hyperlink ref="S1165" r:id="rId948"/>
    <hyperlink ref="S1184" r:id="rId949"/>
    <hyperlink ref="S1215" r:id="rId950"/>
    <hyperlink ref="S133" r:id="rId951"/>
    <hyperlink ref="S1207" r:id="rId952" display="info@teachittokids.org"/>
    <hyperlink ref="S1208" r:id="rId953"/>
    <hyperlink ref="S1219" r:id="rId954"/>
    <hyperlink ref="S1260" r:id="rId955"/>
    <hyperlink ref="S803" r:id="rId956"/>
    <hyperlink ref="S1176" r:id="rId957"/>
    <hyperlink ref="S872" r:id="rId958"/>
    <hyperlink ref="S857" r:id="rId959"/>
    <hyperlink ref="S851" r:id="rId960" display="natliewhitewalker@gmail.com.com"/>
  </hyperlinks>
  <printOptions horizontalCentered="1" verticalCentered="1" gridLines="1"/>
  <pageMargins left="0.7" right="0.7" top="0.75" bottom="0.75" header="0.3" footer="0.3"/>
  <pageSetup paperSize="5" scale="10" fitToHeight="0" orientation="landscape" r:id="rId961"/>
  <headerFooter>
    <oddHeader>&amp;C&amp;11
&amp;11
&amp;11
&amp;G</oddHeader>
  </headerFooter>
  <rowBreaks count="1" manualBreakCount="1">
    <brk id="1362" max="16383" man="1"/>
  </rowBreaks>
  <legacyDrawingHF r:id="rId9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V92"/>
  <sheetViews>
    <sheetView view="pageBreakPreview" zoomScale="90" zoomScaleNormal="80" zoomScaleSheetLayoutView="90" workbookViewId="0">
      <pane ySplit="1" topLeftCell="A11" activePane="bottomLeft" state="frozen"/>
      <selection activeCell="A6" sqref="A6"/>
      <selection pane="bottomLeft" activeCell="I13" sqref="I13"/>
    </sheetView>
  </sheetViews>
  <sheetFormatPr defaultRowHeight="85.5" customHeight="1" x14ac:dyDescent="0.25"/>
  <cols>
    <col min="1" max="1" width="31.85546875" customWidth="1"/>
    <col min="2" max="2" width="22" hidden="1" customWidth="1"/>
    <col min="3" max="3" width="22" customWidth="1"/>
    <col min="4" max="4" width="17.28515625" customWidth="1"/>
    <col min="5" max="7" width="14.42578125" customWidth="1"/>
    <col min="8" max="8" width="52.5703125" customWidth="1"/>
    <col min="9" max="9" width="30.42578125" customWidth="1"/>
    <col min="10" max="13" width="17.140625" customWidth="1"/>
    <col min="14" max="15" width="17" customWidth="1"/>
    <col min="16" max="16" width="32.42578125" customWidth="1"/>
    <col min="17" max="17" width="43.28515625" customWidth="1"/>
    <col min="18" max="18" width="32.85546875" customWidth="1"/>
    <col min="19" max="19" width="33" customWidth="1"/>
    <col min="20" max="21" width="25.5703125" customWidth="1"/>
    <col min="22" max="22" width="21.85546875" customWidth="1"/>
  </cols>
  <sheetData>
    <row r="1" spans="1:22" s="217" customFormat="1" ht="85.5" customHeight="1" x14ac:dyDescent="0.25">
      <c r="A1" s="215" t="s">
        <v>0</v>
      </c>
      <c r="B1" s="215" t="s">
        <v>1</v>
      </c>
      <c r="C1" s="215" t="s">
        <v>9979</v>
      </c>
      <c r="D1" s="215" t="s">
        <v>9980</v>
      </c>
      <c r="E1" s="216" t="s">
        <v>4</v>
      </c>
      <c r="F1" s="215" t="s">
        <v>5</v>
      </c>
      <c r="G1" s="215" t="s">
        <v>6</v>
      </c>
      <c r="H1" s="215" t="s">
        <v>9981</v>
      </c>
      <c r="I1" s="215" t="s">
        <v>9982</v>
      </c>
      <c r="J1" s="215" t="s">
        <v>9</v>
      </c>
      <c r="K1" s="215" t="s">
        <v>10</v>
      </c>
      <c r="L1" s="215" t="s">
        <v>10</v>
      </c>
      <c r="M1" s="215" t="s">
        <v>11</v>
      </c>
      <c r="N1" s="215" t="s">
        <v>9983</v>
      </c>
      <c r="O1" s="215" t="s">
        <v>13</v>
      </c>
      <c r="P1" s="215" t="s">
        <v>9984</v>
      </c>
      <c r="Q1" s="215" t="s">
        <v>9985</v>
      </c>
      <c r="R1" s="215" t="s">
        <v>9986</v>
      </c>
      <c r="S1" s="215" t="s">
        <v>17</v>
      </c>
      <c r="T1" s="215" t="s">
        <v>9987</v>
      </c>
      <c r="U1" s="216" t="s">
        <v>9988</v>
      </c>
      <c r="V1" s="216" t="s">
        <v>9989</v>
      </c>
    </row>
    <row r="2" spans="1:22" s="205" customFormat="1" ht="85.5" customHeight="1" x14ac:dyDescent="0.2">
      <c r="A2" s="181"/>
      <c r="B2" s="182"/>
      <c r="C2" s="8" t="str">
        <f t="shared" ref="C2:C23" ca="1" si="0">IF(G2&lt;TODAY(),"Expired","Active")</f>
        <v>Expired</v>
      </c>
      <c r="D2" s="8" t="s">
        <v>9990</v>
      </c>
      <c r="E2" s="163">
        <v>43803</v>
      </c>
      <c r="F2" s="9">
        <f>E2</f>
        <v>43803</v>
      </c>
      <c r="G2" s="9">
        <f t="shared" ref="G2:G23" si="1">DATE(YEAR(F2)+2,MONTH(F2),DAY(F2)-1)</f>
        <v>44533</v>
      </c>
      <c r="H2" s="8" t="s">
        <v>9991</v>
      </c>
      <c r="I2" s="8" t="s">
        <v>9992</v>
      </c>
      <c r="J2" s="8" t="s">
        <v>27</v>
      </c>
      <c r="K2" s="8" t="s">
        <v>28</v>
      </c>
      <c r="L2" s="8" t="s">
        <v>29</v>
      </c>
      <c r="M2" s="183" t="str">
        <f t="shared" ref="M2:M23" si="2">IF(EXACT(L2,"C - COMPANY ACT"),"LP",IF(EXACT(L2,"V- VEST ACT (WITHIN PARLIAMENT) "),"LP",IF(EXACT(L2,"FS - FRIENDLY SOCIETIES ACT"),"LP",IF(EXACT(L2,"UN - UNICORPORATED"),"LA",""))))</f>
        <v>LP</v>
      </c>
      <c r="N2" s="8" t="s">
        <v>30</v>
      </c>
      <c r="O2" s="8" t="str">
        <f t="shared" ref="O2:O26" si="3">IF(EXACT(N2,"Overseas Charities Operating in Jamaica"),"Medium",IF(EXACT(N2,"Muslim Groups/Foundations"),"Medium",IF(EXACT(N2,"Churches"),"Low",IF(EXACT(N2,"Benevolent Societies"),"Low",IF(EXACT(N2,"Alumni/Past Students Associations"),"Low",IF(EXACT(N2,"Schools(Government/Private)"),"Low",IF(EXACT(N2,"Govt.Based Trusts/Charities"),"Low",IF(EXACT(N2,"Trust"),"Medium",IF(EXACT(N2,"Company Based Foundations"),"Medium",IF(EXACT(N2,"Other Foundations"),"Medium",IF(EXACT(N2,"Unincorporated Groups"),"Medium","")))))))))))</f>
        <v>Medium</v>
      </c>
      <c r="P2" s="164" t="s">
        <v>9993</v>
      </c>
      <c r="Q2" s="8" t="s">
        <v>9994</v>
      </c>
      <c r="R2" s="8" t="s">
        <v>9995</v>
      </c>
      <c r="S2" s="11" t="s">
        <v>9996</v>
      </c>
      <c r="T2" s="23">
        <v>44533</v>
      </c>
      <c r="U2" s="184">
        <v>45082</v>
      </c>
      <c r="V2" s="185" t="s">
        <v>9997</v>
      </c>
    </row>
    <row r="3" spans="1:22" s="205" customFormat="1" ht="85.5" customHeight="1" x14ac:dyDescent="0.2">
      <c r="A3" s="186"/>
      <c r="B3" s="186"/>
      <c r="C3" s="8" t="str">
        <f t="shared" ca="1" si="0"/>
        <v>Expired</v>
      </c>
      <c r="D3" s="8" t="s">
        <v>9998</v>
      </c>
      <c r="E3" s="9">
        <v>42859</v>
      </c>
      <c r="F3" s="9">
        <f>E3</f>
        <v>42859</v>
      </c>
      <c r="G3" s="9">
        <f t="shared" si="1"/>
        <v>43588</v>
      </c>
      <c r="H3" s="8" t="s">
        <v>9999</v>
      </c>
      <c r="I3" s="8" t="s">
        <v>10000</v>
      </c>
      <c r="J3" s="8" t="s">
        <v>27</v>
      </c>
      <c r="K3" s="8" t="s">
        <v>28</v>
      </c>
      <c r="L3" s="8" t="s">
        <v>29</v>
      </c>
      <c r="M3" s="183" t="str">
        <f t="shared" si="2"/>
        <v>LP</v>
      </c>
      <c r="N3" s="8" t="s">
        <v>132</v>
      </c>
      <c r="O3" s="8" t="str">
        <f t="shared" si="3"/>
        <v>Low</v>
      </c>
      <c r="P3" s="8" t="s">
        <v>10001</v>
      </c>
      <c r="Q3" s="8" t="s">
        <v>10002</v>
      </c>
      <c r="R3" s="8" t="s">
        <v>10003</v>
      </c>
      <c r="S3" s="11" t="s">
        <v>10004</v>
      </c>
      <c r="T3" s="23">
        <v>43588</v>
      </c>
      <c r="U3" s="184">
        <v>45208</v>
      </c>
      <c r="V3" s="185" t="s">
        <v>9997</v>
      </c>
    </row>
    <row r="4" spans="1:22" s="205" customFormat="1" ht="85.5" customHeight="1" x14ac:dyDescent="0.2">
      <c r="A4" s="187" t="s">
        <v>10005</v>
      </c>
      <c r="B4" s="187"/>
      <c r="C4" s="12" t="str">
        <f t="shared" ca="1" si="0"/>
        <v>Expired</v>
      </c>
      <c r="D4" s="12" t="s">
        <v>10006</v>
      </c>
      <c r="E4" s="23">
        <v>42326</v>
      </c>
      <c r="F4" s="23">
        <v>44518</v>
      </c>
      <c r="G4" s="23">
        <f t="shared" si="1"/>
        <v>45247</v>
      </c>
      <c r="H4" s="12" t="s">
        <v>10007</v>
      </c>
      <c r="I4" s="12" t="s">
        <v>10008</v>
      </c>
      <c r="J4" s="12" t="s">
        <v>10009</v>
      </c>
      <c r="K4" s="12" t="s">
        <v>28</v>
      </c>
      <c r="L4" s="12" t="s">
        <v>29</v>
      </c>
      <c r="M4" s="12" t="str">
        <f t="shared" si="2"/>
        <v>LP</v>
      </c>
      <c r="N4" s="8" t="s">
        <v>132</v>
      </c>
      <c r="O4" s="12" t="str">
        <f t="shared" si="3"/>
        <v>Low</v>
      </c>
      <c r="P4" s="12"/>
      <c r="Q4" s="8" t="s">
        <v>215</v>
      </c>
      <c r="R4" s="8" t="s">
        <v>10010</v>
      </c>
      <c r="S4" s="11" t="s">
        <v>10011</v>
      </c>
      <c r="T4" s="23">
        <v>45247</v>
      </c>
      <c r="U4" s="184">
        <v>44779</v>
      </c>
      <c r="V4" s="185" t="s">
        <v>10012</v>
      </c>
    </row>
    <row r="5" spans="1:22" s="205" customFormat="1" ht="85.5" customHeight="1" x14ac:dyDescent="0.2">
      <c r="A5" s="12"/>
      <c r="B5" s="188"/>
      <c r="C5" s="12" t="str">
        <f t="shared" ca="1" si="0"/>
        <v>Expired</v>
      </c>
      <c r="D5" s="12" t="s">
        <v>10013</v>
      </c>
      <c r="E5" s="23">
        <v>43486</v>
      </c>
      <c r="F5" s="23">
        <f>E5</f>
        <v>43486</v>
      </c>
      <c r="G5" s="23">
        <f t="shared" si="1"/>
        <v>44216</v>
      </c>
      <c r="H5" s="12" t="s">
        <v>10014</v>
      </c>
      <c r="I5" s="12" t="s">
        <v>10015</v>
      </c>
      <c r="J5" s="12" t="s">
        <v>10016</v>
      </c>
      <c r="K5" s="12" t="s">
        <v>28</v>
      </c>
      <c r="L5" s="12" t="s">
        <v>29</v>
      </c>
      <c r="M5" s="12" t="str">
        <f t="shared" si="2"/>
        <v>LP</v>
      </c>
      <c r="N5" s="8" t="s">
        <v>132</v>
      </c>
      <c r="O5" s="8" t="str">
        <f t="shared" si="3"/>
        <v>Low</v>
      </c>
      <c r="P5" s="8"/>
      <c r="Q5" s="8" t="s">
        <v>8852</v>
      </c>
      <c r="R5" s="8" t="s">
        <v>36</v>
      </c>
      <c r="S5" s="11" t="s">
        <v>36</v>
      </c>
      <c r="T5" s="23">
        <v>44216</v>
      </c>
      <c r="U5" s="184">
        <v>44511</v>
      </c>
      <c r="V5" s="185" t="s">
        <v>9997</v>
      </c>
    </row>
    <row r="6" spans="1:22" s="205" customFormat="1" ht="85.5" customHeight="1" x14ac:dyDescent="0.2">
      <c r="A6" s="187"/>
      <c r="B6" s="12"/>
      <c r="C6" s="12" t="str">
        <f t="shared" ca="1" si="0"/>
        <v>Expired</v>
      </c>
      <c r="D6" s="12" t="s">
        <v>10017</v>
      </c>
      <c r="E6" s="23">
        <v>42184</v>
      </c>
      <c r="F6" s="23">
        <v>43645</v>
      </c>
      <c r="G6" s="23">
        <f t="shared" si="1"/>
        <v>44375</v>
      </c>
      <c r="H6" s="12" t="s">
        <v>10018</v>
      </c>
      <c r="I6" s="12" t="s">
        <v>10019</v>
      </c>
      <c r="J6" s="12" t="s">
        <v>10020</v>
      </c>
      <c r="K6" s="12" t="s">
        <v>28</v>
      </c>
      <c r="L6" s="12" t="s">
        <v>10021</v>
      </c>
      <c r="M6" s="12" t="str">
        <f t="shared" si="2"/>
        <v/>
      </c>
      <c r="N6" s="8" t="s">
        <v>30</v>
      </c>
      <c r="O6" s="12" t="str">
        <f t="shared" si="3"/>
        <v>Medium</v>
      </c>
      <c r="P6" s="12"/>
      <c r="Q6" s="8" t="s">
        <v>10022</v>
      </c>
      <c r="R6" s="8" t="s">
        <v>10023</v>
      </c>
      <c r="S6" s="11" t="s">
        <v>10024</v>
      </c>
      <c r="T6" s="23">
        <f>G6</f>
        <v>44375</v>
      </c>
      <c r="U6" s="184">
        <v>44497</v>
      </c>
      <c r="V6" s="185" t="s">
        <v>10025</v>
      </c>
    </row>
    <row r="7" spans="1:22" s="205" customFormat="1" ht="85.5" customHeight="1" x14ac:dyDescent="0.2">
      <c r="A7" s="186"/>
      <c r="B7" s="186"/>
      <c r="C7" s="8" t="str">
        <f t="shared" ca="1" si="0"/>
        <v>Expired</v>
      </c>
      <c r="D7" s="8" t="s">
        <v>10026</v>
      </c>
      <c r="E7" s="9">
        <v>42163</v>
      </c>
      <c r="F7" s="9">
        <f>E7</f>
        <v>42163</v>
      </c>
      <c r="G7" s="9">
        <f t="shared" si="1"/>
        <v>42893</v>
      </c>
      <c r="H7" s="8" t="s">
        <v>10027</v>
      </c>
      <c r="I7" s="8" t="s">
        <v>10028</v>
      </c>
      <c r="J7" s="8" t="s">
        <v>27</v>
      </c>
      <c r="K7" s="8" t="s">
        <v>28</v>
      </c>
      <c r="L7" s="8" t="s">
        <v>29</v>
      </c>
      <c r="M7" s="183" t="str">
        <f t="shared" si="2"/>
        <v>LP</v>
      </c>
      <c r="N7" s="8" t="s">
        <v>270</v>
      </c>
      <c r="O7" s="8" t="str">
        <f t="shared" si="3"/>
        <v>Medium</v>
      </c>
      <c r="P7" s="164" t="s">
        <v>10029</v>
      </c>
      <c r="Q7" s="8" t="s">
        <v>10030</v>
      </c>
      <c r="R7" s="8" t="s">
        <v>3886</v>
      </c>
      <c r="S7" s="11" t="s">
        <v>10031</v>
      </c>
      <c r="T7" s="23">
        <v>42893</v>
      </c>
      <c r="U7" s="184">
        <v>45071</v>
      </c>
      <c r="V7" s="185" t="s">
        <v>9997</v>
      </c>
    </row>
    <row r="8" spans="1:22" s="205" customFormat="1" ht="85.5" customHeight="1" x14ac:dyDescent="0.2">
      <c r="A8" s="187"/>
      <c r="B8" s="187"/>
      <c r="C8" s="12" t="str">
        <f t="shared" ca="1" si="0"/>
        <v>Expired</v>
      </c>
      <c r="D8" s="12" t="s">
        <v>10032</v>
      </c>
      <c r="E8" s="23">
        <v>44124</v>
      </c>
      <c r="F8" s="23">
        <f>E8</f>
        <v>44124</v>
      </c>
      <c r="G8" s="23">
        <f t="shared" si="1"/>
        <v>44853</v>
      </c>
      <c r="H8" s="12" t="s">
        <v>10033</v>
      </c>
      <c r="I8" s="12" t="s">
        <v>10034</v>
      </c>
      <c r="J8" s="12" t="s">
        <v>65</v>
      </c>
      <c r="K8" s="12" t="s">
        <v>28</v>
      </c>
      <c r="L8" s="12" t="s">
        <v>29</v>
      </c>
      <c r="M8" s="12" t="str">
        <f t="shared" si="2"/>
        <v>LP</v>
      </c>
      <c r="N8" s="8" t="s">
        <v>132</v>
      </c>
      <c r="O8" s="12" t="str">
        <f t="shared" si="3"/>
        <v>Low</v>
      </c>
      <c r="P8" s="12"/>
      <c r="Q8" s="12" t="s">
        <v>215</v>
      </c>
      <c r="R8" s="12" t="s">
        <v>10035</v>
      </c>
      <c r="S8" s="11" t="s">
        <v>36</v>
      </c>
      <c r="T8" s="23">
        <v>44853</v>
      </c>
      <c r="U8" s="184">
        <v>44872</v>
      </c>
      <c r="V8" s="185" t="s">
        <v>36</v>
      </c>
    </row>
    <row r="9" spans="1:22" s="205" customFormat="1" ht="85.5" customHeight="1" x14ac:dyDescent="0.2">
      <c r="A9" s="189"/>
      <c r="B9" s="170"/>
      <c r="C9" s="35" t="str">
        <f t="shared" ca="1" si="0"/>
        <v>Expired</v>
      </c>
      <c r="D9" s="35" t="s">
        <v>10036</v>
      </c>
      <c r="E9" s="36">
        <v>43122</v>
      </c>
      <c r="F9" s="36">
        <v>43852</v>
      </c>
      <c r="G9" s="36">
        <f t="shared" si="1"/>
        <v>44582</v>
      </c>
      <c r="H9" s="35" t="s">
        <v>10037</v>
      </c>
      <c r="I9" s="35" t="s">
        <v>10038</v>
      </c>
      <c r="J9" s="35" t="s">
        <v>27</v>
      </c>
      <c r="K9" s="35" t="s">
        <v>28</v>
      </c>
      <c r="L9" s="35" t="s">
        <v>29</v>
      </c>
      <c r="M9" s="42" t="str">
        <f t="shared" si="2"/>
        <v>LP</v>
      </c>
      <c r="N9" s="35" t="s">
        <v>30</v>
      </c>
      <c r="O9" s="35" t="str">
        <f t="shared" si="3"/>
        <v>Medium</v>
      </c>
      <c r="P9" s="164" t="s">
        <v>10039</v>
      </c>
      <c r="Q9" s="35" t="s">
        <v>10040</v>
      </c>
      <c r="R9" s="35" t="s">
        <v>10041</v>
      </c>
      <c r="S9" s="11" t="s">
        <v>10042</v>
      </c>
      <c r="T9" s="23">
        <v>44582</v>
      </c>
      <c r="U9" s="184">
        <v>45079</v>
      </c>
      <c r="V9" s="185" t="s">
        <v>9997</v>
      </c>
    </row>
    <row r="10" spans="1:22" s="205" customFormat="1" ht="85.5" customHeight="1" x14ac:dyDescent="0.2">
      <c r="A10" s="190"/>
      <c r="B10" s="191"/>
      <c r="C10" s="8" t="str">
        <f t="shared" ca="1" si="0"/>
        <v>Expired</v>
      </c>
      <c r="D10" s="8" t="s">
        <v>10043</v>
      </c>
      <c r="E10" s="9">
        <v>43495</v>
      </c>
      <c r="F10" s="9">
        <f>E10</f>
        <v>43495</v>
      </c>
      <c r="G10" s="9">
        <f t="shared" si="1"/>
        <v>44225</v>
      </c>
      <c r="H10" s="8" t="s">
        <v>10044</v>
      </c>
      <c r="I10" s="8" t="s">
        <v>10045</v>
      </c>
      <c r="J10" s="8" t="s">
        <v>10016</v>
      </c>
      <c r="K10" s="8" t="s">
        <v>28</v>
      </c>
      <c r="L10" s="8" t="s">
        <v>29</v>
      </c>
      <c r="M10" s="183" t="str">
        <f t="shared" si="2"/>
        <v>LP</v>
      </c>
      <c r="N10" s="8" t="s">
        <v>30</v>
      </c>
      <c r="O10" s="8" t="str">
        <f t="shared" si="3"/>
        <v>Medium</v>
      </c>
      <c r="P10" s="8" t="s">
        <v>10046</v>
      </c>
      <c r="Q10" s="8" t="s">
        <v>2036</v>
      </c>
      <c r="R10" s="8" t="s">
        <v>10047</v>
      </c>
      <c r="S10" s="11" t="s">
        <v>10048</v>
      </c>
      <c r="T10" s="23">
        <v>44225</v>
      </c>
      <c r="U10" s="184">
        <v>45016</v>
      </c>
      <c r="V10" s="185" t="s">
        <v>9997</v>
      </c>
    </row>
    <row r="11" spans="1:22" s="205" customFormat="1" ht="85.5" customHeight="1" x14ac:dyDescent="0.2">
      <c r="A11" s="192"/>
      <c r="B11" s="170"/>
      <c r="C11" s="35" t="str">
        <f t="shared" ca="1" si="0"/>
        <v>Expired</v>
      </c>
      <c r="D11" s="35" t="s">
        <v>10049</v>
      </c>
      <c r="E11" s="36">
        <v>41995</v>
      </c>
      <c r="F11" s="36">
        <f>E11</f>
        <v>41995</v>
      </c>
      <c r="G11" s="36">
        <f t="shared" si="1"/>
        <v>42725</v>
      </c>
      <c r="H11" s="35" t="s">
        <v>10050</v>
      </c>
      <c r="I11" s="35" t="s">
        <v>10051</v>
      </c>
      <c r="J11" s="35" t="s">
        <v>27</v>
      </c>
      <c r="K11" s="35" t="s">
        <v>28</v>
      </c>
      <c r="L11" s="35" t="s">
        <v>29</v>
      </c>
      <c r="M11" s="42" t="str">
        <f t="shared" si="2"/>
        <v>LP</v>
      </c>
      <c r="N11" s="35" t="s">
        <v>132</v>
      </c>
      <c r="O11" s="35" t="str">
        <f t="shared" si="3"/>
        <v>Low</v>
      </c>
      <c r="P11" s="44"/>
      <c r="Q11" s="35" t="s">
        <v>10052</v>
      </c>
      <c r="R11" s="44" t="s">
        <v>10053</v>
      </c>
      <c r="S11" s="44" t="s">
        <v>10054</v>
      </c>
      <c r="T11" s="39">
        <v>42725</v>
      </c>
      <c r="U11" s="193">
        <v>45203</v>
      </c>
      <c r="V11" s="194" t="s">
        <v>9997</v>
      </c>
    </row>
    <row r="12" spans="1:22" s="205" customFormat="1" ht="85.5" customHeight="1" x14ac:dyDescent="0.2">
      <c r="A12" s="195"/>
      <c r="B12" s="196"/>
      <c r="C12" s="8" t="str">
        <f t="shared" ca="1" si="0"/>
        <v>Expired</v>
      </c>
      <c r="D12" s="8" t="s">
        <v>10055</v>
      </c>
      <c r="E12" s="9">
        <v>43690</v>
      </c>
      <c r="F12" s="9">
        <f>E12</f>
        <v>43690</v>
      </c>
      <c r="G12" s="9">
        <f t="shared" si="1"/>
        <v>44420</v>
      </c>
      <c r="H12" s="8" t="s">
        <v>10056</v>
      </c>
      <c r="I12" s="8" t="s">
        <v>10057</v>
      </c>
      <c r="J12" s="8" t="s">
        <v>27</v>
      </c>
      <c r="K12" s="8" t="s">
        <v>28</v>
      </c>
      <c r="L12" s="8" t="s">
        <v>29</v>
      </c>
      <c r="M12" s="183" t="str">
        <f t="shared" si="2"/>
        <v>LP</v>
      </c>
      <c r="N12" s="8" t="s">
        <v>132</v>
      </c>
      <c r="O12" s="8" t="str">
        <f t="shared" si="3"/>
        <v>Low</v>
      </c>
      <c r="P12" s="164" t="s">
        <v>10058</v>
      </c>
      <c r="Q12" s="8" t="s">
        <v>10059</v>
      </c>
      <c r="R12" s="8" t="s">
        <v>10060</v>
      </c>
      <c r="S12" s="11" t="s">
        <v>10061</v>
      </c>
      <c r="T12" s="23">
        <v>44420</v>
      </c>
      <c r="U12" s="184">
        <v>45077</v>
      </c>
      <c r="V12" s="185" t="s">
        <v>9997</v>
      </c>
    </row>
    <row r="13" spans="1:22" s="205" customFormat="1" ht="85.5" customHeight="1" x14ac:dyDescent="0.2">
      <c r="A13" s="186"/>
      <c r="B13" s="186"/>
      <c r="C13" s="8" t="str">
        <f t="shared" ca="1" si="0"/>
        <v>Expired</v>
      </c>
      <c r="D13" s="8" t="s">
        <v>10062</v>
      </c>
      <c r="E13" s="9">
        <v>43594</v>
      </c>
      <c r="F13" s="9">
        <v>43594</v>
      </c>
      <c r="G13" s="9">
        <f t="shared" si="1"/>
        <v>44324</v>
      </c>
      <c r="H13" s="8" t="s">
        <v>10063</v>
      </c>
      <c r="I13" s="8" t="s">
        <v>10064</v>
      </c>
      <c r="J13" s="8" t="s">
        <v>161</v>
      </c>
      <c r="K13" s="8" t="s">
        <v>28</v>
      </c>
      <c r="L13" s="8" t="s">
        <v>29</v>
      </c>
      <c r="M13" s="183" t="str">
        <f t="shared" si="2"/>
        <v>LP</v>
      </c>
      <c r="N13" s="8" t="s">
        <v>30</v>
      </c>
      <c r="O13" s="8" t="str">
        <f t="shared" si="3"/>
        <v>Medium</v>
      </c>
      <c r="P13" s="12" t="s">
        <v>36</v>
      </c>
      <c r="Q13" s="8" t="s">
        <v>10065</v>
      </c>
      <c r="R13" s="8" t="s">
        <v>10066</v>
      </c>
      <c r="S13" s="11" t="s">
        <v>10067</v>
      </c>
      <c r="T13" s="23">
        <v>44324</v>
      </c>
      <c r="U13" s="184">
        <v>45218</v>
      </c>
      <c r="V13" s="185" t="s">
        <v>9997</v>
      </c>
    </row>
    <row r="14" spans="1:22" s="205" customFormat="1" ht="85.5" customHeight="1" x14ac:dyDescent="0.2">
      <c r="A14" s="190"/>
      <c r="B14" s="191"/>
      <c r="C14" s="8" t="str">
        <f t="shared" ca="1" si="0"/>
        <v>Expired</v>
      </c>
      <c r="D14" s="8" t="s">
        <v>10068</v>
      </c>
      <c r="E14" s="9">
        <v>44421</v>
      </c>
      <c r="F14" s="9">
        <v>44421</v>
      </c>
      <c r="G14" s="9">
        <f t="shared" si="1"/>
        <v>45150</v>
      </c>
      <c r="H14" s="8" t="s">
        <v>10069</v>
      </c>
      <c r="I14" s="8" t="s">
        <v>10070</v>
      </c>
      <c r="J14" s="8" t="s">
        <v>10071</v>
      </c>
      <c r="K14" s="8" t="s">
        <v>28</v>
      </c>
      <c r="L14" s="8" t="s">
        <v>29</v>
      </c>
      <c r="M14" s="183" t="str">
        <f t="shared" si="2"/>
        <v>LP</v>
      </c>
      <c r="N14" s="8" t="s">
        <v>30</v>
      </c>
      <c r="O14" s="8" t="str">
        <f t="shared" si="3"/>
        <v>Medium</v>
      </c>
      <c r="P14" s="8"/>
      <c r="Q14" s="8" t="s">
        <v>10072</v>
      </c>
      <c r="R14" s="8" t="s">
        <v>10073</v>
      </c>
      <c r="S14" s="21" t="s">
        <v>10074</v>
      </c>
      <c r="T14" s="23">
        <v>45150</v>
      </c>
      <c r="U14" s="184">
        <v>44960</v>
      </c>
      <c r="V14" s="185" t="s">
        <v>9997</v>
      </c>
    </row>
    <row r="15" spans="1:22" s="205" customFormat="1" ht="85.5" customHeight="1" x14ac:dyDescent="0.2">
      <c r="A15" s="187"/>
      <c r="B15" s="187"/>
      <c r="C15" s="12" t="str">
        <f t="shared" ca="1" si="0"/>
        <v>Expired</v>
      </c>
      <c r="D15" s="12" t="s">
        <v>10075</v>
      </c>
      <c r="E15" s="23">
        <v>43803</v>
      </c>
      <c r="F15" s="23">
        <f>E15</f>
        <v>43803</v>
      </c>
      <c r="G15" s="23">
        <f t="shared" si="1"/>
        <v>44533</v>
      </c>
      <c r="H15" s="12" t="s">
        <v>10076</v>
      </c>
      <c r="I15" s="12" t="s">
        <v>10077</v>
      </c>
      <c r="J15" s="12" t="s">
        <v>10016</v>
      </c>
      <c r="K15" s="12" t="s">
        <v>28</v>
      </c>
      <c r="L15" s="12" t="s">
        <v>10021</v>
      </c>
      <c r="M15" s="12" t="str">
        <f t="shared" si="2"/>
        <v/>
      </c>
      <c r="N15" s="8" t="s">
        <v>132</v>
      </c>
      <c r="O15" s="12" t="str">
        <f t="shared" si="3"/>
        <v>Low</v>
      </c>
      <c r="P15" s="12"/>
      <c r="Q15" s="12" t="s">
        <v>215</v>
      </c>
      <c r="R15" s="12" t="s">
        <v>10078</v>
      </c>
      <c r="S15" s="12" t="s">
        <v>36</v>
      </c>
      <c r="T15" s="23">
        <f>G15</f>
        <v>44533</v>
      </c>
      <c r="U15" s="184">
        <v>44566</v>
      </c>
      <c r="V15" s="185" t="s">
        <v>10025</v>
      </c>
    </row>
    <row r="16" spans="1:22" s="205" customFormat="1" ht="85.5" customHeight="1" x14ac:dyDescent="0.2">
      <c r="A16" s="197"/>
      <c r="B16" s="188"/>
      <c r="C16" s="12" t="str">
        <f t="shared" ca="1" si="0"/>
        <v>Expired</v>
      </c>
      <c r="D16" s="12" t="s">
        <v>10079</v>
      </c>
      <c r="E16" s="23">
        <v>42593</v>
      </c>
      <c r="F16" s="23">
        <v>42593</v>
      </c>
      <c r="G16" s="23">
        <f t="shared" si="1"/>
        <v>43322</v>
      </c>
      <c r="H16" s="12" t="s">
        <v>10080</v>
      </c>
      <c r="I16" s="12" t="s">
        <v>10081</v>
      </c>
      <c r="J16" s="12" t="s">
        <v>10016</v>
      </c>
      <c r="K16" s="12" t="s">
        <v>28</v>
      </c>
      <c r="L16" s="12" t="s">
        <v>29</v>
      </c>
      <c r="M16" s="12" t="str">
        <f t="shared" si="2"/>
        <v>LP</v>
      </c>
      <c r="N16" s="8" t="s">
        <v>30</v>
      </c>
      <c r="O16" s="12" t="str">
        <f t="shared" si="3"/>
        <v>Medium</v>
      </c>
      <c r="P16" s="12"/>
      <c r="Q16" s="12" t="s">
        <v>10082</v>
      </c>
      <c r="R16" s="12" t="s">
        <v>36</v>
      </c>
      <c r="S16" s="12" t="s">
        <v>36</v>
      </c>
      <c r="T16" s="23">
        <v>43322</v>
      </c>
      <c r="U16" s="184">
        <v>44708</v>
      </c>
      <c r="V16" s="185" t="s">
        <v>36</v>
      </c>
    </row>
    <row r="17" spans="1:22" s="205" customFormat="1" ht="85.5" customHeight="1" x14ac:dyDescent="0.2">
      <c r="A17" s="186"/>
      <c r="B17" s="186"/>
      <c r="C17" s="8" t="str">
        <f t="shared" ca="1" si="0"/>
        <v>Expired</v>
      </c>
      <c r="D17" s="8" t="s">
        <v>10083</v>
      </c>
      <c r="E17" s="9">
        <v>41969</v>
      </c>
      <c r="F17" s="9">
        <v>44161</v>
      </c>
      <c r="G17" s="9">
        <f t="shared" si="1"/>
        <v>44890</v>
      </c>
      <c r="H17" s="8" t="s">
        <v>10084</v>
      </c>
      <c r="I17" s="8" t="s">
        <v>10085</v>
      </c>
      <c r="J17" s="8" t="s">
        <v>10086</v>
      </c>
      <c r="K17" s="8" t="s">
        <v>28</v>
      </c>
      <c r="L17" s="8" t="s">
        <v>29</v>
      </c>
      <c r="M17" s="183" t="str">
        <f t="shared" si="2"/>
        <v>LP</v>
      </c>
      <c r="N17" s="8" t="s">
        <v>30</v>
      </c>
      <c r="O17" s="8" t="str">
        <f t="shared" si="3"/>
        <v>Medium</v>
      </c>
      <c r="P17" s="8"/>
      <c r="Q17" s="8" t="s">
        <v>10087</v>
      </c>
      <c r="R17" s="8" t="s">
        <v>10088</v>
      </c>
      <c r="S17" s="11" t="s">
        <v>10089</v>
      </c>
      <c r="T17" s="23">
        <v>44890</v>
      </c>
      <c r="U17" s="184">
        <v>45014</v>
      </c>
      <c r="V17" s="185" t="s">
        <v>9997</v>
      </c>
    </row>
    <row r="18" spans="1:22" s="205" customFormat="1" ht="85.5" customHeight="1" x14ac:dyDescent="0.2">
      <c r="A18" s="190"/>
      <c r="B18" s="191"/>
      <c r="C18" s="8" t="str">
        <f t="shared" ca="1" si="0"/>
        <v>Expired</v>
      </c>
      <c r="D18" s="8" t="s">
        <v>10090</v>
      </c>
      <c r="E18" s="9">
        <v>42173</v>
      </c>
      <c r="F18" s="9">
        <v>42173</v>
      </c>
      <c r="G18" s="9">
        <f t="shared" si="1"/>
        <v>42903</v>
      </c>
      <c r="H18" s="8" t="s">
        <v>10091</v>
      </c>
      <c r="I18" s="8" t="s">
        <v>10092</v>
      </c>
      <c r="J18" s="12" t="s">
        <v>123</v>
      </c>
      <c r="K18" s="8" t="s">
        <v>28</v>
      </c>
      <c r="L18" s="8" t="s">
        <v>29</v>
      </c>
      <c r="M18" s="183" t="str">
        <f t="shared" si="2"/>
        <v>LP</v>
      </c>
      <c r="N18" s="8" t="s">
        <v>30</v>
      </c>
      <c r="O18" s="8" t="str">
        <f t="shared" si="3"/>
        <v>Medium</v>
      </c>
      <c r="P18" s="12"/>
      <c r="Q18" s="8" t="s">
        <v>10093</v>
      </c>
      <c r="R18" s="12" t="s">
        <v>10094</v>
      </c>
      <c r="S18" s="12" t="s">
        <v>10095</v>
      </c>
      <c r="T18" s="23">
        <v>42903</v>
      </c>
      <c r="U18" s="184">
        <v>45203</v>
      </c>
      <c r="V18" s="185" t="s">
        <v>9997</v>
      </c>
    </row>
    <row r="19" spans="1:22" s="205" customFormat="1" ht="85.5" customHeight="1" x14ac:dyDescent="0.2">
      <c r="A19" s="190"/>
      <c r="B19" s="191"/>
      <c r="C19" s="8" t="str">
        <f t="shared" ca="1" si="0"/>
        <v>Expired</v>
      </c>
      <c r="D19" s="8" t="s">
        <v>10096</v>
      </c>
      <c r="E19" s="9">
        <v>41822</v>
      </c>
      <c r="F19" s="9">
        <v>41822</v>
      </c>
      <c r="G19" s="9">
        <f t="shared" si="1"/>
        <v>42552</v>
      </c>
      <c r="H19" s="8" t="s">
        <v>10097</v>
      </c>
      <c r="I19" s="8" t="s">
        <v>10098</v>
      </c>
      <c r="J19" s="8" t="s">
        <v>27</v>
      </c>
      <c r="K19" s="8" t="s">
        <v>28</v>
      </c>
      <c r="L19" s="8" t="s">
        <v>29</v>
      </c>
      <c r="M19" s="183" t="str">
        <f t="shared" si="2"/>
        <v>LP</v>
      </c>
      <c r="N19" s="8" t="s">
        <v>41</v>
      </c>
      <c r="O19" s="8" t="str">
        <f t="shared" si="3"/>
        <v>Medium</v>
      </c>
      <c r="P19" s="12"/>
      <c r="Q19" s="8" t="s">
        <v>10099</v>
      </c>
      <c r="R19" s="8" t="s">
        <v>10100</v>
      </c>
      <c r="S19" s="11" t="s">
        <v>10101</v>
      </c>
      <c r="T19" s="23">
        <v>42552</v>
      </c>
      <c r="U19" s="184">
        <v>45202</v>
      </c>
      <c r="V19" s="185" t="s">
        <v>9997</v>
      </c>
    </row>
    <row r="20" spans="1:22" s="205" customFormat="1" ht="85.5" customHeight="1" x14ac:dyDescent="0.2">
      <c r="A20" s="190"/>
      <c r="B20" s="191"/>
      <c r="C20" s="8" t="str">
        <f t="shared" ca="1" si="0"/>
        <v>Expired</v>
      </c>
      <c r="D20" s="8" t="s">
        <v>10102</v>
      </c>
      <c r="E20" s="9">
        <v>41884</v>
      </c>
      <c r="F20" s="9">
        <v>41884</v>
      </c>
      <c r="G20" s="9">
        <f t="shared" si="1"/>
        <v>42614</v>
      </c>
      <c r="H20" s="8" t="s">
        <v>10103</v>
      </c>
      <c r="I20" s="8" t="s">
        <v>10104</v>
      </c>
      <c r="J20" s="8" t="s">
        <v>27</v>
      </c>
      <c r="K20" s="8" t="s">
        <v>28</v>
      </c>
      <c r="L20" s="8" t="s">
        <v>29</v>
      </c>
      <c r="M20" s="183" t="str">
        <f t="shared" si="2"/>
        <v>LP</v>
      </c>
      <c r="N20" s="12" t="s">
        <v>41</v>
      </c>
      <c r="O20" s="8" t="str">
        <f t="shared" si="3"/>
        <v>Medium</v>
      </c>
      <c r="P20" s="8" t="s">
        <v>10105</v>
      </c>
      <c r="Q20" s="8" t="s">
        <v>10106</v>
      </c>
      <c r="R20" s="8" t="s">
        <v>10107</v>
      </c>
      <c r="S20" s="21" t="s">
        <v>10108</v>
      </c>
      <c r="T20" s="23">
        <v>42614</v>
      </c>
      <c r="U20" s="184">
        <v>45229</v>
      </c>
      <c r="V20" s="185" t="s">
        <v>9997</v>
      </c>
    </row>
    <row r="21" spans="1:22" s="205" customFormat="1" ht="85.5" customHeight="1" x14ac:dyDescent="0.2">
      <c r="A21" s="197"/>
      <c r="B21" s="188"/>
      <c r="C21" s="12" t="str">
        <f t="shared" ca="1" si="0"/>
        <v>Expired</v>
      </c>
      <c r="D21" s="12" t="s">
        <v>10109</v>
      </c>
      <c r="E21" s="23">
        <v>41890</v>
      </c>
      <c r="F21" s="23">
        <v>41890</v>
      </c>
      <c r="G21" s="23">
        <f t="shared" si="1"/>
        <v>42620</v>
      </c>
      <c r="H21" s="12" t="s">
        <v>10110</v>
      </c>
      <c r="I21" s="12" t="s">
        <v>10111</v>
      </c>
      <c r="J21" s="12" t="s">
        <v>10016</v>
      </c>
      <c r="K21" s="12" t="s">
        <v>28</v>
      </c>
      <c r="L21" s="12" t="s">
        <v>29</v>
      </c>
      <c r="M21" s="12" t="str">
        <f t="shared" si="2"/>
        <v>LP</v>
      </c>
      <c r="N21" s="8" t="s">
        <v>30</v>
      </c>
      <c r="O21" s="12" t="str">
        <f t="shared" si="3"/>
        <v>Medium</v>
      </c>
      <c r="P21" s="12"/>
      <c r="Q21" s="12" t="s">
        <v>10112</v>
      </c>
      <c r="R21" s="12"/>
      <c r="S21" s="12"/>
      <c r="T21" s="23">
        <f>DATE(YEAR(S21)+2,MONTH(S21),DAY(S21)-1)</f>
        <v>730</v>
      </c>
      <c r="U21" s="184">
        <v>44743</v>
      </c>
      <c r="V21" s="185" t="s">
        <v>9997</v>
      </c>
    </row>
    <row r="22" spans="1:22" s="205" customFormat="1" ht="85.5" customHeight="1" x14ac:dyDescent="0.2">
      <c r="A22" s="197"/>
      <c r="B22" s="188"/>
      <c r="C22" s="8" t="str">
        <f t="shared" ca="1" si="0"/>
        <v>Expired</v>
      </c>
      <c r="D22" s="8" t="s">
        <v>10113</v>
      </c>
      <c r="E22" s="9">
        <v>41781</v>
      </c>
      <c r="F22" s="9">
        <v>41781</v>
      </c>
      <c r="G22" s="9">
        <f t="shared" si="1"/>
        <v>42511</v>
      </c>
      <c r="H22" s="8" t="s">
        <v>10114</v>
      </c>
      <c r="I22" s="8" t="s">
        <v>10115</v>
      </c>
      <c r="J22" s="8" t="s">
        <v>10016</v>
      </c>
      <c r="K22" s="8" t="s">
        <v>28</v>
      </c>
      <c r="L22" s="8" t="s">
        <v>29</v>
      </c>
      <c r="M22" s="183" t="str">
        <f t="shared" si="2"/>
        <v>LP</v>
      </c>
      <c r="N22" s="8" t="s">
        <v>30</v>
      </c>
      <c r="O22" s="8" t="str">
        <f t="shared" si="3"/>
        <v>Medium</v>
      </c>
      <c r="P22" s="8"/>
      <c r="Q22" s="8" t="s">
        <v>10116</v>
      </c>
      <c r="R22" s="12" t="s">
        <v>10117</v>
      </c>
      <c r="S22" s="12" t="s">
        <v>10118</v>
      </c>
      <c r="T22" s="23">
        <v>42511</v>
      </c>
      <c r="U22" s="184">
        <v>45084</v>
      </c>
      <c r="V22" s="185" t="s">
        <v>9997</v>
      </c>
    </row>
    <row r="23" spans="1:22" s="205" customFormat="1" ht="85.5" customHeight="1" x14ac:dyDescent="0.2">
      <c r="A23" s="186"/>
      <c r="B23" s="186"/>
      <c r="C23" s="8" t="str">
        <f t="shared" ca="1" si="0"/>
        <v>Expired</v>
      </c>
      <c r="D23" s="8" t="s">
        <v>10119</v>
      </c>
      <c r="E23" s="9">
        <v>42254</v>
      </c>
      <c r="F23" s="9">
        <v>42254</v>
      </c>
      <c r="G23" s="9">
        <f t="shared" si="1"/>
        <v>42984</v>
      </c>
      <c r="H23" s="8" t="s">
        <v>10120</v>
      </c>
      <c r="I23" s="8" t="s">
        <v>10121</v>
      </c>
      <c r="J23" s="8" t="s">
        <v>10016</v>
      </c>
      <c r="K23" s="8" t="s">
        <v>28</v>
      </c>
      <c r="L23" s="8" t="s">
        <v>29</v>
      </c>
      <c r="M23" s="183" t="str">
        <f t="shared" si="2"/>
        <v>LP</v>
      </c>
      <c r="N23" s="8" t="s">
        <v>30</v>
      </c>
      <c r="O23" s="8" t="str">
        <f t="shared" si="3"/>
        <v>Medium</v>
      </c>
      <c r="P23" s="8"/>
      <c r="Q23" s="8"/>
      <c r="R23" s="8" t="s">
        <v>3886</v>
      </c>
      <c r="S23" s="11" t="s">
        <v>36</v>
      </c>
      <c r="T23" s="23">
        <v>42984</v>
      </c>
      <c r="U23" s="184">
        <v>45008</v>
      </c>
      <c r="V23" s="185" t="s">
        <v>9997</v>
      </c>
    </row>
    <row r="24" spans="1:22" s="205" customFormat="1" ht="85.5" customHeight="1" x14ac:dyDescent="0.2">
      <c r="A24" s="197" t="s">
        <v>10122</v>
      </c>
      <c r="B24" s="188"/>
      <c r="C24" s="12"/>
      <c r="D24" s="12" t="s">
        <v>10123</v>
      </c>
      <c r="E24" s="23">
        <v>43766</v>
      </c>
      <c r="F24" s="23"/>
      <c r="G24" s="23"/>
      <c r="H24" s="12" t="s">
        <v>10124</v>
      </c>
      <c r="I24" s="12" t="s">
        <v>10125</v>
      </c>
      <c r="J24" s="12" t="s">
        <v>10126</v>
      </c>
      <c r="K24" s="12"/>
      <c r="L24" s="12"/>
      <c r="M24" s="12"/>
      <c r="N24" s="8" t="s">
        <v>132</v>
      </c>
      <c r="O24" s="12" t="str">
        <f t="shared" si="3"/>
        <v>Low</v>
      </c>
      <c r="P24" s="12"/>
      <c r="Q24" s="12" t="s">
        <v>10127</v>
      </c>
      <c r="R24" s="12" t="s">
        <v>10128</v>
      </c>
      <c r="S24" s="12" t="s">
        <v>36</v>
      </c>
      <c r="T24" s="23">
        <v>44496</v>
      </c>
      <c r="U24" s="184">
        <v>44376</v>
      </c>
      <c r="V24" s="185"/>
    </row>
    <row r="25" spans="1:22" s="205" customFormat="1" ht="85.5" customHeight="1" x14ac:dyDescent="0.2">
      <c r="A25" s="197"/>
      <c r="B25" s="188"/>
      <c r="C25" s="8" t="str">
        <f t="shared" ref="C25:C32" ca="1" si="4">IF(G25&lt;TODAY(),"Expired","Active")</f>
        <v>Expired</v>
      </c>
      <c r="D25" s="8" t="s">
        <v>10129</v>
      </c>
      <c r="E25" s="9">
        <v>43291</v>
      </c>
      <c r="F25" s="9">
        <v>43291</v>
      </c>
      <c r="G25" s="9">
        <f t="shared" ref="G25:G32" si="5">DATE(YEAR(F25)+2,MONTH(F25),DAY(F25)-1)</f>
        <v>44021</v>
      </c>
      <c r="H25" s="8" t="s">
        <v>10130</v>
      </c>
      <c r="I25" s="8" t="s">
        <v>10131</v>
      </c>
      <c r="J25" s="12" t="s">
        <v>10132</v>
      </c>
      <c r="K25" s="8" t="s">
        <v>28</v>
      </c>
      <c r="L25" s="8" t="s">
        <v>29</v>
      </c>
      <c r="M25" s="183" t="str">
        <f t="shared" ref="M25:M32" si="6">IF(EXACT(L25,"C - COMPANY ACT"),"LP",IF(EXACT(L25,"V- VEST ACT (WITHIN PARLIAMENT) "),"LP",IF(EXACT(L25,"FS - FRIENDLY SOCIETIES ACT"),"LP",IF(EXACT(L25,"UN - UNICORPORATED"),"LA",""))))</f>
        <v>LP</v>
      </c>
      <c r="N25" s="8" t="s">
        <v>30</v>
      </c>
      <c r="O25" s="8" t="str">
        <f t="shared" si="3"/>
        <v>Medium</v>
      </c>
      <c r="P25" s="8"/>
      <c r="Q25" s="8" t="s">
        <v>10133</v>
      </c>
      <c r="R25" s="8" t="s">
        <v>10134</v>
      </c>
      <c r="S25" s="11" t="s">
        <v>10135</v>
      </c>
      <c r="T25" s="23">
        <v>44021</v>
      </c>
      <c r="U25" s="184">
        <v>44481</v>
      </c>
      <c r="V25" s="185" t="s">
        <v>10025</v>
      </c>
    </row>
    <row r="26" spans="1:22" s="205" customFormat="1" ht="85.5" customHeight="1" x14ac:dyDescent="0.2">
      <c r="A26" s="12"/>
      <c r="B26" s="188"/>
      <c r="C26" s="12" t="str">
        <f t="shared" ca="1" si="4"/>
        <v>Expired</v>
      </c>
      <c r="D26" s="12" t="s">
        <v>10136</v>
      </c>
      <c r="E26" s="23">
        <v>43913</v>
      </c>
      <c r="F26" s="23">
        <v>44643</v>
      </c>
      <c r="G26" s="23">
        <f t="shared" si="5"/>
        <v>45373</v>
      </c>
      <c r="H26" s="12" t="s">
        <v>10137</v>
      </c>
      <c r="I26" s="12" t="s">
        <v>10138</v>
      </c>
      <c r="J26" s="12" t="s">
        <v>10016</v>
      </c>
      <c r="K26" s="12" t="s">
        <v>28</v>
      </c>
      <c r="L26" s="12" t="s">
        <v>1275</v>
      </c>
      <c r="M26" s="12" t="str">
        <f t="shared" si="6"/>
        <v>LA</v>
      </c>
      <c r="N26" s="8" t="s">
        <v>30</v>
      </c>
      <c r="O26" s="12" t="str">
        <f t="shared" si="3"/>
        <v>Medium</v>
      </c>
      <c r="P26" s="12"/>
      <c r="Q26" s="12" t="s">
        <v>10139</v>
      </c>
      <c r="R26" s="12" t="s">
        <v>10140</v>
      </c>
      <c r="S26" s="12" t="s">
        <v>10141</v>
      </c>
      <c r="T26" s="23">
        <v>45373</v>
      </c>
      <c r="U26" s="184">
        <v>44882</v>
      </c>
      <c r="V26" s="185" t="s">
        <v>36</v>
      </c>
    </row>
    <row r="27" spans="1:22" s="205" customFormat="1" ht="85.5" customHeight="1" x14ac:dyDescent="0.2">
      <c r="A27" s="198"/>
      <c r="B27" s="198"/>
      <c r="C27" s="8" t="str">
        <f t="shared" ca="1" si="4"/>
        <v>Expired</v>
      </c>
      <c r="D27" s="8" t="s">
        <v>10142</v>
      </c>
      <c r="E27" s="9">
        <v>41890</v>
      </c>
      <c r="F27" s="9">
        <v>41890</v>
      </c>
      <c r="G27" s="9">
        <f t="shared" si="5"/>
        <v>42620</v>
      </c>
      <c r="H27" s="8" t="s">
        <v>10143</v>
      </c>
      <c r="I27" s="8" t="s">
        <v>3147</v>
      </c>
      <c r="J27" s="8" t="s">
        <v>10086</v>
      </c>
      <c r="K27" s="8" t="s">
        <v>28</v>
      </c>
      <c r="L27" s="8" t="s">
        <v>29</v>
      </c>
      <c r="M27" s="183" t="str">
        <f t="shared" si="6"/>
        <v>LP</v>
      </c>
      <c r="N27" s="8" t="s">
        <v>1613</v>
      </c>
      <c r="O27" s="8" t="str">
        <f>IF(EXACT(N27,"Overseas Charities Operating in Jamaica"),"Medium",IF(EXACT(N27,"Muslim Groups/Foundations"),"Medium",IF(EXACT(N27,"Churches"),"Low",IF(EXACT(N27,"Benevolent Societies"),"Low",IF(EXACT(N27,"Alumni/Past Students Associations"),"Low",IF(EXACT(N27,"Schools(Government/Private)"),"Low",IF(EXACT(N27,"Govt.Based Trust/Charities"),"Low",IF(EXACT(N27,"Trust"),"Medium",IF(EXACT(N27,"Company Based Foundations"),"Medium",IF(EXACT(N27,"Other Foundations"),"Medium",IF(EXACT(N27,"Unincorporated Groups"),"Medium","")))))))))))</f>
        <v>Low</v>
      </c>
      <c r="P27" s="8"/>
      <c r="Q27" s="8" t="s">
        <v>10144</v>
      </c>
      <c r="R27" s="8" t="s">
        <v>36</v>
      </c>
      <c r="S27" s="21" t="s">
        <v>36</v>
      </c>
      <c r="T27" s="23">
        <v>42620</v>
      </c>
      <c r="U27" s="184">
        <v>44972</v>
      </c>
      <c r="V27" s="185" t="s">
        <v>9997</v>
      </c>
    </row>
    <row r="28" spans="1:22" s="205" customFormat="1" ht="85.5" customHeight="1" x14ac:dyDescent="0.2">
      <c r="A28" s="190"/>
      <c r="B28" s="191"/>
      <c r="C28" s="8" t="str">
        <f t="shared" ca="1" si="4"/>
        <v>Expired</v>
      </c>
      <c r="D28" s="8" t="s">
        <v>10145</v>
      </c>
      <c r="E28" s="9">
        <v>43818</v>
      </c>
      <c r="F28" s="9">
        <v>43818</v>
      </c>
      <c r="G28" s="9">
        <f t="shared" si="5"/>
        <v>44548</v>
      </c>
      <c r="H28" s="8" t="s">
        <v>10146</v>
      </c>
      <c r="I28" s="8" t="s">
        <v>10147</v>
      </c>
      <c r="J28" s="8" t="s">
        <v>27</v>
      </c>
      <c r="K28" s="8" t="s">
        <v>28</v>
      </c>
      <c r="L28" s="8" t="s">
        <v>29</v>
      </c>
      <c r="M28" s="183" t="str">
        <f t="shared" si="6"/>
        <v>LP</v>
      </c>
      <c r="N28" s="8" t="s">
        <v>30</v>
      </c>
      <c r="O28" s="8" t="str">
        <f t="shared" ref="O28:O46" si="7">IF(EXACT(N28,"Overseas Charities Operating in Jamaica"),"Medium",IF(EXACT(N28,"Muslim Groups/Foundations"),"Medium",IF(EXACT(N28,"Churches"),"Low",IF(EXACT(N28,"Benevolent Societies"),"Low",IF(EXACT(N28,"Alumni/Past Students Associations"),"Low",IF(EXACT(N28,"Schools(Government/Private)"),"Low",IF(EXACT(N28,"Govt.Based Trusts/Charities"),"Low",IF(EXACT(N28,"Trust"),"Medium",IF(EXACT(N28,"Company Based Foundations"),"Medium",IF(EXACT(N28,"Other Foundations"),"Medium",IF(EXACT(N28,"Unincorporated Groups"),"Medium","")))))))))))</f>
        <v>Medium</v>
      </c>
      <c r="P28" s="8" t="s">
        <v>10148</v>
      </c>
      <c r="Q28" s="8" t="s">
        <v>10149</v>
      </c>
      <c r="R28" s="8" t="s">
        <v>10150</v>
      </c>
      <c r="S28" s="11" t="s">
        <v>10151</v>
      </c>
      <c r="T28" s="23">
        <v>44548</v>
      </c>
      <c r="U28" s="184">
        <v>45057</v>
      </c>
      <c r="V28" s="185" t="s">
        <v>9997</v>
      </c>
    </row>
    <row r="29" spans="1:22" s="205" customFormat="1" ht="85.5" customHeight="1" x14ac:dyDescent="0.2">
      <c r="A29" s="190"/>
      <c r="B29" s="191"/>
      <c r="C29" s="8" t="str">
        <f t="shared" ca="1" si="4"/>
        <v>Expired</v>
      </c>
      <c r="D29" s="8" t="s">
        <v>10152</v>
      </c>
      <c r="E29" s="9">
        <v>42272</v>
      </c>
      <c r="F29" s="9">
        <v>42272</v>
      </c>
      <c r="G29" s="9">
        <f t="shared" si="5"/>
        <v>43002</v>
      </c>
      <c r="H29" s="8" t="s">
        <v>10153</v>
      </c>
      <c r="I29" s="8" t="s">
        <v>1217</v>
      </c>
      <c r="J29" s="8" t="s">
        <v>27</v>
      </c>
      <c r="K29" s="8" t="s">
        <v>28</v>
      </c>
      <c r="L29" s="8" t="s">
        <v>29</v>
      </c>
      <c r="M29" s="183" t="str">
        <f t="shared" si="6"/>
        <v>LP</v>
      </c>
      <c r="N29" s="8" t="s">
        <v>30</v>
      </c>
      <c r="O29" s="8" t="str">
        <f t="shared" si="7"/>
        <v>Medium</v>
      </c>
      <c r="P29" s="8" t="s">
        <v>10154</v>
      </c>
      <c r="Q29" s="8" t="s">
        <v>10155</v>
      </c>
      <c r="R29" s="8" t="s">
        <v>10156</v>
      </c>
      <c r="S29" s="21" t="s">
        <v>10157</v>
      </c>
      <c r="T29" s="23">
        <v>43002</v>
      </c>
      <c r="U29" s="184">
        <v>45208</v>
      </c>
      <c r="V29" s="185" t="s">
        <v>9997</v>
      </c>
    </row>
    <row r="30" spans="1:22" s="205" customFormat="1" ht="85.5" customHeight="1" x14ac:dyDescent="0.2">
      <c r="A30" s="190"/>
      <c r="B30" s="191"/>
      <c r="C30" s="8" t="str">
        <f t="shared" ca="1" si="4"/>
        <v>Expired</v>
      </c>
      <c r="D30" s="8" t="s">
        <v>10158</v>
      </c>
      <c r="E30" s="9">
        <v>42135</v>
      </c>
      <c r="F30" s="9">
        <v>42135</v>
      </c>
      <c r="G30" s="9">
        <f t="shared" si="5"/>
        <v>42865</v>
      </c>
      <c r="H30" s="8" t="s">
        <v>10159</v>
      </c>
      <c r="I30" s="8" t="s">
        <v>10160</v>
      </c>
      <c r="J30" s="8" t="s">
        <v>10016</v>
      </c>
      <c r="K30" s="8" t="s">
        <v>28</v>
      </c>
      <c r="L30" s="8" t="s">
        <v>29</v>
      </c>
      <c r="M30" s="183" t="str">
        <f t="shared" si="6"/>
        <v>LP</v>
      </c>
      <c r="N30" s="8" t="s">
        <v>170</v>
      </c>
      <c r="O30" s="8" t="str">
        <f t="shared" si="7"/>
        <v>Low</v>
      </c>
      <c r="P30" s="8" t="s">
        <v>10161</v>
      </c>
      <c r="Q30" s="8" t="s">
        <v>10162</v>
      </c>
      <c r="R30" s="8" t="s">
        <v>10163</v>
      </c>
      <c r="S30" s="11" t="s">
        <v>10164</v>
      </c>
      <c r="T30" s="23">
        <v>42865</v>
      </c>
      <c r="U30" s="184">
        <v>45029</v>
      </c>
      <c r="V30" s="185" t="s">
        <v>9997</v>
      </c>
    </row>
    <row r="31" spans="1:22" s="205" customFormat="1" ht="85.5" customHeight="1" x14ac:dyDescent="0.2">
      <c r="A31" s="199"/>
      <c r="B31" s="200"/>
      <c r="C31" s="12" t="str">
        <f t="shared" ca="1" si="4"/>
        <v>Expired</v>
      </c>
      <c r="D31" s="12" t="s">
        <v>10165</v>
      </c>
      <c r="E31" s="23">
        <v>43424</v>
      </c>
      <c r="F31" s="23">
        <v>43424</v>
      </c>
      <c r="G31" s="23">
        <f t="shared" si="5"/>
        <v>44154</v>
      </c>
      <c r="H31" s="12" t="s">
        <v>10166</v>
      </c>
      <c r="I31" s="12" t="s">
        <v>10167</v>
      </c>
      <c r="J31" s="12" t="s">
        <v>10016</v>
      </c>
      <c r="K31" s="12" t="s">
        <v>28</v>
      </c>
      <c r="L31" s="12" t="s">
        <v>29</v>
      </c>
      <c r="M31" s="12" t="str">
        <f t="shared" si="6"/>
        <v>LP</v>
      </c>
      <c r="N31" s="8" t="s">
        <v>30</v>
      </c>
      <c r="O31" s="12" t="str">
        <f t="shared" si="7"/>
        <v>Medium</v>
      </c>
      <c r="P31" s="12"/>
      <c r="Q31" s="12" t="s">
        <v>10168</v>
      </c>
      <c r="R31" s="12" t="s">
        <v>36</v>
      </c>
      <c r="S31" s="12" t="s">
        <v>36</v>
      </c>
      <c r="T31" s="23">
        <v>44154</v>
      </c>
      <c r="U31" s="184">
        <v>44872</v>
      </c>
      <c r="V31" s="185" t="s">
        <v>36</v>
      </c>
    </row>
    <row r="32" spans="1:22" s="205" customFormat="1" ht="85.5" customHeight="1" x14ac:dyDescent="0.2">
      <c r="A32" s="190"/>
      <c r="B32" s="182"/>
      <c r="C32" s="8" t="str">
        <f t="shared" ca="1" si="4"/>
        <v>Expired</v>
      </c>
      <c r="D32" s="8" t="s">
        <v>10169</v>
      </c>
      <c r="E32" s="9">
        <v>43507</v>
      </c>
      <c r="F32" s="9">
        <v>44238</v>
      </c>
      <c r="G32" s="9">
        <f t="shared" si="5"/>
        <v>44967</v>
      </c>
      <c r="H32" s="8" t="s">
        <v>10170</v>
      </c>
      <c r="I32" s="8" t="s">
        <v>10171</v>
      </c>
      <c r="J32" s="8" t="s">
        <v>27</v>
      </c>
      <c r="K32" s="8" t="s">
        <v>28</v>
      </c>
      <c r="L32" s="8" t="s">
        <v>29</v>
      </c>
      <c r="M32" s="183" t="str">
        <f t="shared" si="6"/>
        <v>LP</v>
      </c>
      <c r="N32" s="8" t="s">
        <v>30</v>
      </c>
      <c r="O32" s="8" t="str">
        <f t="shared" si="7"/>
        <v>Medium</v>
      </c>
      <c r="P32" s="164" t="s">
        <v>10172</v>
      </c>
      <c r="Q32" s="8" t="s">
        <v>10173</v>
      </c>
      <c r="R32" s="8" t="s">
        <v>10174</v>
      </c>
      <c r="S32" s="11" t="s">
        <v>10175</v>
      </c>
      <c r="T32" s="23">
        <v>44967</v>
      </c>
      <c r="U32" s="184">
        <v>45058</v>
      </c>
      <c r="V32" s="185" t="s">
        <v>9997</v>
      </c>
    </row>
    <row r="33" spans="1:22" s="205" customFormat="1" ht="85.5" customHeight="1" x14ac:dyDescent="0.2">
      <c r="A33" s="187" t="s">
        <v>10176</v>
      </c>
      <c r="B33" s="187"/>
      <c r="C33" s="12"/>
      <c r="D33" s="12" t="s">
        <v>10177</v>
      </c>
      <c r="E33" s="23">
        <v>43819</v>
      </c>
      <c r="F33" s="23"/>
      <c r="G33" s="23"/>
      <c r="H33" s="12" t="s">
        <v>10178</v>
      </c>
      <c r="I33" s="12" t="s">
        <v>10179</v>
      </c>
      <c r="J33" s="12" t="s">
        <v>10180</v>
      </c>
      <c r="K33" s="12"/>
      <c r="L33" s="12"/>
      <c r="M33" s="12"/>
      <c r="N33" s="8" t="s">
        <v>132</v>
      </c>
      <c r="O33" s="12" t="str">
        <f t="shared" si="7"/>
        <v>Low</v>
      </c>
      <c r="P33" s="12"/>
      <c r="Q33" s="12" t="s">
        <v>215</v>
      </c>
      <c r="R33" s="12" t="s">
        <v>36</v>
      </c>
      <c r="S33" s="12" t="s">
        <v>36</v>
      </c>
      <c r="T33" s="23">
        <v>44549</v>
      </c>
      <c r="U33" s="184">
        <v>44567</v>
      </c>
      <c r="V33" s="185" t="s">
        <v>10012</v>
      </c>
    </row>
    <row r="34" spans="1:22" s="205" customFormat="1" ht="85.5" customHeight="1" x14ac:dyDescent="0.2">
      <c r="A34" s="197"/>
      <c r="B34" s="188"/>
      <c r="C34" s="12" t="str">
        <f t="shared" ref="C34:C45" ca="1" si="8">IF(G34&lt;TODAY(),"Expired","Active")</f>
        <v>Expired</v>
      </c>
      <c r="D34" s="12" t="s">
        <v>10181</v>
      </c>
      <c r="E34" s="23">
        <v>42282</v>
      </c>
      <c r="F34" s="23">
        <v>42282</v>
      </c>
      <c r="G34" s="23">
        <f>DATE(YEAR(F34)+2,MONTH(F34),DAY(F34)-1)</f>
        <v>43012</v>
      </c>
      <c r="H34" s="12" t="s">
        <v>10182</v>
      </c>
      <c r="I34" s="8" t="s">
        <v>10183</v>
      </c>
      <c r="J34" s="8" t="s">
        <v>10086</v>
      </c>
      <c r="K34" s="8" t="s">
        <v>28</v>
      </c>
      <c r="L34" s="8" t="s">
        <v>29</v>
      </c>
      <c r="M34" s="183" t="str">
        <f t="shared" ref="M34:M45" si="9">IF(EXACT(L34,"C - COMPANY ACT"),"LP",IF(EXACT(L34,"V- VEST ACT (WITHIN PARLIAMENT) "),"LP",IF(EXACT(L34,"FS - FRIENDLY SOCIETIES ACT"),"LP",IF(EXACT(L34,"UN - UNICORPORATED"),"LA",""))))</f>
        <v>LP</v>
      </c>
      <c r="N34" s="8" t="s">
        <v>30</v>
      </c>
      <c r="O34" s="8" t="str">
        <f t="shared" si="7"/>
        <v>Medium</v>
      </c>
      <c r="P34" s="8"/>
      <c r="Q34" s="12" t="s">
        <v>3511</v>
      </c>
      <c r="R34" s="8" t="s">
        <v>10184</v>
      </c>
      <c r="S34" s="11" t="s">
        <v>10185</v>
      </c>
      <c r="T34" s="23">
        <v>43012</v>
      </c>
      <c r="U34" s="184">
        <v>43886</v>
      </c>
      <c r="V34" s="185" t="s">
        <v>36</v>
      </c>
    </row>
    <row r="35" spans="1:22" s="205" customFormat="1" ht="85.5" customHeight="1" x14ac:dyDescent="0.2">
      <c r="A35" s="190"/>
      <c r="B35" s="191"/>
      <c r="C35" s="8" t="str">
        <f t="shared" ca="1" si="8"/>
        <v>Expired</v>
      </c>
      <c r="D35" s="8" t="s">
        <v>10186</v>
      </c>
      <c r="E35" s="9">
        <v>42066</v>
      </c>
      <c r="F35" s="9">
        <v>42066</v>
      </c>
      <c r="G35" s="9">
        <f>DATE(YEAR(F35)+2,MONTH(F35),DAY(F35)-1)</f>
        <v>42796</v>
      </c>
      <c r="H35" s="8" t="s">
        <v>10187</v>
      </c>
      <c r="I35" s="8" t="s">
        <v>10188</v>
      </c>
      <c r="J35" s="8" t="s">
        <v>254</v>
      </c>
      <c r="K35" s="8" t="s">
        <v>28</v>
      </c>
      <c r="L35" s="8" t="s">
        <v>29</v>
      </c>
      <c r="M35" s="183" t="str">
        <f t="shared" si="9"/>
        <v>LP</v>
      </c>
      <c r="N35" s="8" t="s">
        <v>30</v>
      </c>
      <c r="O35" s="8" t="str">
        <f t="shared" si="7"/>
        <v>Medium</v>
      </c>
      <c r="P35" s="12" t="s">
        <v>10189</v>
      </c>
      <c r="Q35" s="12" t="s">
        <v>10190</v>
      </c>
      <c r="R35" s="12" t="s">
        <v>10191</v>
      </c>
      <c r="S35" s="12" t="s">
        <v>10192</v>
      </c>
      <c r="T35" s="23">
        <v>42796</v>
      </c>
      <c r="U35" s="184">
        <v>45125</v>
      </c>
      <c r="V35" s="185" t="s">
        <v>10012</v>
      </c>
    </row>
    <row r="36" spans="1:22" s="205" customFormat="1" ht="85.5" customHeight="1" x14ac:dyDescent="0.2">
      <c r="A36" s="182"/>
      <c r="B36" s="182"/>
      <c r="C36" s="8" t="str">
        <f t="shared" ca="1" si="8"/>
        <v>Expired</v>
      </c>
      <c r="D36" s="8" t="s">
        <v>10193</v>
      </c>
      <c r="E36" s="163">
        <v>42146</v>
      </c>
      <c r="F36" s="9">
        <v>42146</v>
      </c>
      <c r="G36" s="9">
        <f>DATE(YEAR(F36)+2,MONTH(F36),DAY(F36)-1)</f>
        <v>42876</v>
      </c>
      <c r="H36" s="8" t="s">
        <v>10194</v>
      </c>
      <c r="I36" s="8" t="s">
        <v>10195</v>
      </c>
      <c r="J36" s="8" t="s">
        <v>10196</v>
      </c>
      <c r="K36" s="8" t="s">
        <v>28</v>
      </c>
      <c r="L36" s="8" t="s">
        <v>29</v>
      </c>
      <c r="M36" s="183" t="str">
        <f t="shared" si="9"/>
        <v>LP</v>
      </c>
      <c r="N36" s="8" t="s">
        <v>30</v>
      </c>
      <c r="O36" s="8" t="str">
        <f t="shared" si="7"/>
        <v>Medium</v>
      </c>
      <c r="P36" s="8" t="s">
        <v>10197</v>
      </c>
      <c r="Q36" s="8"/>
      <c r="R36" s="8" t="s">
        <v>3886</v>
      </c>
      <c r="S36" s="21" t="s">
        <v>3886</v>
      </c>
      <c r="T36" s="23">
        <v>42876</v>
      </c>
      <c r="U36" s="184">
        <v>45016</v>
      </c>
      <c r="V36" s="185" t="s">
        <v>9997</v>
      </c>
    </row>
    <row r="37" spans="1:22" s="205" customFormat="1" ht="85.5" customHeight="1" x14ac:dyDescent="0.2">
      <c r="A37" s="191"/>
      <c r="B37" s="191"/>
      <c r="C37" s="8" t="str">
        <f t="shared" ca="1" si="8"/>
        <v>Expired</v>
      </c>
      <c r="D37" s="8" t="s">
        <v>10198</v>
      </c>
      <c r="E37" s="9">
        <v>43796</v>
      </c>
      <c r="F37" s="9">
        <v>43796</v>
      </c>
      <c r="G37" s="9">
        <f>DATE(YEAR(F37)+2,MONTH(F37),DAY(F37)-1)</f>
        <v>44526</v>
      </c>
      <c r="H37" s="8" t="s">
        <v>10199</v>
      </c>
      <c r="I37" s="8" t="s">
        <v>10200</v>
      </c>
      <c r="J37" s="8" t="s">
        <v>27</v>
      </c>
      <c r="K37" s="8" t="s">
        <v>28</v>
      </c>
      <c r="L37" s="8" t="s">
        <v>29</v>
      </c>
      <c r="M37" s="183" t="str">
        <f t="shared" si="9"/>
        <v>LP</v>
      </c>
      <c r="N37" s="8" t="s">
        <v>132</v>
      </c>
      <c r="O37" s="8" t="str">
        <f t="shared" si="7"/>
        <v>Low</v>
      </c>
      <c r="P37" s="164" t="s">
        <v>10201</v>
      </c>
      <c r="Q37" s="8" t="s">
        <v>3985</v>
      </c>
      <c r="R37" s="8" t="s">
        <v>10202</v>
      </c>
      <c r="S37" s="11" t="s">
        <v>10203</v>
      </c>
      <c r="T37" s="23">
        <v>44526</v>
      </c>
      <c r="U37" s="184">
        <v>45071</v>
      </c>
      <c r="V37" s="185" t="s">
        <v>9997</v>
      </c>
    </row>
    <row r="38" spans="1:22" s="205" customFormat="1" ht="85.5" customHeight="1" x14ac:dyDescent="0.2">
      <c r="A38" s="188"/>
      <c r="B38" s="188"/>
      <c r="C38" s="12" t="str">
        <f t="shared" ca="1" si="8"/>
        <v>Expired</v>
      </c>
      <c r="D38" s="12" t="s">
        <v>10204</v>
      </c>
      <c r="E38" s="23">
        <v>44279</v>
      </c>
      <c r="F38" s="23">
        <v>44279</v>
      </c>
      <c r="G38" s="23">
        <v>45008</v>
      </c>
      <c r="H38" s="12" t="s">
        <v>10205</v>
      </c>
      <c r="I38" s="12" t="s">
        <v>10206</v>
      </c>
      <c r="J38" s="12" t="s">
        <v>10207</v>
      </c>
      <c r="K38" s="12" t="s">
        <v>124</v>
      </c>
      <c r="L38" s="12" t="s">
        <v>10208</v>
      </c>
      <c r="M38" s="12" t="str">
        <f t="shared" si="9"/>
        <v/>
      </c>
      <c r="N38" s="8" t="s">
        <v>30</v>
      </c>
      <c r="O38" s="12" t="str">
        <f t="shared" si="7"/>
        <v>Medium</v>
      </c>
      <c r="P38" s="12"/>
      <c r="Q38" s="12"/>
      <c r="R38" s="12" t="s">
        <v>10209</v>
      </c>
      <c r="S38" s="12" t="s">
        <v>10210</v>
      </c>
      <c r="T38" s="23">
        <f>G38</f>
        <v>45008</v>
      </c>
      <c r="U38" s="184">
        <v>44598</v>
      </c>
      <c r="V38" s="185" t="s">
        <v>10025</v>
      </c>
    </row>
    <row r="39" spans="1:22" s="205" customFormat="1" ht="85.5" customHeight="1" x14ac:dyDescent="0.2">
      <c r="A39" s="191"/>
      <c r="B39" s="191"/>
      <c r="C39" s="8" t="str">
        <f t="shared" ca="1" si="8"/>
        <v>Expired</v>
      </c>
      <c r="D39" s="8" t="s">
        <v>10211</v>
      </c>
      <c r="E39" s="9">
        <v>42506</v>
      </c>
      <c r="F39" s="9">
        <v>42506</v>
      </c>
      <c r="G39" s="9">
        <f>DATE(YEAR(F39)+2,MONTH(F39),DAY(F39)-1)</f>
        <v>43235</v>
      </c>
      <c r="H39" s="8" t="s">
        <v>10212</v>
      </c>
      <c r="I39" s="8" t="s">
        <v>10213</v>
      </c>
      <c r="J39" s="8" t="s">
        <v>161</v>
      </c>
      <c r="K39" s="8" t="s">
        <v>28</v>
      </c>
      <c r="L39" s="8" t="s">
        <v>29</v>
      </c>
      <c r="M39" s="183" t="str">
        <f t="shared" si="9"/>
        <v>LP</v>
      </c>
      <c r="N39" s="8" t="s">
        <v>30</v>
      </c>
      <c r="O39" s="8" t="str">
        <f t="shared" si="7"/>
        <v>Medium</v>
      </c>
      <c r="P39" s="12" t="s">
        <v>10214</v>
      </c>
      <c r="Q39" s="12" t="s">
        <v>10215</v>
      </c>
      <c r="R39" s="12" t="s">
        <v>10216</v>
      </c>
      <c r="S39" s="12" t="s">
        <v>10217</v>
      </c>
      <c r="T39" s="23">
        <v>43235</v>
      </c>
      <c r="U39" s="184">
        <v>44798</v>
      </c>
      <c r="V39" s="185" t="s">
        <v>10218</v>
      </c>
    </row>
    <row r="40" spans="1:22" s="205" customFormat="1" ht="85.5" customHeight="1" x14ac:dyDescent="0.2">
      <c r="A40" s="190"/>
      <c r="B40" s="191"/>
      <c r="C40" s="8" t="str">
        <f t="shared" ca="1" si="8"/>
        <v>Expired</v>
      </c>
      <c r="D40" s="8" t="s">
        <v>10219</v>
      </c>
      <c r="E40" s="9">
        <v>42326</v>
      </c>
      <c r="F40" s="9">
        <v>42326</v>
      </c>
      <c r="G40" s="9">
        <f>DATE(YEAR(F40)+2,MONTH(F40),DAY(F40)-1)</f>
        <v>43056</v>
      </c>
      <c r="H40" s="8" t="s">
        <v>10220</v>
      </c>
      <c r="I40" s="8" t="s">
        <v>10221</v>
      </c>
      <c r="J40" s="8" t="s">
        <v>161</v>
      </c>
      <c r="K40" s="8" t="s">
        <v>28</v>
      </c>
      <c r="L40" s="8" t="s">
        <v>29</v>
      </c>
      <c r="M40" s="183" t="str">
        <f t="shared" si="9"/>
        <v>LP</v>
      </c>
      <c r="N40" s="8" t="s">
        <v>132</v>
      </c>
      <c r="O40" s="8" t="str">
        <f t="shared" si="7"/>
        <v>Low</v>
      </c>
      <c r="P40" s="12" t="s">
        <v>10222</v>
      </c>
      <c r="Q40" s="8" t="s">
        <v>10223</v>
      </c>
      <c r="R40" s="12" t="s">
        <v>10224</v>
      </c>
      <c r="S40" s="11" t="s">
        <v>10225</v>
      </c>
      <c r="T40" s="23">
        <v>43043</v>
      </c>
      <c r="U40" s="184" t="s">
        <v>36</v>
      </c>
      <c r="V40" s="185" t="s">
        <v>10012</v>
      </c>
    </row>
    <row r="41" spans="1:22" s="205" customFormat="1" ht="85.5" customHeight="1" x14ac:dyDescent="0.2">
      <c r="A41" s="190"/>
      <c r="B41" s="191"/>
      <c r="C41" s="8" t="str">
        <f t="shared" ca="1" si="8"/>
        <v>Expired</v>
      </c>
      <c r="D41" s="8" t="s">
        <v>10226</v>
      </c>
      <c r="E41" s="9">
        <v>42601</v>
      </c>
      <c r="F41" s="9">
        <v>42601</v>
      </c>
      <c r="G41" s="9">
        <f>DATE(YEAR(F41)+2,MONTH(F41),DAY(F41)-1)</f>
        <v>43330</v>
      </c>
      <c r="H41" s="8" t="s">
        <v>10227</v>
      </c>
      <c r="I41" s="8" t="s">
        <v>10228</v>
      </c>
      <c r="J41" s="8" t="s">
        <v>10016</v>
      </c>
      <c r="K41" s="8" t="s">
        <v>28</v>
      </c>
      <c r="L41" s="8" t="s">
        <v>29</v>
      </c>
      <c r="M41" s="183" t="str">
        <f t="shared" si="9"/>
        <v>LP</v>
      </c>
      <c r="N41" s="8" t="s">
        <v>30</v>
      </c>
      <c r="O41" s="8" t="str">
        <f t="shared" si="7"/>
        <v>Medium</v>
      </c>
      <c r="P41" s="8" t="s">
        <v>10229</v>
      </c>
      <c r="Q41" s="8" t="s">
        <v>10230</v>
      </c>
      <c r="R41" s="8" t="s">
        <v>36</v>
      </c>
      <c r="S41" s="11" t="s">
        <v>10231</v>
      </c>
      <c r="T41" s="23">
        <v>43330</v>
      </c>
      <c r="U41" s="184">
        <v>45029</v>
      </c>
      <c r="V41" s="185" t="s">
        <v>9997</v>
      </c>
    </row>
    <row r="42" spans="1:22" s="205" customFormat="1" ht="85.5" customHeight="1" x14ac:dyDescent="0.2">
      <c r="A42" s="197"/>
      <c r="B42" s="188"/>
      <c r="C42" s="12" t="str">
        <f t="shared" ca="1" si="8"/>
        <v>Expired</v>
      </c>
      <c r="D42" s="12" t="s">
        <v>10232</v>
      </c>
      <c r="E42" s="23">
        <v>44301</v>
      </c>
      <c r="F42" s="23">
        <v>44285</v>
      </c>
      <c r="G42" s="23">
        <v>45014</v>
      </c>
      <c r="H42" s="12" t="s">
        <v>10233</v>
      </c>
      <c r="I42" s="12" t="s">
        <v>10234</v>
      </c>
      <c r="J42" s="12" t="s">
        <v>65</v>
      </c>
      <c r="K42" s="12" t="s">
        <v>124</v>
      </c>
      <c r="L42" s="12" t="s">
        <v>10021</v>
      </c>
      <c r="M42" s="12" t="str">
        <f t="shared" si="9"/>
        <v/>
      </c>
      <c r="N42" s="8" t="s">
        <v>30</v>
      </c>
      <c r="O42" s="12" t="str">
        <f t="shared" si="7"/>
        <v>Medium</v>
      </c>
      <c r="P42" s="12"/>
      <c r="Q42" s="12" t="s">
        <v>10235</v>
      </c>
      <c r="R42" s="12" t="s">
        <v>10236</v>
      </c>
      <c r="S42" s="12" t="s">
        <v>10237</v>
      </c>
      <c r="T42" s="23">
        <f>G42</f>
        <v>45014</v>
      </c>
      <c r="U42" s="184">
        <v>44609</v>
      </c>
      <c r="V42" s="185" t="s">
        <v>10025</v>
      </c>
    </row>
    <row r="43" spans="1:22" s="205" customFormat="1" ht="85.5" customHeight="1" x14ac:dyDescent="0.2">
      <c r="A43" s="190"/>
      <c r="B43" s="191"/>
      <c r="C43" s="8" t="str">
        <f t="shared" ca="1" si="8"/>
        <v>Expired</v>
      </c>
      <c r="D43" s="8" t="s">
        <v>10238</v>
      </c>
      <c r="E43" s="9">
        <v>42810</v>
      </c>
      <c r="F43" s="9">
        <v>42810</v>
      </c>
      <c r="G43" s="9">
        <f>DATE(YEAR(F43)+2,MONTH(F43),DAY(F43)-1)</f>
        <v>43539</v>
      </c>
      <c r="H43" s="8" t="s">
        <v>10239</v>
      </c>
      <c r="I43" s="8" t="s">
        <v>10240</v>
      </c>
      <c r="J43" s="8" t="s">
        <v>10009</v>
      </c>
      <c r="K43" s="8" t="s">
        <v>28</v>
      </c>
      <c r="L43" s="8" t="s">
        <v>29</v>
      </c>
      <c r="M43" s="183" t="str">
        <f t="shared" si="9"/>
        <v>LP</v>
      </c>
      <c r="N43" s="12" t="s">
        <v>132</v>
      </c>
      <c r="O43" s="8" t="str">
        <f t="shared" si="7"/>
        <v>Low</v>
      </c>
      <c r="P43" s="12" t="s">
        <v>36</v>
      </c>
      <c r="Q43" s="8" t="s">
        <v>10241</v>
      </c>
      <c r="R43" s="8" t="s">
        <v>10242</v>
      </c>
      <c r="S43" s="21" t="s">
        <v>10243</v>
      </c>
      <c r="T43" s="23">
        <v>43539</v>
      </c>
      <c r="U43" s="184">
        <v>45203</v>
      </c>
      <c r="V43" s="185" t="s">
        <v>9997</v>
      </c>
    </row>
    <row r="44" spans="1:22" s="205" customFormat="1" ht="85.5" customHeight="1" x14ac:dyDescent="0.2">
      <c r="A44" s="197"/>
      <c r="B44" s="188"/>
      <c r="C44" s="12" t="str">
        <f t="shared" ca="1" si="8"/>
        <v>Expired</v>
      </c>
      <c r="D44" s="12" t="s">
        <v>10244</v>
      </c>
      <c r="E44" s="23">
        <v>43690</v>
      </c>
      <c r="F44" s="23">
        <v>43690</v>
      </c>
      <c r="G44" s="23">
        <f>DATE(YEAR(F44)+2,MONTH(F44),DAY(F44)-1)</f>
        <v>44420</v>
      </c>
      <c r="H44" s="12" t="s">
        <v>10245</v>
      </c>
      <c r="I44" s="12" t="s">
        <v>8263</v>
      </c>
      <c r="J44" s="12" t="s">
        <v>65</v>
      </c>
      <c r="K44" s="12" t="s">
        <v>28</v>
      </c>
      <c r="L44" s="12" t="s">
        <v>29</v>
      </c>
      <c r="M44" s="12" t="str">
        <f t="shared" si="9"/>
        <v>LP</v>
      </c>
      <c r="N44" s="8" t="s">
        <v>30</v>
      </c>
      <c r="O44" s="12" t="str">
        <f t="shared" si="7"/>
        <v>Medium</v>
      </c>
      <c r="P44" s="12"/>
      <c r="Q44" s="12" t="s">
        <v>10246</v>
      </c>
      <c r="R44" s="12" t="s">
        <v>10247</v>
      </c>
      <c r="S44" s="12" t="s">
        <v>10248</v>
      </c>
      <c r="T44" s="23">
        <v>44420</v>
      </c>
      <c r="U44" s="184">
        <v>44902</v>
      </c>
      <c r="V44" s="185" t="s">
        <v>36</v>
      </c>
    </row>
    <row r="45" spans="1:22" s="205" customFormat="1" ht="85.5" customHeight="1" x14ac:dyDescent="0.2">
      <c r="A45" s="190"/>
      <c r="B45" s="191"/>
      <c r="C45" s="8" t="str">
        <f t="shared" ca="1" si="8"/>
        <v>Expired</v>
      </c>
      <c r="D45" s="8" t="s">
        <v>10249</v>
      </c>
      <c r="E45" s="9">
        <v>42859</v>
      </c>
      <c r="F45" s="9">
        <v>42859</v>
      </c>
      <c r="G45" s="9">
        <f>DATE(YEAR(F45)+2,MONTH(F45),DAY(F45)-1)</f>
        <v>43588</v>
      </c>
      <c r="H45" s="8" t="s">
        <v>10250</v>
      </c>
      <c r="I45" s="8" t="s">
        <v>10251</v>
      </c>
      <c r="J45" s="8" t="s">
        <v>10196</v>
      </c>
      <c r="K45" s="8" t="s">
        <v>28</v>
      </c>
      <c r="L45" s="8" t="s">
        <v>29</v>
      </c>
      <c r="M45" s="183" t="str">
        <f t="shared" si="9"/>
        <v>LP</v>
      </c>
      <c r="N45" s="12" t="s">
        <v>132</v>
      </c>
      <c r="O45" s="8" t="str">
        <f t="shared" si="7"/>
        <v>Low</v>
      </c>
      <c r="P45" s="8" t="s">
        <v>10252</v>
      </c>
      <c r="Q45" s="8" t="s">
        <v>10253</v>
      </c>
      <c r="R45" s="8" t="s">
        <v>36</v>
      </c>
      <c r="S45" s="11" t="s">
        <v>10254</v>
      </c>
      <c r="T45" s="23">
        <v>43588</v>
      </c>
      <c r="U45" s="184">
        <v>45030</v>
      </c>
      <c r="V45" s="185" t="s">
        <v>9997</v>
      </c>
    </row>
    <row r="46" spans="1:22" s="205" customFormat="1" ht="85.5" customHeight="1" x14ac:dyDescent="0.2">
      <c r="A46" s="197" t="s">
        <v>10255</v>
      </c>
      <c r="B46" s="188"/>
      <c r="C46" s="12"/>
      <c r="D46" s="12" t="s">
        <v>10256</v>
      </c>
      <c r="E46" s="23">
        <v>43496</v>
      </c>
      <c r="F46" s="23"/>
      <c r="G46" s="23"/>
      <c r="H46" s="12" t="s">
        <v>10257</v>
      </c>
      <c r="I46" s="12" t="s">
        <v>10258</v>
      </c>
      <c r="J46" s="12" t="s">
        <v>10259</v>
      </c>
      <c r="K46" s="12"/>
      <c r="L46" s="12"/>
      <c r="M46" s="12"/>
      <c r="N46" s="8" t="s">
        <v>30</v>
      </c>
      <c r="O46" s="12" t="str">
        <f t="shared" si="7"/>
        <v>Medium</v>
      </c>
      <c r="P46" s="12"/>
      <c r="Q46" s="12" t="s">
        <v>10260</v>
      </c>
      <c r="R46" s="12" t="s">
        <v>36</v>
      </c>
      <c r="S46" s="29" t="s">
        <v>36</v>
      </c>
      <c r="T46" s="23">
        <v>44226</v>
      </c>
      <c r="U46" s="184">
        <v>43833</v>
      </c>
      <c r="V46" s="185"/>
    </row>
    <row r="47" spans="1:22" s="205" customFormat="1" ht="85.5" customHeight="1" x14ac:dyDescent="0.2">
      <c r="A47" s="190"/>
      <c r="B47" s="191"/>
      <c r="C47" s="8" t="str">
        <f ca="1">IF(G47&lt;TODAY(),"Expired","Active")</f>
        <v>Expired</v>
      </c>
      <c r="D47" s="8" t="s">
        <v>10261</v>
      </c>
      <c r="E47" s="9">
        <v>41954</v>
      </c>
      <c r="F47" s="9">
        <v>41954</v>
      </c>
      <c r="G47" s="9">
        <f>DATE(YEAR(F47)+2,MONTH(F47),DAY(F47)-1)</f>
        <v>42684</v>
      </c>
      <c r="H47" s="8" t="s">
        <v>10262</v>
      </c>
      <c r="I47" s="8" t="s">
        <v>6002</v>
      </c>
      <c r="J47" s="8" t="s">
        <v>161</v>
      </c>
      <c r="K47" s="8" t="s">
        <v>28</v>
      </c>
      <c r="L47" s="8" t="s">
        <v>29</v>
      </c>
      <c r="M47" s="183" t="str">
        <f>IF(EXACT(L47,"C - COMPANY ACT"),"LP",IF(EXACT(L47,"V- VEST ACT (WITHIN PARLIAMENT) "),"LP",IF(EXACT(L47,"FS - FRIENDLY SOCIETIES ACT"),"LP",IF(EXACT(L47,"UN - UNICORPORATED"),"LA",""))))</f>
        <v>LP</v>
      </c>
      <c r="N47" s="12" t="s">
        <v>1613</v>
      </c>
      <c r="O47" s="8" t="str">
        <f>IF(EXACT(N47,"Overseas Charities Operating in Jamaica"),"Medium",IF(EXACT(N47,"Muslim Groups/Foundations"),"Medium",IF(EXACT(N47,"Churches"),"Low",IF(EXACT(N47,"Benevolent Societies"),"Low",IF(EXACT(N47,"Alumni/Past Students'associations"),"Low",IF(EXACT(N47,"Schools(Government/Private)"),"Low",IF(EXACT(N47,"Govt.Based Trust/Charities"),"Low",IF(EXACT(N47,"Trust"),"Medium",IF(EXACT(N47,"Company Based Foundations"),"Medium",IF(EXACT(N47,"Other Foundations"),"Medium",IF(EXACT(N47,"Unincorporated Groups"),"Medium","")))))))))))</f>
        <v>Low</v>
      </c>
      <c r="P47" s="8" t="s">
        <v>10263</v>
      </c>
      <c r="Q47" s="8" t="s">
        <v>10264</v>
      </c>
      <c r="R47" s="8" t="s">
        <v>10265</v>
      </c>
      <c r="S47" s="21" t="s">
        <v>10266</v>
      </c>
      <c r="T47" s="23">
        <v>42684</v>
      </c>
      <c r="U47" s="184">
        <v>43427</v>
      </c>
      <c r="V47" s="185" t="s">
        <v>10267</v>
      </c>
    </row>
    <row r="48" spans="1:22" s="205" customFormat="1" ht="85.5" customHeight="1" x14ac:dyDescent="0.2">
      <c r="A48" s="197" t="s">
        <v>10268</v>
      </c>
      <c r="B48" s="188"/>
      <c r="C48" s="12"/>
      <c r="D48" s="12" t="s">
        <v>10269</v>
      </c>
      <c r="E48" s="23">
        <v>43020</v>
      </c>
      <c r="F48" s="23"/>
      <c r="G48" s="23"/>
      <c r="H48" s="12" t="s">
        <v>10270</v>
      </c>
      <c r="I48" s="12" t="s">
        <v>10271</v>
      </c>
      <c r="J48" s="12" t="s">
        <v>10180</v>
      </c>
      <c r="K48" s="12"/>
      <c r="L48" s="12"/>
      <c r="M48" s="12"/>
      <c r="N48" s="8" t="s">
        <v>486</v>
      </c>
      <c r="O48" s="12" t="str">
        <f>IF(EXACT(N48,"Overseas Charities Operating in Jamaica"),"Medium",IF(EXACT(N48,"Muslim Groups/Foundations"),"Medium",IF(EXACT(N48,"Churches"),"Low",IF(EXACT(N48,"Benevolent Societies"),"Low",IF(EXACT(N48,"Alumni/Past Students Associations"),"Low",IF(EXACT(N48,"Schools(Government/Private)"),"Low",IF(EXACT(N48,"Govt.Based Trusts/Charities"),"Low",IF(EXACT(N48,"Trust"),"Medium",IF(EXACT(N48,"Company Based Foundations"),"Medium",IF(EXACT(N48,"Other Foundations"),"Medium",IF(EXACT(N48,"Unincorporated Groups"),"Medium","")))))))))))</f>
        <v>Medium</v>
      </c>
      <c r="P48" s="12"/>
      <c r="Q48" s="201" t="s">
        <v>10272</v>
      </c>
      <c r="R48" s="12" t="s">
        <v>10273</v>
      </c>
      <c r="S48" s="29" t="s">
        <v>10274</v>
      </c>
      <c r="T48" s="23">
        <v>43749</v>
      </c>
      <c r="U48" s="184">
        <v>44564</v>
      </c>
      <c r="V48" s="185"/>
    </row>
    <row r="49" spans="1:22" s="205" customFormat="1" ht="85.5" customHeight="1" x14ac:dyDescent="0.2">
      <c r="A49" s="190"/>
      <c r="B49" s="191"/>
      <c r="C49" s="8" t="str">
        <f t="shared" ref="C49:C58" ca="1" si="10">IF(G49&lt;TODAY(),"Expired","Active")</f>
        <v>Expired</v>
      </c>
      <c r="D49" s="8" t="s">
        <v>10275</v>
      </c>
      <c r="E49" s="9">
        <v>43165</v>
      </c>
      <c r="F49" s="9">
        <v>43165</v>
      </c>
      <c r="G49" s="9">
        <f t="shared" ref="G49:G58" si="11">DATE(YEAR(F49)+2,MONTH(F49),DAY(F49)-1)</f>
        <v>43895</v>
      </c>
      <c r="H49" s="8" t="s">
        <v>10276</v>
      </c>
      <c r="I49" s="8" t="s">
        <v>10277</v>
      </c>
      <c r="J49" s="8" t="s">
        <v>27</v>
      </c>
      <c r="K49" s="8" t="s">
        <v>28</v>
      </c>
      <c r="L49" s="8" t="s">
        <v>29</v>
      </c>
      <c r="M49" s="183" t="str">
        <f t="shared" ref="M49:M58" si="12">IF(EXACT(L49,"C - COMPANY ACT"),"LP",IF(EXACT(L49,"V- VEST ACT (WITHIN PARLIAMENT) "),"LP",IF(EXACT(L49,"FS - FRIENDLY SOCIETIES ACT"),"LP",IF(EXACT(L49,"UN - UNICORPORATED"),"LA",""))))</f>
        <v>LP</v>
      </c>
      <c r="N49" s="12" t="s">
        <v>30</v>
      </c>
      <c r="O49" s="8" t="str">
        <f t="shared" ref="O49:O58" si="13">IF(EXACT(N49,"Overseas Charities Operating in Jamaica"),"Medium",IF(EXACT(N49,"Muslim Groups/Foundations"),"Medium",IF(EXACT(N49,"Churches"),"Low",IF(EXACT(N49,"Benevolent Societies"),"Low",IF(EXACT(N49,"Alumni/Past Students'associations"),"Low",IF(EXACT(N49,"Schools(Government/Private)"),"Low",IF(EXACT(N49,"Govt.Based Trust/Charities"),"Low",IF(EXACT(N49,"Trust"),"Medium",IF(EXACT(N49,"Company Based Foundations"),"Medium",IF(EXACT(N49,"Other Foundations"),"Medium",IF(EXACT(N49,"Unincorporated Groups"),"Medium","")))))))))))</f>
        <v>Medium</v>
      </c>
      <c r="P49" s="164" t="s">
        <v>10278</v>
      </c>
      <c r="Q49" s="8" t="s">
        <v>10279</v>
      </c>
      <c r="R49" s="8"/>
      <c r="S49" s="11"/>
      <c r="T49" s="23">
        <v>43895</v>
      </c>
      <c r="U49" s="184">
        <v>0</v>
      </c>
      <c r="V49" s="185" t="s">
        <v>9997</v>
      </c>
    </row>
    <row r="50" spans="1:22" s="205" customFormat="1" ht="85.5" customHeight="1" x14ac:dyDescent="0.2">
      <c r="A50" s="197"/>
      <c r="B50" s="188"/>
      <c r="C50" s="12" t="str">
        <f t="shared" ca="1" si="10"/>
        <v>Expired</v>
      </c>
      <c r="D50" s="12" t="s">
        <v>10280</v>
      </c>
      <c r="E50" s="23">
        <v>43202</v>
      </c>
      <c r="F50" s="23">
        <v>43202</v>
      </c>
      <c r="G50" s="23">
        <f t="shared" si="11"/>
        <v>43932</v>
      </c>
      <c r="H50" s="12" t="s">
        <v>10281</v>
      </c>
      <c r="I50" s="12" t="s">
        <v>10282</v>
      </c>
      <c r="J50" s="12" t="s">
        <v>10016</v>
      </c>
      <c r="K50" s="12" t="s">
        <v>28</v>
      </c>
      <c r="L50" s="12" t="s">
        <v>29</v>
      </c>
      <c r="M50" s="12" t="str">
        <f t="shared" si="12"/>
        <v>LP</v>
      </c>
      <c r="N50" s="8" t="s">
        <v>30</v>
      </c>
      <c r="O50" s="12" t="str">
        <f t="shared" si="13"/>
        <v>Medium</v>
      </c>
      <c r="P50" s="12"/>
      <c r="Q50" s="12" t="s">
        <v>10283</v>
      </c>
      <c r="R50" s="12" t="s">
        <v>10284</v>
      </c>
      <c r="S50" s="12" t="s">
        <v>10285</v>
      </c>
      <c r="T50" s="23">
        <v>44662</v>
      </c>
      <c r="U50" s="184">
        <v>44846</v>
      </c>
      <c r="V50" s="185" t="s">
        <v>36</v>
      </c>
    </row>
    <row r="51" spans="1:22" s="205" customFormat="1" ht="85.5" customHeight="1" x14ac:dyDescent="0.2">
      <c r="A51" s="197"/>
      <c r="B51" s="188"/>
      <c r="C51" s="12" t="str">
        <f t="shared" ca="1" si="10"/>
        <v>Expired</v>
      </c>
      <c r="D51" s="12" t="s">
        <v>10286</v>
      </c>
      <c r="E51" s="23">
        <v>43153</v>
      </c>
      <c r="F51" s="23">
        <v>43153</v>
      </c>
      <c r="G51" s="23">
        <f t="shared" si="11"/>
        <v>43882</v>
      </c>
      <c r="H51" s="12" t="s">
        <v>10287</v>
      </c>
      <c r="I51" s="12" t="s">
        <v>10288</v>
      </c>
      <c r="J51" s="12" t="s">
        <v>10016</v>
      </c>
      <c r="K51" s="12" t="s">
        <v>28</v>
      </c>
      <c r="L51" s="12" t="s">
        <v>29</v>
      </c>
      <c r="M51" s="12" t="str">
        <f t="shared" si="12"/>
        <v>LP</v>
      </c>
      <c r="N51" s="8" t="s">
        <v>30</v>
      </c>
      <c r="O51" s="12" t="str">
        <f t="shared" si="13"/>
        <v>Medium</v>
      </c>
      <c r="P51" s="12"/>
      <c r="Q51" s="12" t="s">
        <v>10289</v>
      </c>
      <c r="R51" s="12" t="s">
        <v>10290</v>
      </c>
      <c r="S51" s="12" t="s">
        <v>10291</v>
      </c>
      <c r="T51" s="23">
        <v>43882</v>
      </c>
      <c r="U51" s="184">
        <v>44895</v>
      </c>
      <c r="V51" s="185" t="s">
        <v>36</v>
      </c>
    </row>
    <row r="52" spans="1:22" s="205" customFormat="1" ht="85.5" customHeight="1" x14ac:dyDescent="0.2">
      <c r="A52" s="202"/>
      <c r="B52" s="196"/>
      <c r="C52" s="8" t="str">
        <f t="shared" ca="1" si="10"/>
        <v>Expired</v>
      </c>
      <c r="D52" s="8" t="s">
        <v>10292</v>
      </c>
      <c r="E52" s="9">
        <v>43165</v>
      </c>
      <c r="F52" s="9">
        <v>43165</v>
      </c>
      <c r="G52" s="9">
        <f t="shared" si="11"/>
        <v>43895</v>
      </c>
      <c r="H52" s="8" t="s">
        <v>10293</v>
      </c>
      <c r="I52" s="8" t="s">
        <v>10294</v>
      </c>
      <c r="J52" s="8" t="s">
        <v>254</v>
      </c>
      <c r="K52" s="8" t="s">
        <v>28</v>
      </c>
      <c r="L52" s="8" t="s">
        <v>29</v>
      </c>
      <c r="M52" s="183" t="str">
        <f t="shared" si="12"/>
        <v>LP</v>
      </c>
      <c r="N52" s="12" t="s">
        <v>30</v>
      </c>
      <c r="O52" s="8" t="str">
        <f t="shared" si="13"/>
        <v>Medium</v>
      </c>
      <c r="P52" s="8" t="s">
        <v>10295</v>
      </c>
      <c r="Q52" s="8" t="s">
        <v>10296</v>
      </c>
      <c r="R52" s="8" t="s">
        <v>36</v>
      </c>
      <c r="S52" s="21" t="s">
        <v>36</v>
      </c>
      <c r="T52" s="23">
        <v>43895</v>
      </c>
      <c r="U52" s="184">
        <v>45029</v>
      </c>
      <c r="V52" s="185" t="s">
        <v>9997</v>
      </c>
    </row>
    <row r="53" spans="1:22" s="205" customFormat="1" ht="85.5" customHeight="1" x14ac:dyDescent="0.2">
      <c r="A53" s="187"/>
      <c r="B53" s="187"/>
      <c r="C53" s="12" t="str">
        <f t="shared" ca="1" si="10"/>
        <v>Expired</v>
      </c>
      <c r="D53" s="12" t="s">
        <v>10297</v>
      </c>
      <c r="E53" s="23">
        <v>43017</v>
      </c>
      <c r="F53" s="23">
        <v>43017</v>
      </c>
      <c r="G53" s="23">
        <f t="shared" si="11"/>
        <v>43746</v>
      </c>
      <c r="H53" s="12" t="s">
        <v>10298</v>
      </c>
      <c r="I53" s="12" t="s">
        <v>10299</v>
      </c>
      <c r="J53" s="12" t="s">
        <v>10016</v>
      </c>
      <c r="K53" s="12" t="s">
        <v>28</v>
      </c>
      <c r="L53" s="12" t="s">
        <v>29</v>
      </c>
      <c r="M53" s="12" t="str">
        <f t="shared" si="12"/>
        <v>LP</v>
      </c>
      <c r="N53" s="8" t="s">
        <v>30</v>
      </c>
      <c r="O53" s="12" t="str">
        <f t="shared" si="13"/>
        <v>Medium</v>
      </c>
      <c r="P53" s="12"/>
      <c r="Q53" s="12" t="s">
        <v>10300</v>
      </c>
      <c r="R53" s="12" t="s">
        <v>10301</v>
      </c>
      <c r="S53" s="12" t="s">
        <v>36</v>
      </c>
      <c r="T53" s="23">
        <v>43746</v>
      </c>
      <c r="U53" s="184">
        <v>44901</v>
      </c>
      <c r="V53" s="185" t="s">
        <v>36</v>
      </c>
    </row>
    <row r="54" spans="1:22" s="205" customFormat="1" ht="85.5" customHeight="1" x14ac:dyDescent="0.2">
      <c r="A54" s="187"/>
      <c r="B54" s="187"/>
      <c r="C54" s="8" t="str">
        <f t="shared" ca="1" si="10"/>
        <v>Expired</v>
      </c>
      <c r="D54" s="12" t="s">
        <v>10302</v>
      </c>
      <c r="E54" s="23">
        <v>43060</v>
      </c>
      <c r="F54" s="28">
        <v>43060</v>
      </c>
      <c r="G54" s="9">
        <f t="shared" si="11"/>
        <v>43789</v>
      </c>
      <c r="H54" s="8" t="s">
        <v>10303</v>
      </c>
      <c r="I54" s="12" t="s">
        <v>10304</v>
      </c>
      <c r="J54" s="12" t="s">
        <v>56</v>
      </c>
      <c r="K54" s="12" t="s">
        <v>124</v>
      </c>
      <c r="L54" s="11" t="s">
        <v>1275</v>
      </c>
      <c r="M54" s="183" t="str">
        <f t="shared" si="12"/>
        <v>LA</v>
      </c>
      <c r="N54" s="12" t="s">
        <v>1276</v>
      </c>
      <c r="O54" s="8" t="str">
        <f t="shared" si="13"/>
        <v>Medium</v>
      </c>
      <c r="P54" s="12"/>
      <c r="Q54" s="12" t="s">
        <v>10305</v>
      </c>
      <c r="R54" s="12" t="s">
        <v>10306</v>
      </c>
      <c r="S54" s="29" t="s">
        <v>10307</v>
      </c>
      <c r="T54" s="23">
        <v>43789</v>
      </c>
      <c r="U54" s="184"/>
      <c r="V54" s="185" t="s">
        <v>9997</v>
      </c>
    </row>
    <row r="55" spans="1:22" s="205" customFormat="1" ht="85.5" customHeight="1" x14ac:dyDescent="0.2">
      <c r="A55" s="190"/>
      <c r="B55" s="191"/>
      <c r="C55" s="8" t="str">
        <f t="shared" ca="1" si="10"/>
        <v>Expired</v>
      </c>
      <c r="D55" s="8" t="s">
        <v>10308</v>
      </c>
      <c r="E55" s="9">
        <v>43315</v>
      </c>
      <c r="F55" s="9">
        <v>44776</v>
      </c>
      <c r="G55" s="9">
        <f t="shared" si="11"/>
        <v>45506</v>
      </c>
      <c r="H55" s="8" t="s">
        <v>10309</v>
      </c>
      <c r="I55" s="8" t="s">
        <v>10310</v>
      </c>
      <c r="J55" s="8" t="s">
        <v>254</v>
      </c>
      <c r="K55" s="8" t="s">
        <v>28</v>
      </c>
      <c r="L55" s="8" t="s">
        <v>29</v>
      </c>
      <c r="M55" s="183" t="str">
        <f t="shared" si="12"/>
        <v>LP</v>
      </c>
      <c r="N55" s="8" t="s">
        <v>132</v>
      </c>
      <c r="O55" s="8" t="str">
        <f t="shared" si="13"/>
        <v>Low</v>
      </c>
      <c r="P55" s="8"/>
      <c r="Q55" s="8" t="s">
        <v>215</v>
      </c>
      <c r="R55" s="8" t="s">
        <v>10311</v>
      </c>
      <c r="S55" s="11" t="s">
        <v>10312</v>
      </c>
      <c r="T55" s="23">
        <v>45506</v>
      </c>
      <c r="U55" s="184">
        <v>44480</v>
      </c>
      <c r="V55" s="185" t="s">
        <v>10313</v>
      </c>
    </row>
    <row r="56" spans="1:22" s="205" customFormat="1" ht="85.5" customHeight="1" x14ac:dyDescent="0.2">
      <c r="A56" s="197"/>
      <c r="B56" s="188"/>
      <c r="C56" s="12" t="str">
        <f t="shared" ca="1" si="10"/>
        <v>Expired</v>
      </c>
      <c r="D56" s="12" t="s">
        <v>10314</v>
      </c>
      <c r="E56" s="23">
        <v>41851</v>
      </c>
      <c r="F56" s="23">
        <v>44043</v>
      </c>
      <c r="G56" s="23">
        <f t="shared" si="11"/>
        <v>44772</v>
      </c>
      <c r="H56" s="12" t="s">
        <v>10315</v>
      </c>
      <c r="I56" s="12" t="s">
        <v>10316</v>
      </c>
      <c r="J56" s="12" t="s">
        <v>10016</v>
      </c>
      <c r="K56" s="12" t="s">
        <v>28</v>
      </c>
      <c r="L56" s="12" t="s">
        <v>29</v>
      </c>
      <c r="M56" s="12" t="str">
        <f t="shared" si="12"/>
        <v>LP</v>
      </c>
      <c r="N56" s="8" t="s">
        <v>30</v>
      </c>
      <c r="O56" s="12" t="str">
        <f t="shared" si="13"/>
        <v>Medium</v>
      </c>
      <c r="P56" s="12"/>
      <c r="Q56" s="12" t="s">
        <v>10317</v>
      </c>
      <c r="R56" s="12" t="s">
        <v>10318</v>
      </c>
      <c r="S56" s="12" t="s">
        <v>10319</v>
      </c>
      <c r="T56" s="23">
        <v>44772</v>
      </c>
      <c r="U56" s="184">
        <v>44775</v>
      </c>
      <c r="V56" s="185" t="s">
        <v>36</v>
      </c>
    </row>
    <row r="57" spans="1:22" s="205" customFormat="1" ht="85.5" customHeight="1" x14ac:dyDescent="0.2">
      <c r="A57" s="190"/>
      <c r="B57" s="191"/>
      <c r="C57" s="8" t="str">
        <f t="shared" ca="1" si="10"/>
        <v>Expired</v>
      </c>
      <c r="D57" s="8" t="s">
        <v>10320</v>
      </c>
      <c r="E57" s="9">
        <v>43655</v>
      </c>
      <c r="F57" s="9">
        <f>E57</f>
        <v>43655</v>
      </c>
      <c r="G57" s="9">
        <f t="shared" si="11"/>
        <v>44385</v>
      </c>
      <c r="H57" s="8" t="s">
        <v>10321</v>
      </c>
      <c r="I57" s="8" t="s">
        <v>10322</v>
      </c>
      <c r="J57" s="8" t="s">
        <v>161</v>
      </c>
      <c r="K57" s="8" t="s">
        <v>28</v>
      </c>
      <c r="L57" s="8" t="s">
        <v>29</v>
      </c>
      <c r="M57" s="183" t="str">
        <f t="shared" si="12"/>
        <v>LP</v>
      </c>
      <c r="N57" s="12" t="s">
        <v>30</v>
      </c>
      <c r="O57" s="8" t="str">
        <f t="shared" si="13"/>
        <v>Medium</v>
      </c>
      <c r="P57" s="12" t="s">
        <v>36</v>
      </c>
      <c r="Q57" s="8" t="s">
        <v>10323</v>
      </c>
      <c r="R57" s="8" t="s">
        <v>10324</v>
      </c>
      <c r="S57" s="11" t="s">
        <v>10325</v>
      </c>
      <c r="T57" s="23">
        <v>44385</v>
      </c>
      <c r="U57" s="184">
        <v>45204</v>
      </c>
      <c r="V57" s="185" t="s">
        <v>9997</v>
      </c>
    </row>
    <row r="58" spans="1:22" s="205" customFormat="1" ht="85.5" customHeight="1" x14ac:dyDescent="0.2">
      <c r="A58" s="197"/>
      <c r="B58" s="188"/>
      <c r="C58" s="8" t="str">
        <f t="shared" ca="1" si="10"/>
        <v>Expired</v>
      </c>
      <c r="D58" s="8" t="s">
        <v>10326</v>
      </c>
      <c r="E58" s="9">
        <v>43507</v>
      </c>
      <c r="F58" s="9">
        <f>E58</f>
        <v>43507</v>
      </c>
      <c r="G58" s="9">
        <f t="shared" si="11"/>
        <v>44237</v>
      </c>
      <c r="H58" s="8" t="s">
        <v>10327</v>
      </c>
      <c r="I58" s="8" t="s">
        <v>10328</v>
      </c>
      <c r="J58" s="8" t="s">
        <v>65</v>
      </c>
      <c r="K58" s="8" t="s">
        <v>28</v>
      </c>
      <c r="L58" s="8" t="s">
        <v>29</v>
      </c>
      <c r="M58" s="183" t="str">
        <f t="shared" si="12"/>
        <v>LP</v>
      </c>
      <c r="N58" s="12" t="s">
        <v>41</v>
      </c>
      <c r="O58" s="8" t="str">
        <f t="shared" si="13"/>
        <v>Medium</v>
      </c>
      <c r="P58" s="8"/>
      <c r="Q58" s="8" t="s">
        <v>10329</v>
      </c>
      <c r="R58" s="8" t="s">
        <v>10330</v>
      </c>
      <c r="S58" s="11" t="s">
        <v>10331</v>
      </c>
      <c r="T58" s="23">
        <v>43507</v>
      </c>
      <c r="U58" s="184">
        <v>44536</v>
      </c>
      <c r="V58" s="185" t="s">
        <v>9997</v>
      </c>
    </row>
    <row r="59" spans="1:22" s="205" customFormat="1" ht="85.5" customHeight="1" x14ac:dyDescent="0.2">
      <c r="A59" s="197" t="s">
        <v>10332</v>
      </c>
      <c r="B59" s="188"/>
      <c r="C59" s="12"/>
      <c r="D59" s="12" t="s">
        <v>10333</v>
      </c>
      <c r="E59" s="23">
        <v>41788</v>
      </c>
      <c r="F59" s="23"/>
      <c r="G59" s="23"/>
      <c r="H59" s="12" t="s">
        <v>10334</v>
      </c>
      <c r="I59" s="12" t="s">
        <v>10335</v>
      </c>
      <c r="J59" s="12" t="s">
        <v>65</v>
      </c>
      <c r="K59" s="12"/>
      <c r="L59" s="12"/>
      <c r="M59" s="12"/>
      <c r="N59" s="8" t="s">
        <v>30</v>
      </c>
      <c r="O59" s="12" t="str">
        <f>IF(EXACT(N59,"Overseas Charities Operating in Jamaica"),"Medium",IF(EXACT(N59,"Muslim Groups/Foundations"),"Medium",IF(EXACT(N59,"Churches"),"Low",IF(EXACT(N59,"Benevolent Societies"),"Low",IF(EXACT(N59,"Alumni/Past Students Associations"),"Low",IF(EXACT(N59,"Schools(Government/Private)"),"Low",IF(EXACT(N59,"Govt.Based Trusts/Charities"),"Low",IF(EXACT(N59,"Trust"),"Medium",IF(EXACT(N59,"Company Based Foundations"),"Medium",IF(EXACT(N59,"Other Foundations"),"Medium",IF(EXACT(N59,"Unincorporated Groups"),"Medium","")))))))))))</f>
        <v>Medium</v>
      </c>
      <c r="P59" s="12"/>
      <c r="Q59" s="12" t="s">
        <v>10336</v>
      </c>
      <c r="R59" s="12" t="s">
        <v>3886</v>
      </c>
      <c r="S59" s="12" t="s">
        <v>3886</v>
      </c>
      <c r="T59" s="23">
        <v>42518</v>
      </c>
      <c r="U59" s="184">
        <v>42282</v>
      </c>
      <c r="V59" s="185"/>
    </row>
    <row r="60" spans="1:22" s="205" customFormat="1" ht="85.5" customHeight="1" x14ac:dyDescent="0.2">
      <c r="A60" s="189" t="s">
        <v>234</v>
      </c>
      <c r="B60" s="35"/>
      <c r="C60" s="35" t="str">
        <f t="shared" ref="C60:C72" ca="1" si="14">IF(G60&lt;TODAY(),"Expired","Active")</f>
        <v>Expired</v>
      </c>
      <c r="D60" s="35" t="s">
        <v>10337</v>
      </c>
      <c r="E60" s="169">
        <v>42632</v>
      </c>
      <c r="F60" s="36">
        <f t="shared" ref="F60:F72" si="15">E60</f>
        <v>42632</v>
      </c>
      <c r="G60" s="36">
        <f t="shared" ref="G60:G72" si="16">DATE(YEAR(F60)+2,MONTH(F60),DAY(F60)-1)</f>
        <v>43361</v>
      </c>
      <c r="H60" s="35" t="s">
        <v>10338</v>
      </c>
      <c r="I60" s="35" t="s">
        <v>10339</v>
      </c>
      <c r="J60" s="35" t="s">
        <v>27</v>
      </c>
      <c r="K60" s="35" t="s">
        <v>28</v>
      </c>
      <c r="L60" s="35" t="s">
        <v>29</v>
      </c>
      <c r="M60" s="42" t="str">
        <f t="shared" ref="M60:M72" si="17">IF(EXACT(L60,"C - COMPANY ACT"),"LP",IF(EXACT(L60,"V- VEST ACT (WITHIN PARLIAMENT) "),"LP",IF(EXACT(L60,"FS - FRIENDLY SOCIETIES ACT"),"LP",IF(EXACT(L60,"UN - UNICORPORATED"),"LA",""))))</f>
        <v>LP</v>
      </c>
      <c r="N60" s="44" t="s">
        <v>30</v>
      </c>
      <c r="O60" s="35" t="str">
        <f t="shared" ref="O60:O72" si="18">IF(EXACT(N60,"Overseas Charities Operating in Jamaica"),"Medium",IF(EXACT(N60,"Muslim Groups/Foundations"),"Medium",IF(EXACT(N60,"Churches"),"Low",IF(EXACT(N60,"Benevolent Societies"),"Low",IF(EXACT(N60,"Alumni/Past Students'associations"),"Low",IF(EXACT(N60,"Schools(Government/Private)"),"Low",IF(EXACT(N60,"Govt.Based Trust/Charities"),"Low",IF(EXACT(N60,"Trust"),"Medium",IF(EXACT(N60,"Company Based Foundations"),"Medium",IF(EXACT(N60,"Other Foundations"),"Medium",IF(EXACT(N60,"Unincorporated Groups"),"Medium","")))))))))))</f>
        <v>Medium</v>
      </c>
      <c r="P60" s="12"/>
      <c r="Q60" s="35" t="s">
        <v>10340</v>
      </c>
      <c r="R60" s="35" t="s">
        <v>10341</v>
      </c>
      <c r="S60" s="43" t="s">
        <v>10342</v>
      </c>
      <c r="T60" s="23">
        <v>43361</v>
      </c>
      <c r="U60" s="184">
        <v>45057</v>
      </c>
      <c r="V60" s="185" t="s">
        <v>9997</v>
      </c>
    </row>
    <row r="61" spans="1:22" s="205" customFormat="1" ht="85.5" customHeight="1" x14ac:dyDescent="0.2">
      <c r="A61" s="182"/>
      <c r="B61" s="182"/>
      <c r="C61" s="8" t="str">
        <f t="shared" ca="1" si="14"/>
        <v>Expired</v>
      </c>
      <c r="D61" s="8" t="s">
        <v>10343</v>
      </c>
      <c r="E61" s="163">
        <v>43376</v>
      </c>
      <c r="F61" s="9">
        <f t="shared" si="15"/>
        <v>43376</v>
      </c>
      <c r="G61" s="9">
        <f t="shared" si="16"/>
        <v>44106</v>
      </c>
      <c r="H61" s="8" t="s">
        <v>10344</v>
      </c>
      <c r="I61" s="8" t="s">
        <v>10345</v>
      </c>
      <c r="J61" s="8" t="s">
        <v>10086</v>
      </c>
      <c r="K61" s="8" t="s">
        <v>28</v>
      </c>
      <c r="L61" s="8" t="s">
        <v>29</v>
      </c>
      <c r="M61" s="183" t="str">
        <f t="shared" si="17"/>
        <v>LP</v>
      </c>
      <c r="N61" s="12" t="s">
        <v>30</v>
      </c>
      <c r="O61" s="8" t="str">
        <f t="shared" si="18"/>
        <v>Medium</v>
      </c>
      <c r="P61" s="8"/>
      <c r="Q61" s="8" t="s">
        <v>10346</v>
      </c>
      <c r="R61" s="8" t="s">
        <v>10347</v>
      </c>
      <c r="S61" s="11" t="s">
        <v>10348</v>
      </c>
      <c r="T61" s="23">
        <v>44106</v>
      </c>
      <c r="U61" s="184">
        <v>44974</v>
      </c>
      <c r="V61" s="185" t="s">
        <v>9997</v>
      </c>
    </row>
    <row r="62" spans="1:22" s="205" customFormat="1" ht="85.5" customHeight="1" x14ac:dyDescent="0.2">
      <c r="A62" s="12"/>
      <c r="B62" s="12"/>
      <c r="C62" s="8" t="str">
        <f t="shared" ca="1" si="14"/>
        <v>Expired</v>
      </c>
      <c r="D62" s="8" t="s">
        <v>10349</v>
      </c>
      <c r="E62" s="163">
        <v>43269</v>
      </c>
      <c r="F62" s="9">
        <f t="shared" si="15"/>
        <v>43269</v>
      </c>
      <c r="G62" s="9">
        <f t="shared" si="16"/>
        <v>43999</v>
      </c>
      <c r="H62" s="8" t="s">
        <v>10350</v>
      </c>
      <c r="I62" s="8" t="s">
        <v>10351</v>
      </c>
      <c r="J62" s="8" t="s">
        <v>27</v>
      </c>
      <c r="K62" s="8" t="s">
        <v>28</v>
      </c>
      <c r="L62" s="8" t="s">
        <v>29</v>
      </c>
      <c r="M62" s="183" t="str">
        <f t="shared" si="17"/>
        <v>LP</v>
      </c>
      <c r="N62" s="12" t="s">
        <v>132</v>
      </c>
      <c r="O62" s="8" t="str">
        <f t="shared" si="18"/>
        <v>Low</v>
      </c>
      <c r="P62" s="8"/>
      <c r="Q62" s="8" t="s">
        <v>10352</v>
      </c>
      <c r="R62" s="8" t="s">
        <v>10353</v>
      </c>
      <c r="S62" s="11" t="s">
        <v>10354</v>
      </c>
      <c r="T62" s="23">
        <v>43999</v>
      </c>
      <c r="U62" s="184">
        <v>45083</v>
      </c>
      <c r="V62" s="185" t="s">
        <v>9997</v>
      </c>
    </row>
    <row r="63" spans="1:22" s="205" customFormat="1" ht="85.5" customHeight="1" x14ac:dyDescent="0.2">
      <c r="A63" s="182"/>
      <c r="B63" s="182"/>
      <c r="C63" s="8" t="str">
        <f t="shared" ca="1" si="14"/>
        <v>Expired</v>
      </c>
      <c r="D63" s="8" t="s">
        <v>10355</v>
      </c>
      <c r="E63" s="163">
        <v>43244</v>
      </c>
      <c r="F63" s="9">
        <f t="shared" si="15"/>
        <v>43244</v>
      </c>
      <c r="G63" s="9">
        <f t="shared" si="16"/>
        <v>43974</v>
      </c>
      <c r="H63" s="8" t="s">
        <v>10356</v>
      </c>
      <c r="I63" s="8" t="s">
        <v>10357</v>
      </c>
      <c r="J63" s="8" t="s">
        <v>10086</v>
      </c>
      <c r="K63" s="8" t="s">
        <v>28</v>
      </c>
      <c r="L63" s="8" t="s">
        <v>29</v>
      </c>
      <c r="M63" s="183" t="str">
        <f t="shared" si="17"/>
        <v>LP</v>
      </c>
      <c r="N63" s="12" t="s">
        <v>30</v>
      </c>
      <c r="O63" s="8" t="str">
        <f t="shared" si="18"/>
        <v>Medium</v>
      </c>
      <c r="P63" s="8"/>
      <c r="Q63" s="8" t="s">
        <v>10358</v>
      </c>
      <c r="R63" s="8" t="s">
        <v>36</v>
      </c>
      <c r="S63" s="21" t="s">
        <v>36</v>
      </c>
      <c r="T63" s="23">
        <v>43974</v>
      </c>
      <c r="U63" s="184">
        <v>44972</v>
      </c>
      <c r="V63" s="185" t="s">
        <v>9997</v>
      </c>
    </row>
    <row r="64" spans="1:22" s="205" customFormat="1" ht="85.5" customHeight="1" x14ac:dyDescent="0.2">
      <c r="A64" s="182"/>
      <c r="B64" s="182"/>
      <c r="C64" s="8" t="str">
        <f t="shared" ca="1" si="14"/>
        <v>Expired</v>
      </c>
      <c r="D64" s="8" t="s">
        <v>10359</v>
      </c>
      <c r="E64" s="163">
        <v>43927</v>
      </c>
      <c r="F64" s="9">
        <f t="shared" si="15"/>
        <v>43927</v>
      </c>
      <c r="G64" s="9">
        <f t="shared" si="16"/>
        <v>44656</v>
      </c>
      <c r="H64" s="8" t="s">
        <v>10360</v>
      </c>
      <c r="I64" s="8" t="s">
        <v>10361</v>
      </c>
      <c r="J64" s="8" t="s">
        <v>65</v>
      </c>
      <c r="K64" s="8" t="s">
        <v>28</v>
      </c>
      <c r="L64" s="8" t="s">
        <v>29</v>
      </c>
      <c r="M64" s="183" t="str">
        <f t="shared" si="17"/>
        <v>LP</v>
      </c>
      <c r="N64" s="12" t="s">
        <v>132</v>
      </c>
      <c r="O64" s="8" t="str">
        <f t="shared" si="18"/>
        <v>Low</v>
      </c>
      <c r="P64" s="8" t="s">
        <v>10362</v>
      </c>
      <c r="Q64" s="8" t="s">
        <v>215</v>
      </c>
      <c r="R64" s="8" t="s">
        <v>10363</v>
      </c>
      <c r="S64" s="11" t="s">
        <v>36</v>
      </c>
      <c r="T64" s="23">
        <v>44656</v>
      </c>
      <c r="U64" s="184">
        <v>45016</v>
      </c>
      <c r="V64" s="185" t="s">
        <v>9997</v>
      </c>
    </row>
    <row r="65" spans="1:22" s="205" customFormat="1" ht="85.5" customHeight="1" x14ac:dyDescent="0.2">
      <c r="A65" s="190"/>
      <c r="B65" s="191"/>
      <c r="C65" s="8" t="str">
        <f t="shared" ca="1" si="14"/>
        <v>Expired</v>
      </c>
      <c r="D65" s="8" t="s">
        <v>10364</v>
      </c>
      <c r="E65" s="9">
        <v>43452</v>
      </c>
      <c r="F65" s="9">
        <f t="shared" si="15"/>
        <v>43452</v>
      </c>
      <c r="G65" s="9">
        <f t="shared" si="16"/>
        <v>44182</v>
      </c>
      <c r="H65" s="8" t="s">
        <v>10365</v>
      </c>
      <c r="I65" s="8" t="s">
        <v>10366</v>
      </c>
      <c r="J65" s="8" t="s">
        <v>282</v>
      </c>
      <c r="K65" s="8" t="s">
        <v>28</v>
      </c>
      <c r="L65" s="8" t="s">
        <v>29</v>
      </c>
      <c r="M65" s="183" t="str">
        <f t="shared" si="17"/>
        <v>LP</v>
      </c>
      <c r="N65" s="12" t="s">
        <v>30</v>
      </c>
      <c r="O65" s="8" t="str">
        <f t="shared" si="18"/>
        <v>Medium</v>
      </c>
      <c r="P65" s="8"/>
      <c r="Q65" s="8" t="s">
        <v>10367</v>
      </c>
      <c r="R65" s="8" t="s">
        <v>10368</v>
      </c>
      <c r="S65" s="11" t="s">
        <v>10369</v>
      </c>
      <c r="T65" s="23">
        <v>44182</v>
      </c>
      <c r="U65" s="184">
        <v>44972</v>
      </c>
      <c r="V65" s="185" t="s">
        <v>9997</v>
      </c>
    </row>
    <row r="66" spans="1:22" s="205" customFormat="1" ht="85.5" customHeight="1" x14ac:dyDescent="0.2">
      <c r="A66" s="182"/>
      <c r="B66" s="182"/>
      <c r="C66" s="8" t="str">
        <f t="shared" ca="1" si="14"/>
        <v>Expired</v>
      </c>
      <c r="D66" s="8" t="s">
        <v>10370</v>
      </c>
      <c r="E66" s="163">
        <v>42117</v>
      </c>
      <c r="F66" s="9">
        <f t="shared" si="15"/>
        <v>42117</v>
      </c>
      <c r="G66" s="9">
        <f t="shared" si="16"/>
        <v>42847</v>
      </c>
      <c r="H66" s="8" t="s">
        <v>10371</v>
      </c>
      <c r="I66" s="8" t="s">
        <v>10372</v>
      </c>
      <c r="J66" s="8" t="s">
        <v>161</v>
      </c>
      <c r="K66" s="8" t="s">
        <v>28</v>
      </c>
      <c r="L66" s="8" t="s">
        <v>29</v>
      </c>
      <c r="M66" s="183" t="str">
        <f t="shared" si="17"/>
        <v>LP</v>
      </c>
      <c r="N66" s="12" t="s">
        <v>1613</v>
      </c>
      <c r="O66" s="8" t="str">
        <f t="shared" si="18"/>
        <v>Low</v>
      </c>
      <c r="P66" s="12" t="s">
        <v>10373</v>
      </c>
      <c r="Q66" s="8" t="s">
        <v>10374</v>
      </c>
      <c r="R66" s="12" t="s">
        <v>10375</v>
      </c>
      <c r="S66" s="12" t="s">
        <v>10376</v>
      </c>
      <c r="T66" s="23">
        <v>42847</v>
      </c>
      <c r="U66" s="184">
        <v>45197</v>
      </c>
      <c r="V66" s="185" t="s">
        <v>9997</v>
      </c>
    </row>
    <row r="67" spans="1:22" s="205" customFormat="1" ht="85.5" customHeight="1" x14ac:dyDescent="0.2">
      <c r="A67" s="182"/>
      <c r="B67" s="182"/>
      <c r="C67" s="8" t="str">
        <f t="shared" ca="1" si="14"/>
        <v>Expired</v>
      </c>
      <c r="D67" s="8" t="s">
        <v>10377</v>
      </c>
      <c r="E67" s="163">
        <v>43033</v>
      </c>
      <c r="F67" s="9">
        <f t="shared" si="15"/>
        <v>43033</v>
      </c>
      <c r="G67" s="9">
        <f t="shared" si="16"/>
        <v>43762</v>
      </c>
      <c r="H67" s="8" t="s">
        <v>10378</v>
      </c>
      <c r="I67" s="8" t="s">
        <v>9429</v>
      </c>
      <c r="J67" s="8" t="s">
        <v>10086</v>
      </c>
      <c r="K67" s="8" t="s">
        <v>28</v>
      </c>
      <c r="L67" s="8" t="s">
        <v>29</v>
      </c>
      <c r="M67" s="183" t="str">
        <f t="shared" si="17"/>
        <v>LP</v>
      </c>
      <c r="N67" s="12" t="s">
        <v>132</v>
      </c>
      <c r="O67" s="8" t="str">
        <f t="shared" si="18"/>
        <v>Low</v>
      </c>
      <c r="P67" s="8"/>
      <c r="Q67" s="8" t="s">
        <v>10379</v>
      </c>
      <c r="R67" s="8" t="s">
        <v>10380</v>
      </c>
      <c r="S67" s="11" t="s">
        <v>10381</v>
      </c>
      <c r="T67" s="23">
        <v>43762</v>
      </c>
      <c r="U67" s="184">
        <v>44972</v>
      </c>
      <c r="V67" s="185" t="s">
        <v>9997</v>
      </c>
    </row>
    <row r="68" spans="1:22" s="205" customFormat="1" ht="85.5" customHeight="1" x14ac:dyDescent="0.2">
      <c r="A68" s="182" t="s">
        <v>10382</v>
      </c>
      <c r="B68" s="182"/>
      <c r="C68" s="8" t="str">
        <f t="shared" ca="1" si="14"/>
        <v>Expired</v>
      </c>
      <c r="D68" s="8" t="s">
        <v>10383</v>
      </c>
      <c r="E68" s="163">
        <v>42859</v>
      </c>
      <c r="F68" s="9">
        <f t="shared" si="15"/>
        <v>42859</v>
      </c>
      <c r="G68" s="9">
        <f t="shared" si="16"/>
        <v>43588</v>
      </c>
      <c r="H68" s="8" t="s">
        <v>10384</v>
      </c>
      <c r="I68" s="8" t="s">
        <v>10385</v>
      </c>
      <c r="J68" s="8" t="s">
        <v>65</v>
      </c>
      <c r="K68" s="8" t="s">
        <v>28</v>
      </c>
      <c r="L68" s="8" t="s">
        <v>29</v>
      </c>
      <c r="M68" s="183" t="str">
        <f t="shared" si="17"/>
        <v>LP</v>
      </c>
      <c r="N68" s="8" t="s">
        <v>132</v>
      </c>
      <c r="O68" s="8" t="str">
        <f t="shared" si="18"/>
        <v>Low</v>
      </c>
      <c r="P68" s="8" t="s">
        <v>10386</v>
      </c>
      <c r="Q68" s="8" t="s">
        <v>10387</v>
      </c>
      <c r="R68" s="8" t="s">
        <v>10388</v>
      </c>
      <c r="S68" s="11" t="s">
        <v>10389</v>
      </c>
      <c r="T68" s="23">
        <v>43588</v>
      </c>
      <c r="U68" s="184">
        <v>45016</v>
      </c>
      <c r="V68" s="185" t="s">
        <v>9997</v>
      </c>
    </row>
    <row r="69" spans="1:22" s="205" customFormat="1" ht="85.5" customHeight="1" x14ac:dyDescent="0.2">
      <c r="A69" s="12"/>
      <c r="B69" s="12"/>
      <c r="C69" s="12" t="str">
        <f t="shared" ca="1" si="14"/>
        <v>Expired</v>
      </c>
      <c r="D69" s="12" t="s">
        <v>10390</v>
      </c>
      <c r="E69" s="184">
        <v>43341</v>
      </c>
      <c r="F69" s="23">
        <f t="shared" si="15"/>
        <v>43341</v>
      </c>
      <c r="G69" s="23">
        <f t="shared" si="16"/>
        <v>44071</v>
      </c>
      <c r="H69" s="12" t="s">
        <v>10391</v>
      </c>
      <c r="I69" s="12" t="s">
        <v>10392</v>
      </c>
      <c r="J69" s="12" t="s">
        <v>10016</v>
      </c>
      <c r="K69" s="12" t="s">
        <v>28</v>
      </c>
      <c r="L69" s="12" t="s">
        <v>29</v>
      </c>
      <c r="M69" s="12" t="str">
        <f t="shared" si="17"/>
        <v>LP</v>
      </c>
      <c r="N69" s="8" t="s">
        <v>30</v>
      </c>
      <c r="O69" s="12" t="str">
        <f t="shared" si="18"/>
        <v>Medium</v>
      </c>
      <c r="P69" s="12" t="s">
        <v>10393</v>
      </c>
      <c r="Q69" s="12" t="s">
        <v>10394</v>
      </c>
      <c r="R69" s="12" t="s">
        <v>10395</v>
      </c>
      <c r="S69" s="11" t="s">
        <v>10396</v>
      </c>
      <c r="T69" s="23">
        <v>44063</v>
      </c>
      <c r="U69" s="184">
        <v>44872</v>
      </c>
      <c r="V69" s="185" t="s">
        <v>36</v>
      </c>
    </row>
    <row r="70" spans="1:22" s="205" customFormat="1" ht="85.5" customHeight="1" x14ac:dyDescent="0.2">
      <c r="A70" s="182"/>
      <c r="B70" s="182"/>
      <c r="C70" s="8" t="str">
        <f t="shared" ca="1" si="14"/>
        <v>Expired</v>
      </c>
      <c r="D70" s="8" t="s">
        <v>10397</v>
      </c>
      <c r="E70" s="163">
        <v>43202</v>
      </c>
      <c r="F70" s="9">
        <f t="shared" si="15"/>
        <v>43202</v>
      </c>
      <c r="G70" s="9">
        <f t="shared" si="16"/>
        <v>43932</v>
      </c>
      <c r="H70" s="8" t="s">
        <v>10398</v>
      </c>
      <c r="I70" s="8" t="s">
        <v>10399</v>
      </c>
      <c r="J70" s="8" t="s">
        <v>27</v>
      </c>
      <c r="K70" s="8" t="s">
        <v>28</v>
      </c>
      <c r="L70" s="8" t="s">
        <v>29</v>
      </c>
      <c r="M70" s="183" t="str">
        <f t="shared" si="17"/>
        <v>LP</v>
      </c>
      <c r="N70" s="12" t="s">
        <v>30</v>
      </c>
      <c r="O70" s="8" t="str">
        <f t="shared" si="18"/>
        <v>Medium</v>
      </c>
      <c r="P70" s="12" t="s">
        <v>36</v>
      </c>
      <c r="Q70" s="8" t="s">
        <v>10400</v>
      </c>
      <c r="R70" s="8" t="s">
        <v>10401</v>
      </c>
      <c r="S70" s="21" t="s">
        <v>36</v>
      </c>
      <c r="T70" s="23">
        <v>43932</v>
      </c>
      <c r="U70" s="184">
        <v>45204</v>
      </c>
      <c r="V70" s="185" t="s">
        <v>9997</v>
      </c>
    </row>
    <row r="71" spans="1:22" s="205" customFormat="1" ht="85.5" customHeight="1" x14ac:dyDescent="0.2">
      <c r="A71" s="12"/>
      <c r="B71" s="12"/>
      <c r="C71" s="12" t="str">
        <f t="shared" ca="1" si="14"/>
        <v>Expired</v>
      </c>
      <c r="D71" s="12" t="s">
        <v>10402</v>
      </c>
      <c r="E71" s="184">
        <v>43271</v>
      </c>
      <c r="F71" s="23">
        <f t="shared" si="15"/>
        <v>43271</v>
      </c>
      <c r="G71" s="23">
        <f t="shared" si="16"/>
        <v>44001</v>
      </c>
      <c r="H71" s="12" t="s">
        <v>10403</v>
      </c>
      <c r="I71" s="12" t="s">
        <v>10404</v>
      </c>
      <c r="J71" s="12" t="s">
        <v>254</v>
      </c>
      <c r="K71" s="12" t="s">
        <v>28</v>
      </c>
      <c r="L71" s="12" t="s">
        <v>29</v>
      </c>
      <c r="M71" s="12" t="str">
        <f t="shared" si="17"/>
        <v>LP</v>
      </c>
      <c r="N71" s="8" t="s">
        <v>30</v>
      </c>
      <c r="O71" s="12" t="str">
        <f t="shared" si="18"/>
        <v>Medium</v>
      </c>
      <c r="P71" s="12"/>
      <c r="Q71" s="12" t="s">
        <v>10405</v>
      </c>
      <c r="R71" s="12" t="s">
        <v>36</v>
      </c>
      <c r="S71" s="12" t="s">
        <v>36</v>
      </c>
      <c r="T71" s="23">
        <v>44001</v>
      </c>
      <c r="U71" s="184">
        <v>44872</v>
      </c>
      <c r="V71" s="185" t="s">
        <v>36</v>
      </c>
    </row>
    <row r="72" spans="1:22" s="205" customFormat="1" ht="85.5" customHeight="1" x14ac:dyDescent="0.2">
      <c r="A72" s="182"/>
      <c r="B72" s="182"/>
      <c r="C72" s="8" t="str">
        <f t="shared" ca="1" si="14"/>
        <v>Expired</v>
      </c>
      <c r="D72" s="8" t="s">
        <v>10406</v>
      </c>
      <c r="E72" s="163">
        <v>43013</v>
      </c>
      <c r="F72" s="9">
        <f t="shared" si="15"/>
        <v>43013</v>
      </c>
      <c r="G72" s="9">
        <f t="shared" si="16"/>
        <v>43742</v>
      </c>
      <c r="H72" s="8" t="s">
        <v>10407</v>
      </c>
      <c r="I72" s="8" t="s">
        <v>10408</v>
      </c>
      <c r="J72" s="8" t="s">
        <v>114</v>
      </c>
      <c r="K72" s="8" t="s">
        <v>28</v>
      </c>
      <c r="L72" s="8" t="s">
        <v>29</v>
      </c>
      <c r="M72" s="183" t="str">
        <f t="shared" si="17"/>
        <v>LP</v>
      </c>
      <c r="N72" s="12" t="s">
        <v>30</v>
      </c>
      <c r="O72" s="8" t="str">
        <f t="shared" si="18"/>
        <v>Medium</v>
      </c>
      <c r="P72" s="12" t="s">
        <v>36</v>
      </c>
      <c r="Q72" s="8" t="s">
        <v>10409</v>
      </c>
      <c r="R72" s="8" t="s">
        <v>10410</v>
      </c>
      <c r="S72" s="11" t="s">
        <v>10411</v>
      </c>
      <c r="T72" s="23">
        <v>43742</v>
      </c>
      <c r="U72" s="184">
        <v>45216</v>
      </c>
      <c r="V72" s="185" t="s">
        <v>9997</v>
      </c>
    </row>
    <row r="73" spans="1:22" s="205" customFormat="1" ht="85.5" customHeight="1" x14ac:dyDescent="0.2">
      <c r="A73" s="12" t="s">
        <v>10412</v>
      </c>
      <c r="B73" s="12"/>
      <c r="C73" s="12"/>
      <c r="D73" s="12" t="s">
        <v>10413</v>
      </c>
      <c r="E73" s="184">
        <v>42279</v>
      </c>
      <c r="F73" s="23"/>
      <c r="G73" s="23"/>
      <c r="H73" s="12" t="s">
        <v>10414</v>
      </c>
      <c r="I73" s="12" t="s">
        <v>10415</v>
      </c>
      <c r="J73" s="12" t="s">
        <v>329</v>
      </c>
      <c r="K73" s="12"/>
      <c r="L73" s="12"/>
      <c r="M73" s="12"/>
      <c r="N73" s="8" t="s">
        <v>132</v>
      </c>
      <c r="O73" s="12" t="str">
        <f>IF(EXACT(N73,"Overseas Charities Operating in Jamaica"),"Medium",IF(EXACT(N73,"Muslim Groups/Foundations"),"Medium",IF(EXACT(N73,"Churches"),"Low",IF(EXACT(N73,"Benevolent Societies"),"Low",IF(EXACT(N73,"Alumni/Past Students Associations"),"Low",IF(EXACT(N73,"Schools(Government/Private)"),"Low",IF(EXACT(N73,"Govt.Based Trusts/Charities"),"Low",IF(EXACT(N73,"Trust"),"Medium",IF(EXACT(N73,"Company Based Foundations"),"Medium",IF(EXACT(N73,"Other Foundations"),"Medium",IF(EXACT(N73,"Unincorporated Groups"),"Medium","")))))))))))</f>
        <v>Low</v>
      </c>
      <c r="P73" s="12"/>
      <c r="Q73" s="12"/>
      <c r="R73" s="12" t="s">
        <v>3886</v>
      </c>
      <c r="S73" s="12" t="s">
        <v>3886</v>
      </c>
      <c r="T73" s="23">
        <v>43009</v>
      </c>
      <c r="U73" s="184">
        <v>43146</v>
      </c>
      <c r="V73" s="185"/>
    </row>
    <row r="74" spans="1:22" s="205" customFormat="1" ht="85.5" customHeight="1" x14ac:dyDescent="0.2">
      <c r="A74" s="171"/>
      <c r="B74" s="171"/>
      <c r="C74" s="8" t="str">
        <f t="shared" ref="C74:C92" ca="1" si="19">IF(G74&lt;TODAY(),"Expired","Active")</f>
        <v>Expired</v>
      </c>
      <c r="D74" s="8" t="s">
        <v>10416</v>
      </c>
      <c r="E74" s="163">
        <v>43476</v>
      </c>
      <c r="F74" s="9">
        <f>E74</f>
        <v>43476</v>
      </c>
      <c r="G74" s="9">
        <f t="shared" ref="G74:G92" si="20">DATE(YEAR(F74)+2,MONTH(F74),DAY(F74)-1)</f>
        <v>44206</v>
      </c>
      <c r="H74" s="8" t="s">
        <v>10417</v>
      </c>
      <c r="I74" s="8" t="s">
        <v>10418</v>
      </c>
      <c r="J74" s="8" t="s">
        <v>27</v>
      </c>
      <c r="K74" s="8" t="s">
        <v>28</v>
      </c>
      <c r="L74" s="8" t="s">
        <v>29</v>
      </c>
      <c r="M74" s="183" t="str">
        <f>IF(EXACT(L74,"C - COMPANY ACT"),"LP",IF(EXACT(L74,"V- VEST ACT (WITHIN PARLIAMENT) "),"LP",IF(EXACT(L74,"FS - FRIENDLY SOCIETIES ACT"),"LP",IF(EXACT(L74,"UN - UNICORPORATED"),"LA",""))))</f>
        <v>LP</v>
      </c>
      <c r="N74" s="12" t="s">
        <v>30</v>
      </c>
      <c r="O74" s="8" t="str">
        <f>IF(EXACT(N74,"Overseas Charities Operating in Jamaica"),"Medium",IF(EXACT(N74,"Muslim Groups/Foundations"),"Medium",IF(EXACT(N74,"Churches"),"Low",IF(EXACT(N74,"Benevolent Societies"),"Low",IF(EXACT(N74,"Alumni/Past Students'associations"),"Low",IF(EXACT(N74,"Schools(Government/Private)"),"Low",IF(EXACT(N74,"Govt.Based Trust/Charities"),"Low",IF(EXACT(N74,"Trust"),"Medium",IF(EXACT(N74,"Company Based Foundations"),"Medium",IF(EXACT(N74,"Other Foundations"),"Medium",IF(EXACT(N74,"Unincorporated Groups"),"Medium","")))))))))))</f>
        <v>Medium</v>
      </c>
      <c r="P74" s="164" t="s">
        <v>10419</v>
      </c>
      <c r="Q74" s="8" t="s">
        <v>10420</v>
      </c>
      <c r="R74" s="8" t="s">
        <v>10421</v>
      </c>
      <c r="S74" s="11"/>
      <c r="T74" s="23">
        <v>44206</v>
      </c>
      <c r="U74" s="184">
        <v>45071</v>
      </c>
      <c r="V74" s="185" t="s">
        <v>9997</v>
      </c>
    </row>
    <row r="75" spans="1:22" s="205" customFormat="1" ht="85.5" customHeight="1" x14ac:dyDescent="0.2">
      <c r="A75" s="171"/>
      <c r="B75" s="171"/>
      <c r="C75" s="8" t="str">
        <f t="shared" ca="1" si="19"/>
        <v>Expired</v>
      </c>
      <c r="D75" s="8" t="s">
        <v>10422</v>
      </c>
      <c r="E75" s="163">
        <v>41795</v>
      </c>
      <c r="F75" s="9">
        <v>43256</v>
      </c>
      <c r="G75" s="9">
        <f t="shared" si="20"/>
        <v>43986</v>
      </c>
      <c r="H75" s="8" t="s">
        <v>10423</v>
      </c>
      <c r="I75" s="8" t="s">
        <v>10424</v>
      </c>
      <c r="J75" s="8" t="s">
        <v>27</v>
      </c>
      <c r="K75" s="8" t="s">
        <v>28</v>
      </c>
      <c r="L75" s="8" t="s">
        <v>29</v>
      </c>
      <c r="M75" s="183" t="str">
        <f>IF(EXACT(L75,"C - COMPANY ACT"),"LP",IF(EXACT(L75,"V- VEST ACT (WITHIN PARLIAMENT) "),"LP",IF(EXACT(L75,"FS - FRIENDLY SOCIETIES ACT"),"LP",IF(EXACT(L75,"UN - UNICORPORATED"),"LA",""))))</f>
        <v>LP</v>
      </c>
      <c r="N75" s="12" t="s">
        <v>30</v>
      </c>
      <c r="O75" s="8" t="str">
        <f>IF(EXACT(N75,"Overseas Charities Operating in Jamaica"),"Medium",IF(EXACT(N75,"Muslim Groups/Foundations"),"Medium",IF(EXACT(N75,"Churches"),"Low",IF(EXACT(N75,"Benevolent Societies"),"Low",IF(EXACT(N75,"Alumni/Past Students'associations"),"Low",IF(EXACT(N75,"Schools(Government/Private)"),"Low",IF(EXACT(N75,"Govt.Based Trust/Charities"),"Low",IF(EXACT(N75,"Trust"),"Medium",IF(EXACT(N75,"Company Based Foundations"),"Medium",IF(EXACT(N75,"Other Foundations"),"Medium",IF(EXACT(N75,"Unincorporated Groups"),"Medium","")))))))))))</f>
        <v>Medium</v>
      </c>
      <c r="P75" s="12" t="s">
        <v>36</v>
      </c>
      <c r="Q75" s="8" t="s">
        <v>10425</v>
      </c>
      <c r="R75" s="8" t="s">
        <v>10426</v>
      </c>
      <c r="S75" s="11" t="s">
        <v>10427</v>
      </c>
      <c r="T75" s="23">
        <v>43986</v>
      </c>
      <c r="U75" s="184">
        <v>45204</v>
      </c>
      <c r="V75" s="185" t="s">
        <v>9997</v>
      </c>
    </row>
    <row r="76" spans="1:22" s="205" customFormat="1" ht="85.5" customHeight="1" x14ac:dyDescent="0.2">
      <c r="A76" s="171"/>
      <c r="B76" s="203"/>
      <c r="C76" s="8" t="str">
        <f t="shared" ca="1" si="19"/>
        <v>Expired</v>
      </c>
      <c r="D76" s="8" t="s">
        <v>10428</v>
      </c>
      <c r="E76" s="163">
        <v>41792</v>
      </c>
      <c r="F76" s="9">
        <v>44714</v>
      </c>
      <c r="G76" s="9">
        <f t="shared" si="20"/>
        <v>45444</v>
      </c>
      <c r="H76" s="8" t="s">
        <v>10429</v>
      </c>
      <c r="I76" s="8" t="s">
        <v>10430</v>
      </c>
      <c r="J76" s="8" t="s">
        <v>27</v>
      </c>
      <c r="K76" s="8" t="s">
        <v>28</v>
      </c>
      <c r="L76" s="8" t="s">
        <v>29</v>
      </c>
      <c r="M76" s="183" t="str">
        <f>IF(EXACT(L76,"C - COMPANY ACT"),"LP",IF(EXACT(L76,"V- VEST ACT (WITHIN PARLIAMENT) "),"LP",IF(EXACT(L76,"FS - FRIENDLY SOCIETIES ACT"),"LP",IF(EXACT(L76,"UN - UNICORPORATED"),"LA",""))))</f>
        <v>LP</v>
      </c>
      <c r="N76" s="8" t="s">
        <v>30</v>
      </c>
      <c r="O76" s="8" t="str">
        <f>IF(EXACT(N76,"Overseas Charities Operating in Jamaica"),"Medium",IF(EXACT(N76,"Muslim Groups/Foundations"),"Medium",IF(EXACT(N76,"Churches"),"Low",IF(EXACT(N76,"Benevolent Societies"),"Low",IF(EXACT(N76,"Alumni/Past Students'associations"),"Low",IF(EXACT(N76,"Schools(Government/Private)"),"Low",IF(EXACT(N76,"Govt.Based Trust/Charities"),"Low",IF(EXACT(N76,"Trust"),"Medium",IF(EXACT(N76,"Company Based Foundations"),"Medium",IF(EXACT(N76,"Other Foundations"),"Medium",IF(EXACT(N76,"Unincorporated Groups"),"Medium","")))))))))))</f>
        <v>Medium</v>
      </c>
      <c r="P76" s="8"/>
      <c r="Q76" s="8" t="s">
        <v>10431</v>
      </c>
      <c r="R76" s="8" t="s">
        <v>10432</v>
      </c>
      <c r="S76" s="11" t="s">
        <v>10433</v>
      </c>
      <c r="T76" s="23">
        <v>45444</v>
      </c>
      <c r="U76" s="184">
        <v>44480</v>
      </c>
      <c r="V76" s="185" t="s">
        <v>10313</v>
      </c>
    </row>
    <row r="77" spans="1:22" s="205" customFormat="1" ht="85.5" customHeight="1" x14ac:dyDescent="0.2">
      <c r="A77" s="12"/>
      <c r="B77" s="12"/>
      <c r="C77" s="12" t="str">
        <f t="shared" ca="1" si="19"/>
        <v>Expired</v>
      </c>
      <c r="D77" s="12" t="s">
        <v>10434</v>
      </c>
      <c r="E77" s="184">
        <v>41792</v>
      </c>
      <c r="F77" s="23">
        <v>43984</v>
      </c>
      <c r="G77" s="23">
        <f t="shared" si="20"/>
        <v>44713</v>
      </c>
      <c r="H77" s="12" t="s">
        <v>10435</v>
      </c>
      <c r="I77" s="12" t="s">
        <v>10430</v>
      </c>
      <c r="J77" s="12" t="s">
        <v>10016</v>
      </c>
      <c r="K77" s="12" t="s">
        <v>28</v>
      </c>
      <c r="L77" s="12" t="s">
        <v>10021</v>
      </c>
      <c r="M77" s="12" t="str">
        <f>IF(EXACT(L77,"C - COMPANY ACT"),"LP",IF(EXACT(L77,"V- VEST ACT (WITHIN PARLIAMENT) "),"LP",IF(EXACT(L77,"FS - FRIENDLY SOCIETIES ACT"),"LP",IF(EXACT(L77,"UN - UNICORPORATED"),"LA",""))))</f>
        <v/>
      </c>
      <c r="N77" s="8" t="s">
        <v>30</v>
      </c>
      <c r="O77" s="12" t="str">
        <f>IF(EXACT(N77,"Overseas Charities Operating in Jamaica"),"Medium",IF(EXACT(N77,"Muslim Groups/Foundations"),"Medium",IF(EXACT(N77,"Churches"),"Low",IF(EXACT(N77,"Benevolent Societies"),"Low",IF(EXACT(N77,"Alumni/Past Students Associations"),"Low",IF(EXACT(N77,"Schools(Government/Private)"),"Low",IF(EXACT(N77,"Govt.Based Trusts/Charities"),"Low",IF(EXACT(N77,"Trust"),"Medium",IF(EXACT(N77,"Company Based Foundations"),"Medium",IF(EXACT(N77,"Other Foundations"),"Medium",IF(EXACT(N77,"Unincorporated Groups"),"Medium","")))))))))))</f>
        <v>Medium</v>
      </c>
      <c r="P77" s="12"/>
      <c r="Q77" s="12" t="s">
        <v>10436</v>
      </c>
      <c r="R77" s="12" t="s">
        <v>10437</v>
      </c>
      <c r="S77" s="12" t="s">
        <v>10438</v>
      </c>
      <c r="T77" s="23">
        <f>G77</f>
        <v>44713</v>
      </c>
      <c r="U77" s="184"/>
      <c r="V77" s="185" t="s">
        <v>10012</v>
      </c>
    </row>
    <row r="78" spans="1:22" s="205" customFormat="1" ht="85.5" customHeight="1" x14ac:dyDescent="0.2">
      <c r="A78" s="171"/>
      <c r="B78" s="171"/>
      <c r="C78" s="8" t="str">
        <f t="shared" ca="1" si="19"/>
        <v>Expired</v>
      </c>
      <c r="D78" s="8" t="s">
        <v>10439</v>
      </c>
      <c r="E78" s="163">
        <v>42187</v>
      </c>
      <c r="F78" s="9">
        <f>E78</f>
        <v>42187</v>
      </c>
      <c r="G78" s="9">
        <f t="shared" si="20"/>
        <v>42917</v>
      </c>
      <c r="H78" s="8" t="s">
        <v>10440</v>
      </c>
      <c r="I78" s="8" t="s">
        <v>10441</v>
      </c>
      <c r="J78" s="8" t="s">
        <v>161</v>
      </c>
      <c r="K78" s="8" t="s">
        <v>28</v>
      </c>
      <c r="L78" s="8" t="s">
        <v>29</v>
      </c>
      <c r="M78" s="183" t="str">
        <f>IF(EXACT(L78,"C - COMPANY ACT"),"LP",IF(EXACT(L78,"V- VEST ACT (WITHIN PARLIAMENT) "),"LP",IF(EXACT(L78,"FS - FRIENDLY SOCIETIES ACT"),"LP",IF(EXACT(L78,"UN - UNICORPORATED"),"LA",""))))</f>
        <v>LP</v>
      </c>
      <c r="N78" s="12" t="s">
        <v>30</v>
      </c>
      <c r="O78" s="8" t="str">
        <f>IF(EXACT(N78,"Overseas Charities Operating in Jamaica"),"Medium",IF(EXACT(N78,"Muslim Groups/Foundations"),"Medium",IF(EXACT(N78,"Churches"),"Low",IF(EXACT(N78,"Benevolent Societies"),"Low",IF(EXACT(N78,"Alumni/Past Students'associations"),"Low",IF(EXACT(N78,"Schools(Government/Private)"),"Low",IF(EXACT(N78,"Govt.Based Trust/Charities"),"Low",IF(EXACT(N78,"Trust"),"Medium",IF(EXACT(N78,"Company Based Foundations"),"Medium",IF(EXACT(N78,"Other Foundations"),"Medium",IF(EXACT(N78,"Unincorporated Groups"),"Medium","")))))))))))</f>
        <v>Medium</v>
      </c>
      <c r="P78" s="164" t="s">
        <v>10442</v>
      </c>
      <c r="Q78" s="8" t="s">
        <v>10443</v>
      </c>
      <c r="R78" s="8" t="s">
        <v>10444</v>
      </c>
      <c r="S78" s="11" t="s">
        <v>10445</v>
      </c>
      <c r="T78" s="23">
        <v>43978</v>
      </c>
      <c r="U78" s="184">
        <v>45197</v>
      </c>
      <c r="V78" s="185" t="s">
        <v>9997</v>
      </c>
    </row>
    <row r="79" spans="1:22" s="205" customFormat="1" ht="85.5" customHeight="1" x14ac:dyDescent="0.2">
      <c r="A79" s="12"/>
      <c r="B79" s="12"/>
      <c r="C79" s="12" t="str">
        <f t="shared" ca="1" si="19"/>
        <v>Expired</v>
      </c>
      <c r="D79" s="12" t="s">
        <v>10446</v>
      </c>
      <c r="E79" s="184">
        <v>43315</v>
      </c>
      <c r="F79" s="23">
        <v>44046</v>
      </c>
      <c r="G79" s="23">
        <f t="shared" si="20"/>
        <v>44775</v>
      </c>
      <c r="H79" s="12" t="s">
        <v>10447</v>
      </c>
      <c r="I79" s="12" t="s">
        <v>10448</v>
      </c>
      <c r="J79" s="12" t="s">
        <v>254</v>
      </c>
      <c r="K79" s="12" t="s">
        <v>28</v>
      </c>
      <c r="L79" s="12" t="s">
        <v>10021</v>
      </c>
      <c r="M79" s="12" t="s">
        <v>10449</v>
      </c>
      <c r="N79" s="8" t="s">
        <v>132</v>
      </c>
      <c r="O79" s="12" t="str">
        <f>IF(EXACT(N79,"Overseas Charities Operating in Jamaica"),"Medium",IF(EXACT(N79,"Muslim Groups/Foundations"),"Medium",IF(EXACT(N79,"Churches"),"Low",IF(EXACT(N79,"Benevolent Societies"),"Low",IF(EXACT(N79,"Alumni/Past Students Associations"),"Low",IF(EXACT(N79,"Schools(Government/Private)"),"Low",IF(EXACT(N79,"Govt.Based Trusts/Charities"),"Low",IF(EXACT(N79,"Trust"),"Medium",IF(EXACT(N79,"Company Based Foundations"),"Medium",IF(EXACT(N79,"Other Foundations"),"Medium",IF(EXACT(N79,"Unincorporated Groups"),"Medium","")))))))))))</f>
        <v>Low</v>
      </c>
      <c r="P79" s="12"/>
      <c r="Q79" s="12" t="s">
        <v>10450</v>
      </c>
      <c r="R79" s="12" t="s">
        <v>10451</v>
      </c>
      <c r="S79" s="12" t="s">
        <v>10452</v>
      </c>
      <c r="T79" s="23">
        <f>G79</f>
        <v>44775</v>
      </c>
      <c r="U79" s="184"/>
      <c r="V79" s="185" t="s">
        <v>10012</v>
      </c>
    </row>
    <row r="80" spans="1:22" s="205" customFormat="1" ht="85.5" customHeight="1" x14ac:dyDescent="0.2">
      <c r="A80" s="12" t="s">
        <v>10453</v>
      </c>
      <c r="B80" s="12"/>
      <c r="C80" s="12" t="str">
        <f t="shared" ca="1" si="19"/>
        <v>Expired</v>
      </c>
      <c r="D80" s="12" t="s">
        <v>10454</v>
      </c>
      <c r="E80" s="184">
        <v>43104</v>
      </c>
      <c r="F80" s="23">
        <v>43834</v>
      </c>
      <c r="G80" s="23">
        <f t="shared" si="20"/>
        <v>44564</v>
      </c>
      <c r="H80" s="12" t="s">
        <v>10455</v>
      </c>
      <c r="I80" s="12" t="s">
        <v>10456</v>
      </c>
      <c r="J80" s="12" t="s">
        <v>10196</v>
      </c>
      <c r="K80" s="12" t="s">
        <v>28</v>
      </c>
      <c r="L80" s="12" t="s">
        <v>10021</v>
      </c>
      <c r="M80" s="12" t="str">
        <f t="shared" ref="M80:M92" si="21">IF(EXACT(L80,"C - COMPANY ACT"),"LP",IF(EXACT(L80,"V- VEST ACT (WITHIN PARLIAMENT) "),"LP",IF(EXACT(L80,"FS - FRIENDLY SOCIETIES ACT"),"LP",IF(EXACT(L80,"UN - UNICORPORATED"),"LA",""))))</f>
        <v/>
      </c>
      <c r="N80" s="8" t="s">
        <v>30</v>
      </c>
      <c r="O80" s="12" t="str">
        <f>IF(EXACT(N80,"Overseas Charities Operating in Jamaica"),"Medium",IF(EXACT(N80,"Muslim Groups/Foundations"),"Medium",IF(EXACT(N80,"Churches"),"Low",IF(EXACT(N80,"Benevolent Societies"),"Low",IF(EXACT(N80,"Alumni/Past Students Associations"),"Low",IF(EXACT(N80,"Schools(Government/Private)"),"Low",IF(EXACT(N80,"Govt.Based Trusts/Charities"),"Low",IF(EXACT(N80,"Trust"),"Medium",IF(EXACT(N80,"Company Based Foundations"),"Medium",IF(EXACT(N80,"Other Foundations"),"Medium",IF(EXACT(N80,"Unincorporated Groups"),"Medium","")))))))))))</f>
        <v>Medium</v>
      </c>
      <c r="P80" s="12"/>
      <c r="Q80" s="12" t="s">
        <v>10457</v>
      </c>
      <c r="R80" s="12" t="s">
        <v>10458</v>
      </c>
      <c r="S80" s="12" t="s">
        <v>10459</v>
      </c>
      <c r="T80" s="23">
        <f>G80</f>
        <v>44564</v>
      </c>
      <c r="U80" s="184"/>
      <c r="V80" s="185" t="s">
        <v>10012</v>
      </c>
    </row>
    <row r="81" spans="1:22" s="205" customFormat="1" ht="85.5" customHeight="1" x14ac:dyDescent="0.2">
      <c r="A81" s="172" t="s">
        <v>10453</v>
      </c>
      <c r="B81" s="172"/>
      <c r="C81" s="8" t="str">
        <f t="shared" ca="1" si="19"/>
        <v>Expired</v>
      </c>
      <c r="D81" s="8" t="s">
        <v>10454</v>
      </c>
      <c r="E81" s="9">
        <v>42003</v>
      </c>
      <c r="F81" s="9">
        <v>42003</v>
      </c>
      <c r="G81" s="9">
        <f t="shared" si="20"/>
        <v>42733</v>
      </c>
      <c r="H81" s="8" t="s">
        <v>10460</v>
      </c>
      <c r="I81" s="8" t="s">
        <v>10456</v>
      </c>
      <c r="J81" s="8" t="s">
        <v>282</v>
      </c>
      <c r="K81" s="8" t="s">
        <v>28</v>
      </c>
      <c r="L81" s="8" t="s">
        <v>29</v>
      </c>
      <c r="M81" s="183" t="str">
        <f t="shared" si="21"/>
        <v>LP</v>
      </c>
      <c r="N81" s="12" t="s">
        <v>30</v>
      </c>
      <c r="O81" s="8" t="str">
        <f t="shared" ref="O81:O90" si="22">IF(EXACT(N81,"Overseas Charities Operating in Jamaica"),"Medium",IF(EXACT(N81,"Muslim Groups/Foundations"),"Medium",IF(EXACT(N81,"Churches"),"Low",IF(EXACT(N81,"Benevolent Societies"),"Low",IF(EXACT(N81,"Alumni/Past Students'associations"),"Low",IF(EXACT(N81,"Schools(Government/Private)"),"Low",IF(EXACT(N81,"Govt.Based Trust/Charities"),"Low",IF(EXACT(N81,"Trust"),"Medium",IF(EXACT(N81,"Company Based Foundations"),"Medium",IF(EXACT(N81,"Other Foundations"),"Medium",IF(EXACT(N81,"Unincorporated Groups"),"Medium","")))))))))))</f>
        <v>Medium</v>
      </c>
      <c r="P81" s="12" t="s">
        <v>10461</v>
      </c>
      <c r="Q81" s="8" t="s">
        <v>10457</v>
      </c>
      <c r="R81" s="8" t="s">
        <v>10462</v>
      </c>
      <c r="S81" s="11" t="s">
        <v>10463</v>
      </c>
      <c r="T81" s="23">
        <v>42733</v>
      </c>
      <c r="U81" s="184">
        <v>45201</v>
      </c>
      <c r="V81" s="185" t="s">
        <v>9997</v>
      </c>
    </row>
    <row r="82" spans="1:22" s="205" customFormat="1" ht="85.5" customHeight="1" x14ac:dyDescent="0.2">
      <c r="A82" s="172"/>
      <c r="B82" s="172"/>
      <c r="C82" s="8" t="str">
        <f t="shared" ca="1" si="19"/>
        <v>Expired</v>
      </c>
      <c r="D82" s="8" t="s">
        <v>10464</v>
      </c>
      <c r="E82" s="9">
        <v>43045</v>
      </c>
      <c r="F82" s="9">
        <f>E82</f>
        <v>43045</v>
      </c>
      <c r="G82" s="9">
        <f t="shared" si="20"/>
        <v>43774</v>
      </c>
      <c r="H82" s="8" t="s">
        <v>10465</v>
      </c>
      <c r="I82" s="8" t="s">
        <v>10466</v>
      </c>
      <c r="J82" s="8" t="s">
        <v>27</v>
      </c>
      <c r="K82" s="8" t="s">
        <v>28</v>
      </c>
      <c r="L82" s="8" t="s">
        <v>29</v>
      </c>
      <c r="M82" s="183" t="str">
        <f t="shared" si="21"/>
        <v>LP</v>
      </c>
      <c r="N82" s="12" t="s">
        <v>132</v>
      </c>
      <c r="O82" s="8" t="str">
        <f t="shared" si="22"/>
        <v>Low</v>
      </c>
      <c r="P82" s="12" t="s">
        <v>36</v>
      </c>
      <c r="Q82" s="8" t="s">
        <v>10467</v>
      </c>
      <c r="R82" s="8" t="s">
        <v>10468</v>
      </c>
      <c r="S82" s="21" t="s">
        <v>10469</v>
      </c>
      <c r="T82" s="23">
        <v>43774</v>
      </c>
      <c r="U82" s="184">
        <v>45204</v>
      </c>
      <c r="V82" s="185" t="s">
        <v>9997</v>
      </c>
    </row>
    <row r="83" spans="1:22" s="205" customFormat="1" ht="85.5" customHeight="1" x14ac:dyDescent="0.2">
      <c r="A83" s="173"/>
      <c r="B83" s="174"/>
      <c r="C83" s="8" t="str">
        <f t="shared" ca="1" si="19"/>
        <v>Expired</v>
      </c>
      <c r="D83" s="8" t="s">
        <v>10470</v>
      </c>
      <c r="E83" s="9">
        <v>43546</v>
      </c>
      <c r="F83" s="9">
        <f>E83</f>
        <v>43546</v>
      </c>
      <c r="G83" s="9">
        <f t="shared" si="20"/>
        <v>44276</v>
      </c>
      <c r="H83" s="8" t="s">
        <v>10471</v>
      </c>
      <c r="I83" s="8" t="s">
        <v>10472</v>
      </c>
      <c r="J83" s="8" t="s">
        <v>161</v>
      </c>
      <c r="K83" s="8" t="s">
        <v>28</v>
      </c>
      <c r="L83" s="8" t="s">
        <v>29</v>
      </c>
      <c r="M83" s="183" t="str">
        <f t="shared" si="21"/>
        <v>LP</v>
      </c>
      <c r="N83" s="12" t="s">
        <v>132</v>
      </c>
      <c r="O83" s="8" t="str">
        <f t="shared" si="22"/>
        <v>Low</v>
      </c>
      <c r="P83" s="12"/>
      <c r="Q83" s="8" t="s">
        <v>905</v>
      </c>
      <c r="R83" s="8" t="s">
        <v>10473</v>
      </c>
      <c r="S83" s="11" t="s">
        <v>10474</v>
      </c>
      <c r="T83" s="23">
        <v>44276</v>
      </c>
      <c r="U83" s="184">
        <v>44315</v>
      </c>
      <c r="V83" s="185" t="s">
        <v>9997</v>
      </c>
    </row>
    <row r="84" spans="1:22" s="205" customFormat="1" ht="85.5" customHeight="1" x14ac:dyDescent="0.2">
      <c r="A84" s="171"/>
      <c r="B84" s="171"/>
      <c r="C84" s="8" t="str">
        <f t="shared" ca="1" si="19"/>
        <v>Expired</v>
      </c>
      <c r="D84" s="8" t="s">
        <v>10475</v>
      </c>
      <c r="E84" s="9">
        <v>42353</v>
      </c>
      <c r="F84" s="9">
        <v>44289</v>
      </c>
      <c r="G84" s="9">
        <f t="shared" si="20"/>
        <v>45018</v>
      </c>
      <c r="H84" s="8" t="s">
        <v>10476</v>
      </c>
      <c r="I84" s="8" t="s">
        <v>10477</v>
      </c>
      <c r="J84" s="8" t="s">
        <v>27</v>
      </c>
      <c r="K84" s="8" t="s">
        <v>28</v>
      </c>
      <c r="L84" s="8" t="s">
        <v>29</v>
      </c>
      <c r="M84" s="183" t="str">
        <f t="shared" si="21"/>
        <v>LP</v>
      </c>
      <c r="N84" s="12" t="s">
        <v>440</v>
      </c>
      <c r="O84" s="8" t="str">
        <f t="shared" si="22"/>
        <v>Low</v>
      </c>
      <c r="P84" s="164" t="s">
        <v>10478</v>
      </c>
      <c r="Q84" s="8" t="s">
        <v>10479</v>
      </c>
      <c r="R84" s="8" t="s">
        <v>10480</v>
      </c>
      <c r="S84" s="21" t="s">
        <v>10481</v>
      </c>
      <c r="T84" s="23">
        <v>45018</v>
      </c>
      <c r="U84" s="184">
        <v>45201</v>
      </c>
      <c r="V84" s="185" t="s">
        <v>9997</v>
      </c>
    </row>
    <row r="85" spans="1:22" s="205" customFormat="1" ht="85.5" customHeight="1" x14ac:dyDescent="0.2">
      <c r="A85" s="175" t="s">
        <v>10482</v>
      </c>
      <c r="B85" s="176"/>
      <c r="C85" s="177" t="str">
        <f t="shared" ca="1" si="19"/>
        <v>Expired</v>
      </c>
      <c r="D85" s="177" t="s">
        <v>10483</v>
      </c>
      <c r="E85" s="178">
        <v>43151</v>
      </c>
      <c r="F85" s="179">
        <v>44612</v>
      </c>
      <c r="G85" s="179">
        <f t="shared" si="20"/>
        <v>45341</v>
      </c>
      <c r="H85" s="177" t="s">
        <v>10484</v>
      </c>
      <c r="I85" s="177" t="s">
        <v>10485</v>
      </c>
      <c r="J85" s="177" t="s">
        <v>27</v>
      </c>
      <c r="K85" s="177" t="s">
        <v>28</v>
      </c>
      <c r="L85" s="177" t="s">
        <v>29</v>
      </c>
      <c r="M85" s="204" t="str">
        <f t="shared" si="21"/>
        <v>LP</v>
      </c>
      <c r="N85" s="12" t="s">
        <v>30</v>
      </c>
      <c r="O85" s="8" t="str">
        <f t="shared" si="22"/>
        <v>Medium</v>
      </c>
      <c r="P85" s="8"/>
      <c r="Q85" s="177" t="s">
        <v>10486</v>
      </c>
      <c r="R85" s="177" t="s">
        <v>10487</v>
      </c>
      <c r="S85" s="180" t="s">
        <v>10488</v>
      </c>
      <c r="T85" s="23">
        <v>45341</v>
      </c>
      <c r="U85" s="184">
        <v>44571</v>
      </c>
      <c r="V85" s="185" t="s">
        <v>10313</v>
      </c>
    </row>
    <row r="86" spans="1:22" ht="85.5" customHeight="1" x14ac:dyDescent="0.25">
      <c r="A86" s="171"/>
      <c r="B86" s="171"/>
      <c r="C86" s="8" t="str">
        <f t="shared" ca="1" si="19"/>
        <v>Expired</v>
      </c>
      <c r="D86" s="8" t="s">
        <v>10489</v>
      </c>
      <c r="E86" s="163">
        <v>43166</v>
      </c>
      <c r="F86" s="9">
        <f>E86</f>
        <v>43166</v>
      </c>
      <c r="G86" s="9">
        <f t="shared" si="20"/>
        <v>43896</v>
      </c>
      <c r="H86" s="8" t="s">
        <v>10490</v>
      </c>
      <c r="I86" s="8" t="s">
        <v>10491</v>
      </c>
      <c r="J86" s="8" t="s">
        <v>27</v>
      </c>
      <c r="K86" s="8" t="s">
        <v>28</v>
      </c>
      <c r="L86" s="8" t="s">
        <v>29</v>
      </c>
      <c r="M86" s="10" t="str">
        <f t="shared" si="21"/>
        <v>LP</v>
      </c>
      <c r="N86" s="12" t="s">
        <v>30</v>
      </c>
      <c r="O86" s="8" t="str">
        <f t="shared" si="22"/>
        <v>Medium</v>
      </c>
      <c r="P86" s="168" t="s">
        <v>36</v>
      </c>
      <c r="Q86" s="8" t="s">
        <v>10492</v>
      </c>
      <c r="R86" s="8" t="s">
        <v>10493</v>
      </c>
      <c r="S86" s="11" t="s">
        <v>10494</v>
      </c>
      <c r="T86" s="165">
        <v>43896</v>
      </c>
      <c r="U86" s="166">
        <v>45204</v>
      </c>
      <c r="V86" s="167" t="s">
        <v>9997</v>
      </c>
    </row>
    <row r="87" spans="1:22" ht="85.5" customHeight="1" x14ac:dyDescent="0.25">
      <c r="A87" s="171"/>
      <c r="B87" s="171"/>
      <c r="C87" s="8" t="str">
        <f t="shared" ca="1" si="19"/>
        <v>Expired</v>
      </c>
      <c r="D87" s="8" t="s">
        <v>10495</v>
      </c>
      <c r="E87" s="163">
        <v>42236</v>
      </c>
      <c r="F87" s="9">
        <v>42967</v>
      </c>
      <c r="G87" s="9">
        <f t="shared" si="20"/>
        <v>43696</v>
      </c>
      <c r="H87" s="8" t="s">
        <v>10496</v>
      </c>
      <c r="I87" s="8" t="s">
        <v>10497</v>
      </c>
      <c r="J87" s="8" t="s">
        <v>27</v>
      </c>
      <c r="K87" s="8" t="s">
        <v>28</v>
      </c>
      <c r="L87" s="8" t="s">
        <v>29</v>
      </c>
      <c r="M87" s="10" t="str">
        <f t="shared" si="21"/>
        <v>LP</v>
      </c>
      <c r="N87" s="12" t="s">
        <v>30</v>
      </c>
      <c r="O87" s="8" t="str">
        <f t="shared" si="22"/>
        <v>Medium</v>
      </c>
      <c r="P87" s="8" t="s">
        <v>36</v>
      </c>
      <c r="Q87" s="8" t="s">
        <v>10498</v>
      </c>
      <c r="R87" s="8" t="s">
        <v>10499</v>
      </c>
      <c r="S87" s="11" t="s">
        <v>10500</v>
      </c>
      <c r="T87" s="165">
        <v>43696</v>
      </c>
      <c r="U87" s="166">
        <v>45230</v>
      </c>
      <c r="V87" s="167" t="s">
        <v>9997</v>
      </c>
    </row>
    <row r="88" spans="1:22" ht="85.5" customHeight="1" x14ac:dyDescent="0.25">
      <c r="A88" s="171"/>
      <c r="B88" s="171"/>
      <c r="C88" s="8" t="str">
        <f t="shared" ca="1" si="19"/>
        <v>Expired</v>
      </c>
      <c r="D88" s="8" t="s">
        <v>10501</v>
      </c>
      <c r="E88" s="163">
        <v>42914</v>
      </c>
      <c r="F88" s="9">
        <f>E88</f>
        <v>42914</v>
      </c>
      <c r="G88" s="9">
        <f t="shared" si="20"/>
        <v>43643</v>
      </c>
      <c r="H88" s="8" t="s">
        <v>10502</v>
      </c>
      <c r="I88" s="8" t="s">
        <v>10503</v>
      </c>
      <c r="J88" s="8" t="s">
        <v>27</v>
      </c>
      <c r="K88" s="8" t="s">
        <v>28</v>
      </c>
      <c r="L88" s="8" t="s">
        <v>29</v>
      </c>
      <c r="M88" s="10" t="str">
        <f t="shared" si="21"/>
        <v>LP</v>
      </c>
      <c r="N88" s="12" t="s">
        <v>132</v>
      </c>
      <c r="O88" s="8" t="str">
        <f t="shared" si="22"/>
        <v>Low</v>
      </c>
      <c r="P88" s="168" t="s">
        <v>36</v>
      </c>
      <c r="Q88" s="8" t="s">
        <v>10504</v>
      </c>
      <c r="R88" s="8" t="s">
        <v>10505</v>
      </c>
      <c r="S88" s="11" t="s">
        <v>10506</v>
      </c>
      <c r="T88" s="165">
        <v>43643</v>
      </c>
      <c r="U88" s="166">
        <v>45204</v>
      </c>
      <c r="V88" s="167" t="s">
        <v>9997</v>
      </c>
    </row>
    <row r="89" spans="1:22" ht="85.5" customHeight="1" x14ac:dyDescent="0.25">
      <c r="A89" s="168"/>
      <c r="B89" s="168"/>
      <c r="C89" s="168" t="str">
        <f t="shared" ca="1" si="19"/>
        <v>Expired</v>
      </c>
      <c r="D89" s="168" t="s">
        <v>10507</v>
      </c>
      <c r="E89" s="166">
        <v>43105</v>
      </c>
      <c r="F89" s="165">
        <f>E89</f>
        <v>43105</v>
      </c>
      <c r="G89" s="165">
        <f t="shared" si="20"/>
        <v>43834</v>
      </c>
      <c r="H89" s="168" t="s">
        <v>10508</v>
      </c>
      <c r="I89" s="168" t="s">
        <v>10509</v>
      </c>
      <c r="J89" s="168" t="s">
        <v>10016</v>
      </c>
      <c r="K89" s="168" t="s">
        <v>28</v>
      </c>
      <c r="L89" s="168" t="s">
        <v>29</v>
      </c>
      <c r="M89" s="168" t="str">
        <f t="shared" si="21"/>
        <v>LP</v>
      </c>
      <c r="N89" s="8" t="s">
        <v>30</v>
      </c>
      <c r="O89" s="168" t="str">
        <f t="shared" si="22"/>
        <v>Medium</v>
      </c>
      <c r="P89" s="168"/>
      <c r="Q89" s="168" t="s">
        <v>10510</v>
      </c>
      <c r="R89" s="168" t="s">
        <v>36</v>
      </c>
      <c r="S89" s="168" t="s">
        <v>10511</v>
      </c>
      <c r="T89" s="165">
        <v>43834</v>
      </c>
      <c r="U89" s="166">
        <v>44902</v>
      </c>
      <c r="V89" s="167" t="s">
        <v>36</v>
      </c>
    </row>
    <row r="90" spans="1:22" ht="85.5" customHeight="1" x14ac:dyDescent="0.25">
      <c r="A90" s="171"/>
      <c r="B90" s="171"/>
      <c r="C90" s="8" t="str">
        <f t="shared" ca="1" si="19"/>
        <v>Expired</v>
      </c>
      <c r="D90" s="8" t="s">
        <v>10512</v>
      </c>
      <c r="E90" s="163">
        <v>42964</v>
      </c>
      <c r="F90" s="9">
        <f>E90</f>
        <v>42964</v>
      </c>
      <c r="G90" s="9">
        <f t="shared" si="20"/>
        <v>43693</v>
      </c>
      <c r="H90" s="8" t="s">
        <v>10513</v>
      </c>
      <c r="I90" s="8" t="s">
        <v>10514</v>
      </c>
      <c r="J90" s="8" t="s">
        <v>161</v>
      </c>
      <c r="K90" s="8" t="s">
        <v>28</v>
      </c>
      <c r="L90" s="8" t="s">
        <v>29</v>
      </c>
      <c r="M90" s="10" t="str">
        <f t="shared" si="21"/>
        <v>LP</v>
      </c>
      <c r="N90" s="12" t="s">
        <v>193</v>
      </c>
      <c r="O90" s="8" t="str">
        <f t="shared" si="22"/>
        <v>Low</v>
      </c>
      <c r="P90" s="168" t="s">
        <v>36</v>
      </c>
      <c r="Q90" s="8" t="s">
        <v>10515</v>
      </c>
      <c r="R90" s="8" t="s">
        <v>10516</v>
      </c>
      <c r="S90" s="21" t="s">
        <v>10517</v>
      </c>
      <c r="T90" s="165">
        <v>43693</v>
      </c>
      <c r="U90" s="166">
        <v>45204</v>
      </c>
      <c r="V90" s="167" t="s">
        <v>9997</v>
      </c>
    </row>
    <row r="91" spans="1:22" ht="85.5" customHeight="1" x14ac:dyDescent="0.25">
      <c r="A91" s="168" t="s">
        <v>10518</v>
      </c>
      <c r="B91" s="168"/>
      <c r="C91" s="168" t="str">
        <f t="shared" ca="1" si="19"/>
        <v>Expired</v>
      </c>
      <c r="D91" s="168" t="s">
        <v>10519</v>
      </c>
      <c r="E91" s="166">
        <v>42581</v>
      </c>
      <c r="F91" s="165">
        <f>E91</f>
        <v>42581</v>
      </c>
      <c r="G91" s="165">
        <f t="shared" si="20"/>
        <v>43310</v>
      </c>
      <c r="H91" s="168" t="s">
        <v>10520</v>
      </c>
      <c r="I91" s="168" t="s">
        <v>10521</v>
      </c>
      <c r="J91" s="168" t="s">
        <v>10016</v>
      </c>
      <c r="K91" s="168" t="s">
        <v>28</v>
      </c>
      <c r="L91" s="168"/>
      <c r="M91" s="168" t="str">
        <f t="shared" si="21"/>
        <v/>
      </c>
      <c r="N91" s="8" t="s">
        <v>30</v>
      </c>
      <c r="O91" s="168" t="str">
        <f>IF(EXACT(N91,"Overseas Charities Operating in Jamaica"),"Medium",IF(EXACT(N91,"Muslim Groups/Foundations"),"Medium",IF(EXACT(N91,"Churches"),"Low",IF(EXACT(N91,"Benevolent Societies"),"Low",IF(EXACT(N91,"Alumni/Past Students Associations"),"Low",IF(EXACT(N91,"Schools(Government/Private)"),"Low",IF(EXACT(N91,"Govt.Based Trusts/Charities"),"Low",IF(EXACT(N91,"Trust"),"Medium",IF(EXACT(N91,"Company Based Foundations"),"Medium",IF(EXACT(N91,"Other Foundations"),"Medium",IF(EXACT(N91,"Unincorporated Groups"),"Medium","")))))))))))</f>
        <v>Medium</v>
      </c>
      <c r="P91" s="168"/>
      <c r="Q91" s="168" t="s">
        <v>10522</v>
      </c>
      <c r="R91" s="168" t="s">
        <v>10523</v>
      </c>
      <c r="S91" s="168" t="s">
        <v>10524</v>
      </c>
      <c r="T91" s="165">
        <f>G91</f>
        <v>43310</v>
      </c>
      <c r="U91" s="166"/>
      <c r="V91" s="167"/>
    </row>
    <row r="92" spans="1:22" ht="85.5" customHeight="1" x14ac:dyDescent="0.25">
      <c r="A92" s="171"/>
      <c r="B92" s="171"/>
      <c r="C92" s="8" t="str">
        <f t="shared" ca="1" si="19"/>
        <v>Expired</v>
      </c>
      <c r="D92" s="8" t="s">
        <v>10525</v>
      </c>
      <c r="E92" s="163">
        <v>41708</v>
      </c>
      <c r="F92" s="9">
        <f>E92</f>
        <v>41708</v>
      </c>
      <c r="G92" s="9">
        <f t="shared" si="20"/>
        <v>42438</v>
      </c>
      <c r="H92" s="8" t="s">
        <v>10526</v>
      </c>
      <c r="I92" s="8" t="s">
        <v>10527</v>
      </c>
      <c r="J92" s="8" t="s">
        <v>10016</v>
      </c>
      <c r="K92" s="8" t="s">
        <v>28</v>
      </c>
      <c r="L92" s="8" t="s">
        <v>29</v>
      </c>
      <c r="M92" s="10" t="str">
        <f t="shared" si="21"/>
        <v>LP</v>
      </c>
      <c r="N92" s="12" t="s">
        <v>30</v>
      </c>
      <c r="O92" s="8" t="str">
        <f>IF(EXACT(N92,"Overseas Charities Operating in Jamaica"),"Medium",IF(EXACT(N92,"Muslim Groups/Foundations"),"Medium",IF(EXACT(N92,"Churches"),"Low",IF(EXACT(N92,"Benevolent Societies"),"Low",IF(EXACT(N92,"Alumni/Past Students'associations"),"Low",IF(EXACT(N92,"Schools(Government/Private)"),"Low",IF(EXACT(N92,"Govt.Based Trust/Charities"),"Low",IF(EXACT(N92,"Trust"),"Medium",IF(EXACT(N92,"Company Based Foundations"),"Medium",IF(EXACT(N92,"Other Foundations"),"Medium",IF(EXACT(N92,"Unincorporated Groups"),"Medium","")))))))))))</f>
        <v>Medium</v>
      </c>
      <c r="P92" s="8"/>
      <c r="Q92" s="8" t="s">
        <v>10528</v>
      </c>
      <c r="R92" s="8" t="s">
        <v>10529</v>
      </c>
      <c r="S92" s="11" t="s">
        <v>10530</v>
      </c>
      <c r="T92" s="165">
        <v>42438</v>
      </c>
      <c r="U92" s="166">
        <v>44987</v>
      </c>
      <c r="V92" s="167" t="s">
        <v>9997</v>
      </c>
    </row>
  </sheetData>
  <autoFilter ref="A1:V92">
    <sortState ref="A2:W92">
      <sortCondition ref="H2:H92"/>
    </sortState>
  </autoFilter>
  <conditionalFormatting sqref="D59">
    <cfRule type="duplicateValues" dxfId="348" priority="402"/>
  </conditionalFormatting>
  <conditionalFormatting sqref="H59">
    <cfRule type="duplicateValues" dxfId="347" priority="404"/>
    <cfRule type="duplicateValues" dxfId="346" priority="405"/>
    <cfRule type="duplicateValues" dxfId="345" priority="406"/>
  </conditionalFormatting>
  <conditionalFormatting sqref="H59">
    <cfRule type="duplicateValues" dxfId="344" priority="407"/>
  </conditionalFormatting>
  <conditionalFormatting sqref="H59">
    <cfRule type="duplicateValues" dxfId="343" priority="408"/>
  </conditionalFormatting>
  <conditionalFormatting sqref="D58">
    <cfRule type="duplicateValues" dxfId="342" priority="395"/>
  </conditionalFormatting>
  <conditionalFormatting sqref="H58">
    <cfRule type="duplicateValues" dxfId="341" priority="397"/>
    <cfRule type="duplicateValues" dxfId="340" priority="398"/>
    <cfRule type="duplicateValues" dxfId="339" priority="399"/>
  </conditionalFormatting>
  <conditionalFormatting sqref="H58">
    <cfRule type="duplicateValues" dxfId="338" priority="400"/>
  </conditionalFormatting>
  <conditionalFormatting sqref="H58">
    <cfRule type="duplicateValues" dxfId="337" priority="401"/>
  </conditionalFormatting>
  <conditionalFormatting sqref="D57">
    <cfRule type="duplicateValues" dxfId="336" priority="388"/>
  </conditionalFormatting>
  <conditionalFormatting sqref="H57">
    <cfRule type="duplicateValues" dxfId="335" priority="390"/>
    <cfRule type="duplicateValues" dxfId="334" priority="391"/>
    <cfRule type="duplicateValues" dxfId="333" priority="392"/>
  </conditionalFormatting>
  <conditionalFormatting sqref="H57">
    <cfRule type="duplicateValues" dxfId="332" priority="393"/>
  </conditionalFormatting>
  <conditionalFormatting sqref="H57">
    <cfRule type="duplicateValues" dxfId="331" priority="394"/>
  </conditionalFormatting>
  <conditionalFormatting sqref="D56">
    <cfRule type="duplicateValues" dxfId="330" priority="381"/>
  </conditionalFormatting>
  <conditionalFormatting sqref="H56">
    <cfRule type="duplicateValues" dxfId="329" priority="383"/>
    <cfRule type="duplicateValues" dxfId="328" priority="384"/>
    <cfRule type="duplicateValues" dxfId="327" priority="385"/>
  </conditionalFormatting>
  <conditionalFormatting sqref="H56">
    <cfRule type="duplicateValues" dxfId="326" priority="386"/>
  </conditionalFormatting>
  <conditionalFormatting sqref="H56">
    <cfRule type="duplicateValues" dxfId="325" priority="387"/>
  </conditionalFormatting>
  <conditionalFormatting sqref="D55">
    <cfRule type="duplicateValues" dxfId="324" priority="374"/>
  </conditionalFormatting>
  <conditionalFormatting sqref="H55">
    <cfRule type="duplicateValues" dxfId="323" priority="376"/>
    <cfRule type="duplicateValues" dxfId="322" priority="377"/>
    <cfRule type="duplicateValues" dxfId="321" priority="378"/>
  </conditionalFormatting>
  <conditionalFormatting sqref="H55">
    <cfRule type="duplicateValues" dxfId="320" priority="379"/>
  </conditionalFormatting>
  <conditionalFormatting sqref="H55">
    <cfRule type="duplicateValues" dxfId="319" priority="380"/>
  </conditionalFormatting>
  <conditionalFormatting sqref="D40">
    <cfRule type="duplicateValues" dxfId="318" priority="367"/>
  </conditionalFormatting>
  <conditionalFormatting sqref="H40">
    <cfRule type="duplicateValues" dxfId="317" priority="369"/>
    <cfRule type="duplicateValues" dxfId="316" priority="370"/>
    <cfRule type="duplicateValues" dxfId="315" priority="371"/>
  </conditionalFormatting>
  <conditionalFormatting sqref="H40">
    <cfRule type="duplicateValues" dxfId="314" priority="372"/>
  </conditionalFormatting>
  <conditionalFormatting sqref="H40">
    <cfRule type="duplicateValues" dxfId="313" priority="373"/>
  </conditionalFormatting>
  <conditionalFormatting sqref="D54">
    <cfRule type="duplicateValues" dxfId="312" priority="360"/>
  </conditionalFormatting>
  <conditionalFormatting sqref="H54">
    <cfRule type="duplicateValues" dxfId="311" priority="362"/>
    <cfRule type="duplicateValues" dxfId="310" priority="363"/>
    <cfRule type="duplicateValues" dxfId="309" priority="364"/>
  </conditionalFormatting>
  <conditionalFormatting sqref="H54">
    <cfRule type="duplicateValues" dxfId="308" priority="365"/>
  </conditionalFormatting>
  <conditionalFormatting sqref="H54">
    <cfRule type="duplicateValues" dxfId="307" priority="366"/>
  </conditionalFormatting>
  <conditionalFormatting sqref="D42 D51">
    <cfRule type="duplicateValues" dxfId="306" priority="353"/>
  </conditionalFormatting>
  <conditionalFormatting sqref="H42 H51">
    <cfRule type="duplicateValues" dxfId="305" priority="355"/>
    <cfRule type="duplicateValues" dxfId="304" priority="356"/>
    <cfRule type="duplicateValues" dxfId="303" priority="357"/>
  </conditionalFormatting>
  <conditionalFormatting sqref="H42 H51">
    <cfRule type="duplicateValues" dxfId="302" priority="358"/>
  </conditionalFormatting>
  <conditionalFormatting sqref="H42">
    <cfRule type="duplicateValues" dxfId="301" priority="359"/>
  </conditionalFormatting>
  <conditionalFormatting sqref="D52">
    <cfRule type="duplicateValues" dxfId="300" priority="346"/>
  </conditionalFormatting>
  <conditionalFormatting sqref="H52">
    <cfRule type="duplicateValues" dxfId="299" priority="348"/>
    <cfRule type="duplicateValues" dxfId="298" priority="349"/>
    <cfRule type="duplicateValues" dxfId="297" priority="350"/>
  </conditionalFormatting>
  <conditionalFormatting sqref="H52">
    <cfRule type="duplicateValues" dxfId="296" priority="351"/>
  </conditionalFormatting>
  <conditionalFormatting sqref="H52">
    <cfRule type="duplicateValues" dxfId="295" priority="352"/>
  </conditionalFormatting>
  <conditionalFormatting sqref="D49">
    <cfRule type="duplicateValues" dxfId="294" priority="339"/>
  </conditionalFormatting>
  <conditionalFormatting sqref="H49">
    <cfRule type="duplicateValues" dxfId="293" priority="341"/>
    <cfRule type="duplicateValues" dxfId="292" priority="342"/>
    <cfRule type="duplicateValues" dxfId="291" priority="343"/>
  </conditionalFormatting>
  <conditionalFormatting sqref="H49">
    <cfRule type="duplicateValues" dxfId="290" priority="344"/>
  </conditionalFormatting>
  <conditionalFormatting sqref="H49">
    <cfRule type="duplicateValues" dxfId="289" priority="345"/>
  </conditionalFormatting>
  <conditionalFormatting sqref="D43">
    <cfRule type="duplicateValues" dxfId="288" priority="332"/>
  </conditionalFormatting>
  <conditionalFormatting sqref="H43">
    <cfRule type="duplicateValues" dxfId="287" priority="334"/>
    <cfRule type="duplicateValues" dxfId="286" priority="335"/>
    <cfRule type="duplicateValues" dxfId="285" priority="336"/>
  </conditionalFormatting>
  <conditionalFormatting sqref="H43">
    <cfRule type="duplicateValues" dxfId="284" priority="337"/>
  </conditionalFormatting>
  <conditionalFormatting sqref="H43">
    <cfRule type="duplicateValues" dxfId="283" priority="338"/>
  </conditionalFormatting>
  <conditionalFormatting sqref="D48">
    <cfRule type="duplicateValues" dxfId="282" priority="325"/>
  </conditionalFormatting>
  <conditionalFormatting sqref="H48">
    <cfRule type="duplicateValues" dxfId="281" priority="327"/>
    <cfRule type="duplicateValues" dxfId="280" priority="328"/>
    <cfRule type="duplicateValues" dxfId="279" priority="329"/>
  </conditionalFormatting>
  <conditionalFormatting sqref="H48">
    <cfRule type="duplicateValues" dxfId="278" priority="330"/>
  </conditionalFormatting>
  <conditionalFormatting sqref="H48">
    <cfRule type="duplicateValues" dxfId="277" priority="331"/>
  </conditionalFormatting>
  <conditionalFormatting sqref="D47">
    <cfRule type="duplicateValues" dxfId="276" priority="318"/>
  </conditionalFormatting>
  <conditionalFormatting sqref="H47">
    <cfRule type="duplicateValues" dxfId="275" priority="320"/>
    <cfRule type="duplicateValues" dxfId="274" priority="321"/>
    <cfRule type="duplicateValues" dxfId="273" priority="322"/>
  </conditionalFormatting>
  <conditionalFormatting sqref="H47">
    <cfRule type="duplicateValues" dxfId="272" priority="323"/>
  </conditionalFormatting>
  <conditionalFormatting sqref="H47">
    <cfRule type="duplicateValues" dxfId="271" priority="324"/>
  </conditionalFormatting>
  <conditionalFormatting sqref="D44">
    <cfRule type="duplicateValues" dxfId="270" priority="311"/>
  </conditionalFormatting>
  <conditionalFormatting sqref="H44">
    <cfRule type="duplicateValues" dxfId="269" priority="313"/>
    <cfRule type="duplicateValues" dxfId="268" priority="314"/>
    <cfRule type="duplicateValues" dxfId="267" priority="315"/>
  </conditionalFormatting>
  <conditionalFormatting sqref="H44">
    <cfRule type="duplicateValues" dxfId="266" priority="316"/>
  </conditionalFormatting>
  <conditionalFormatting sqref="H44">
    <cfRule type="duplicateValues" dxfId="265" priority="317"/>
  </conditionalFormatting>
  <conditionalFormatting sqref="D46">
    <cfRule type="duplicateValues" dxfId="264" priority="304"/>
  </conditionalFormatting>
  <conditionalFormatting sqref="H46">
    <cfRule type="duplicateValues" dxfId="263" priority="306"/>
    <cfRule type="duplicateValues" dxfId="262" priority="307"/>
    <cfRule type="duplicateValues" dxfId="261" priority="308"/>
  </conditionalFormatting>
  <conditionalFormatting sqref="H46">
    <cfRule type="duplicateValues" dxfId="260" priority="309"/>
  </conditionalFormatting>
  <conditionalFormatting sqref="H46">
    <cfRule type="duplicateValues" dxfId="259" priority="310"/>
  </conditionalFormatting>
  <conditionalFormatting sqref="D45">
    <cfRule type="duplicateValues" dxfId="258" priority="297"/>
  </conditionalFormatting>
  <conditionalFormatting sqref="H45">
    <cfRule type="duplicateValues" dxfId="257" priority="299"/>
    <cfRule type="duplicateValues" dxfId="256" priority="300"/>
    <cfRule type="duplicateValues" dxfId="255" priority="301"/>
  </conditionalFormatting>
  <conditionalFormatting sqref="H45">
    <cfRule type="duplicateValues" dxfId="254" priority="302"/>
  </conditionalFormatting>
  <conditionalFormatting sqref="H45">
    <cfRule type="duplicateValues" dxfId="253" priority="303"/>
  </conditionalFormatting>
  <conditionalFormatting sqref="D84">
    <cfRule type="duplicateValues" dxfId="252" priority="290"/>
  </conditionalFormatting>
  <conditionalFormatting sqref="H84">
    <cfRule type="duplicateValues" dxfId="251" priority="292"/>
    <cfRule type="duplicateValues" dxfId="250" priority="293"/>
    <cfRule type="duplicateValues" dxfId="249" priority="294"/>
  </conditionalFormatting>
  <conditionalFormatting sqref="H84">
    <cfRule type="duplicateValues" dxfId="248" priority="295"/>
  </conditionalFormatting>
  <conditionalFormatting sqref="H84">
    <cfRule type="duplicateValues" dxfId="247" priority="296"/>
  </conditionalFormatting>
  <conditionalFormatting sqref="D41">
    <cfRule type="duplicateValues" dxfId="246" priority="288"/>
  </conditionalFormatting>
  <conditionalFormatting sqref="H41">
    <cfRule type="duplicateValues" dxfId="245" priority="283"/>
    <cfRule type="duplicateValues" dxfId="244" priority="284"/>
    <cfRule type="duplicateValues" dxfId="243" priority="285"/>
  </conditionalFormatting>
  <conditionalFormatting sqref="H41">
    <cfRule type="duplicateValues" dxfId="242" priority="286"/>
  </conditionalFormatting>
  <conditionalFormatting sqref="H41">
    <cfRule type="duplicateValues" dxfId="241" priority="287"/>
  </conditionalFormatting>
  <conditionalFormatting sqref="D37">
    <cfRule type="duplicateValues" dxfId="240" priority="276"/>
  </conditionalFormatting>
  <conditionalFormatting sqref="H37">
    <cfRule type="duplicateValues" dxfId="239" priority="278"/>
    <cfRule type="duplicateValues" dxfId="238" priority="279"/>
    <cfRule type="duplicateValues" dxfId="237" priority="280"/>
  </conditionalFormatting>
  <conditionalFormatting sqref="H37">
    <cfRule type="duplicateValues" dxfId="236" priority="281"/>
  </conditionalFormatting>
  <conditionalFormatting sqref="H37">
    <cfRule type="duplicateValues" dxfId="235" priority="282"/>
  </conditionalFormatting>
  <conditionalFormatting sqref="D39">
    <cfRule type="duplicateValues" dxfId="234" priority="274"/>
  </conditionalFormatting>
  <conditionalFormatting sqref="H39">
    <cfRule type="duplicateValues" dxfId="233" priority="269"/>
    <cfRule type="duplicateValues" dxfId="232" priority="270"/>
    <cfRule type="duplicateValues" dxfId="231" priority="271"/>
  </conditionalFormatting>
  <conditionalFormatting sqref="H39">
    <cfRule type="duplicateValues" dxfId="230" priority="272"/>
  </conditionalFormatting>
  <conditionalFormatting sqref="H39">
    <cfRule type="duplicateValues" dxfId="229" priority="273"/>
  </conditionalFormatting>
  <conditionalFormatting sqref="D38">
    <cfRule type="duplicateValues" dxfId="228" priority="267"/>
  </conditionalFormatting>
  <conditionalFormatting sqref="H38">
    <cfRule type="duplicateValues" dxfId="227" priority="262"/>
    <cfRule type="duplicateValues" dxfId="226" priority="263"/>
    <cfRule type="duplicateValues" dxfId="225" priority="264"/>
  </conditionalFormatting>
  <conditionalFormatting sqref="H38">
    <cfRule type="duplicateValues" dxfId="224" priority="265"/>
  </conditionalFormatting>
  <conditionalFormatting sqref="H38">
    <cfRule type="duplicateValues" dxfId="223" priority="266"/>
  </conditionalFormatting>
  <conditionalFormatting sqref="D81">
    <cfRule type="duplicateValues" dxfId="222" priority="260"/>
  </conditionalFormatting>
  <conditionalFormatting sqref="D83">
    <cfRule type="duplicateValues" dxfId="221" priority="253"/>
  </conditionalFormatting>
  <conditionalFormatting sqref="H83">
    <cfRule type="duplicateValues" dxfId="220" priority="255"/>
    <cfRule type="duplicateValues" dxfId="219" priority="256"/>
    <cfRule type="duplicateValues" dxfId="218" priority="257"/>
  </conditionalFormatting>
  <conditionalFormatting sqref="H83">
    <cfRule type="duplicateValues" dxfId="217" priority="258"/>
  </conditionalFormatting>
  <conditionalFormatting sqref="H83">
    <cfRule type="duplicateValues" dxfId="216" priority="259"/>
  </conditionalFormatting>
  <conditionalFormatting sqref="D82">
    <cfRule type="duplicateValues" dxfId="215" priority="246"/>
  </conditionalFormatting>
  <conditionalFormatting sqref="H82">
    <cfRule type="duplicateValues" dxfId="214" priority="248"/>
    <cfRule type="duplicateValues" dxfId="213" priority="249"/>
    <cfRule type="duplicateValues" dxfId="212" priority="250"/>
  </conditionalFormatting>
  <conditionalFormatting sqref="H82">
    <cfRule type="duplicateValues" dxfId="211" priority="251"/>
  </conditionalFormatting>
  <conditionalFormatting sqref="H82">
    <cfRule type="duplicateValues" dxfId="210" priority="252"/>
  </conditionalFormatting>
  <conditionalFormatting sqref="D33">
    <cfRule type="duplicateValues" dxfId="209" priority="239"/>
  </conditionalFormatting>
  <conditionalFormatting sqref="H33">
    <cfRule type="duplicateValues" dxfId="208" priority="241"/>
    <cfRule type="duplicateValues" dxfId="207" priority="242"/>
    <cfRule type="duplicateValues" dxfId="206" priority="243"/>
  </conditionalFormatting>
  <conditionalFormatting sqref="H33">
    <cfRule type="duplicateValues" dxfId="205" priority="244"/>
  </conditionalFormatting>
  <conditionalFormatting sqref="H33">
    <cfRule type="duplicateValues" dxfId="204" priority="245"/>
  </conditionalFormatting>
  <conditionalFormatting sqref="D35">
    <cfRule type="duplicateValues" dxfId="203" priority="232"/>
  </conditionalFormatting>
  <conditionalFormatting sqref="H35">
    <cfRule type="duplicateValues" dxfId="202" priority="234"/>
    <cfRule type="duplicateValues" dxfId="201" priority="235"/>
    <cfRule type="duplicateValues" dxfId="200" priority="236"/>
  </conditionalFormatting>
  <conditionalFormatting sqref="H35">
    <cfRule type="duplicateValues" dxfId="199" priority="237"/>
  </conditionalFormatting>
  <conditionalFormatting sqref="H35">
    <cfRule type="duplicateValues" dxfId="198" priority="238"/>
  </conditionalFormatting>
  <conditionalFormatting sqref="D34">
    <cfRule type="duplicateValues" dxfId="197" priority="225"/>
  </conditionalFormatting>
  <conditionalFormatting sqref="H34">
    <cfRule type="duplicateValues" dxfId="196" priority="227"/>
    <cfRule type="duplicateValues" dxfId="195" priority="228"/>
    <cfRule type="duplicateValues" dxfId="194" priority="229"/>
  </conditionalFormatting>
  <conditionalFormatting sqref="H34">
    <cfRule type="duplicateValues" dxfId="193" priority="230"/>
  </conditionalFormatting>
  <conditionalFormatting sqref="H34">
    <cfRule type="duplicateValues" dxfId="192" priority="231"/>
  </conditionalFormatting>
  <conditionalFormatting sqref="D25">
    <cfRule type="duplicateValues" dxfId="191" priority="218"/>
  </conditionalFormatting>
  <conditionalFormatting sqref="H25">
    <cfRule type="duplicateValues" dxfId="190" priority="220"/>
    <cfRule type="duplicateValues" dxfId="189" priority="221"/>
    <cfRule type="duplicateValues" dxfId="188" priority="222"/>
  </conditionalFormatting>
  <conditionalFormatting sqref="H25">
    <cfRule type="duplicateValues" dxfId="187" priority="223"/>
  </conditionalFormatting>
  <conditionalFormatting sqref="H25">
    <cfRule type="duplicateValues" dxfId="186" priority="224"/>
  </conditionalFormatting>
  <conditionalFormatting sqref="D31">
    <cfRule type="duplicateValues" dxfId="185" priority="211"/>
  </conditionalFormatting>
  <conditionalFormatting sqref="H31">
    <cfRule type="duplicateValues" dxfId="184" priority="213"/>
    <cfRule type="duplicateValues" dxfId="183" priority="214"/>
    <cfRule type="duplicateValues" dxfId="182" priority="215"/>
  </conditionalFormatting>
  <conditionalFormatting sqref="H31">
    <cfRule type="duplicateValues" dxfId="181" priority="216"/>
  </conditionalFormatting>
  <conditionalFormatting sqref="H31">
    <cfRule type="duplicateValues" dxfId="180" priority="217"/>
  </conditionalFormatting>
  <conditionalFormatting sqref="D32">
    <cfRule type="duplicateValues" dxfId="179" priority="204"/>
  </conditionalFormatting>
  <conditionalFormatting sqref="H32">
    <cfRule type="duplicateValues" dxfId="178" priority="206"/>
    <cfRule type="duplicateValues" dxfId="177" priority="207"/>
    <cfRule type="duplicateValues" dxfId="176" priority="208"/>
  </conditionalFormatting>
  <conditionalFormatting sqref="H32">
    <cfRule type="duplicateValues" dxfId="175" priority="209"/>
  </conditionalFormatting>
  <conditionalFormatting sqref="H32">
    <cfRule type="duplicateValues" dxfId="174" priority="210"/>
  </conditionalFormatting>
  <conditionalFormatting sqref="D30">
    <cfRule type="duplicateValues" dxfId="173" priority="197"/>
  </conditionalFormatting>
  <conditionalFormatting sqref="H30">
    <cfRule type="duplicateValues" dxfId="172" priority="199"/>
    <cfRule type="duplicateValues" dxfId="171" priority="200"/>
    <cfRule type="duplicateValues" dxfId="170" priority="201"/>
  </conditionalFormatting>
  <conditionalFormatting sqref="H30">
    <cfRule type="duplicateValues" dxfId="169" priority="202"/>
  </conditionalFormatting>
  <conditionalFormatting sqref="H30">
    <cfRule type="duplicateValues" dxfId="168" priority="203"/>
  </conditionalFormatting>
  <conditionalFormatting sqref="D29">
    <cfRule type="duplicateValues" dxfId="167" priority="190"/>
  </conditionalFormatting>
  <conditionalFormatting sqref="H29">
    <cfRule type="duplicateValues" dxfId="166" priority="192"/>
    <cfRule type="duplicateValues" dxfId="165" priority="193"/>
    <cfRule type="duplicateValues" dxfId="164" priority="194"/>
  </conditionalFormatting>
  <conditionalFormatting sqref="H29">
    <cfRule type="duplicateValues" dxfId="163" priority="195"/>
  </conditionalFormatting>
  <conditionalFormatting sqref="H29">
    <cfRule type="duplicateValues" dxfId="162" priority="196"/>
  </conditionalFormatting>
  <conditionalFormatting sqref="D28">
    <cfRule type="duplicateValues" dxfId="161" priority="183"/>
  </conditionalFormatting>
  <conditionalFormatting sqref="H28">
    <cfRule type="duplicateValues" dxfId="160" priority="185"/>
    <cfRule type="duplicateValues" dxfId="159" priority="186"/>
    <cfRule type="duplicateValues" dxfId="158" priority="187"/>
  </conditionalFormatting>
  <conditionalFormatting sqref="H28">
    <cfRule type="duplicateValues" dxfId="157" priority="188"/>
  </conditionalFormatting>
  <conditionalFormatting sqref="H28">
    <cfRule type="duplicateValues" dxfId="156" priority="189"/>
  </conditionalFormatting>
  <conditionalFormatting sqref="D27">
    <cfRule type="duplicateValues" dxfId="155" priority="176"/>
  </conditionalFormatting>
  <conditionalFormatting sqref="H27">
    <cfRule type="duplicateValues" dxfId="154" priority="178"/>
    <cfRule type="duplicateValues" dxfId="153" priority="179"/>
    <cfRule type="duplicateValues" dxfId="152" priority="180"/>
  </conditionalFormatting>
  <conditionalFormatting sqref="H27">
    <cfRule type="duplicateValues" dxfId="151" priority="181"/>
  </conditionalFormatting>
  <conditionalFormatting sqref="H27">
    <cfRule type="duplicateValues" dxfId="150" priority="182"/>
  </conditionalFormatting>
  <conditionalFormatting sqref="D26">
    <cfRule type="duplicateValues" dxfId="149" priority="169"/>
  </conditionalFormatting>
  <conditionalFormatting sqref="H26">
    <cfRule type="duplicateValues" dxfId="148" priority="171"/>
    <cfRule type="duplicateValues" dxfId="147" priority="172"/>
    <cfRule type="duplicateValues" dxfId="146" priority="173"/>
  </conditionalFormatting>
  <conditionalFormatting sqref="H26">
    <cfRule type="duplicateValues" dxfId="145" priority="174"/>
  </conditionalFormatting>
  <conditionalFormatting sqref="H26">
    <cfRule type="duplicateValues" dxfId="144" priority="175"/>
  </conditionalFormatting>
  <conditionalFormatting sqref="D53">
    <cfRule type="duplicateValues" dxfId="143" priority="162"/>
  </conditionalFormatting>
  <conditionalFormatting sqref="H53">
    <cfRule type="duplicateValues" dxfId="142" priority="164"/>
    <cfRule type="duplicateValues" dxfId="141" priority="165"/>
    <cfRule type="duplicateValues" dxfId="140" priority="166"/>
  </conditionalFormatting>
  <conditionalFormatting sqref="H53">
    <cfRule type="duplicateValues" dxfId="139" priority="167"/>
  </conditionalFormatting>
  <conditionalFormatting sqref="H53">
    <cfRule type="duplicateValues" dxfId="138" priority="168"/>
  </conditionalFormatting>
  <conditionalFormatting sqref="D4">
    <cfRule type="duplicateValues" dxfId="137" priority="155"/>
  </conditionalFormatting>
  <conditionalFormatting sqref="H4">
    <cfRule type="duplicateValues" dxfId="136" priority="157"/>
    <cfRule type="duplicateValues" dxfId="135" priority="158"/>
    <cfRule type="duplicateValues" dxfId="134" priority="159"/>
  </conditionalFormatting>
  <conditionalFormatting sqref="H4">
    <cfRule type="duplicateValues" dxfId="133" priority="160"/>
  </conditionalFormatting>
  <conditionalFormatting sqref="H4">
    <cfRule type="duplicateValues" dxfId="132" priority="161"/>
  </conditionalFormatting>
  <conditionalFormatting sqref="D24">
    <cfRule type="duplicateValues" dxfId="131" priority="148"/>
  </conditionalFormatting>
  <conditionalFormatting sqref="H24">
    <cfRule type="duplicateValues" dxfId="130" priority="150"/>
    <cfRule type="duplicateValues" dxfId="129" priority="151"/>
    <cfRule type="duplicateValues" dxfId="128" priority="152"/>
  </conditionalFormatting>
  <conditionalFormatting sqref="H24">
    <cfRule type="duplicateValues" dxfId="127" priority="153"/>
  </conditionalFormatting>
  <conditionalFormatting sqref="H24">
    <cfRule type="duplicateValues" dxfId="126" priority="154"/>
  </conditionalFormatting>
  <conditionalFormatting sqref="D23">
    <cfRule type="duplicateValues" dxfId="125" priority="141"/>
  </conditionalFormatting>
  <conditionalFormatting sqref="H23">
    <cfRule type="duplicateValues" dxfId="124" priority="143"/>
    <cfRule type="duplicateValues" dxfId="123" priority="144"/>
    <cfRule type="duplicateValues" dxfId="122" priority="145"/>
  </conditionalFormatting>
  <conditionalFormatting sqref="H23">
    <cfRule type="duplicateValues" dxfId="121" priority="146"/>
  </conditionalFormatting>
  <conditionalFormatting sqref="H23">
    <cfRule type="duplicateValues" dxfId="120" priority="147"/>
  </conditionalFormatting>
  <conditionalFormatting sqref="D22">
    <cfRule type="duplicateValues" dxfId="119" priority="134"/>
  </conditionalFormatting>
  <conditionalFormatting sqref="H22">
    <cfRule type="duplicateValues" dxfId="118" priority="136"/>
    <cfRule type="duplicateValues" dxfId="117" priority="137"/>
    <cfRule type="duplicateValues" dxfId="116" priority="138"/>
  </conditionalFormatting>
  <conditionalFormatting sqref="H22">
    <cfRule type="duplicateValues" dxfId="115" priority="139"/>
  </conditionalFormatting>
  <conditionalFormatting sqref="H22">
    <cfRule type="duplicateValues" dxfId="114" priority="140"/>
  </conditionalFormatting>
  <conditionalFormatting sqref="D21">
    <cfRule type="duplicateValues" dxfId="113" priority="127"/>
  </conditionalFormatting>
  <conditionalFormatting sqref="H21">
    <cfRule type="duplicateValues" dxfId="112" priority="129"/>
    <cfRule type="duplicateValues" dxfId="111" priority="130"/>
    <cfRule type="duplicateValues" dxfId="110" priority="131"/>
  </conditionalFormatting>
  <conditionalFormatting sqref="H21">
    <cfRule type="duplicateValues" dxfId="109" priority="132"/>
  </conditionalFormatting>
  <conditionalFormatting sqref="H21">
    <cfRule type="duplicateValues" dxfId="108" priority="133"/>
  </conditionalFormatting>
  <conditionalFormatting sqref="D20">
    <cfRule type="duplicateValues" dxfId="107" priority="120"/>
  </conditionalFormatting>
  <conditionalFormatting sqref="H20">
    <cfRule type="duplicateValues" dxfId="106" priority="122"/>
    <cfRule type="duplicateValues" dxfId="105" priority="123"/>
    <cfRule type="duplicateValues" dxfId="104" priority="124"/>
  </conditionalFormatting>
  <conditionalFormatting sqref="H20">
    <cfRule type="duplicateValues" dxfId="103" priority="125"/>
  </conditionalFormatting>
  <conditionalFormatting sqref="H20">
    <cfRule type="duplicateValues" dxfId="102" priority="126"/>
  </conditionalFormatting>
  <conditionalFormatting sqref="D19">
    <cfRule type="duplicateValues" dxfId="101" priority="118"/>
  </conditionalFormatting>
  <conditionalFormatting sqref="H19">
    <cfRule type="duplicateValues" dxfId="100" priority="113"/>
    <cfRule type="duplicateValues" dxfId="99" priority="114"/>
    <cfRule type="duplicateValues" dxfId="98" priority="115"/>
  </conditionalFormatting>
  <conditionalFormatting sqref="H19">
    <cfRule type="duplicateValues" dxfId="97" priority="116"/>
  </conditionalFormatting>
  <conditionalFormatting sqref="H19">
    <cfRule type="duplicateValues" dxfId="96" priority="117"/>
  </conditionalFormatting>
  <conditionalFormatting sqref="D50">
    <cfRule type="duplicateValues" dxfId="95" priority="111"/>
  </conditionalFormatting>
  <conditionalFormatting sqref="H50">
    <cfRule type="duplicateValues" dxfId="94" priority="106"/>
    <cfRule type="duplicateValues" dxfId="93" priority="107"/>
    <cfRule type="duplicateValues" dxfId="92" priority="108"/>
  </conditionalFormatting>
  <conditionalFormatting sqref="H50">
    <cfRule type="duplicateValues" dxfId="91" priority="109"/>
  </conditionalFormatting>
  <conditionalFormatting sqref="H50">
    <cfRule type="duplicateValues" dxfId="90" priority="110"/>
  </conditionalFormatting>
  <conditionalFormatting sqref="D18">
    <cfRule type="duplicateValues" dxfId="89" priority="104"/>
  </conditionalFormatting>
  <conditionalFormatting sqref="H18">
    <cfRule type="duplicateValues" dxfId="88" priority="99"/>
    <cfRule type="duplicateValues" dxfId="87" priority="100"/>
    <cfRule type="duplicateValues" dxfId="86" priority="101"/>
  </conditionalFormatting>
  <conditionalFormatting sqref="H18">
    <cfRule type="duplicateValues" dxfId="85" priority="102"/>
  </conditionalFormatting>
  <conditionalFormatting sqref="H18">
    <cfRule type="duplicateValues" dxfId="84" priority="103"/>
  </conditionalFormatting>
  <conditionalFormatting sqref="D5:D6">
    <cfRule type="duplicateValues" dxfId="83" priority="97"/>
  </conditionalFormatting>
  <conditionalFormatting sqref="H5:H6">
    <cfRule type="duplicateValues" dxfId="82" priority="92"/>
    <cfRule type="duplicateValues" dxfId="81" priority="93"/>
    <cfRule type="duplicateValues" dxfId="80" priority="94"/>
  </conditionalFormatting>
  <conditionalFormatting sqref="H5:H6">
    <cfRule type="duplicateValues" dxfId="79" priority="95"/>
  </conditionalFormatting>
  <conditionalFormatting sqref="H5:H6">
    <cfRule type="duplicateValues" dxfId="78" priority="96"/>
  </conditionalFormatting>
  <conditionalFormatting sqref="D17">
    <cfRule type="duplicateValues" dxfId="77" priority="90"/>
  </conditionalFormatting>
  <conditionalFormatting sqref="H17">
    <cfRule type="duplicateValues" dxfId="76" priority="85"/>
    <cfRule type="duplicateValues" dxfId="75" priority="86"/>
    <cfRule type="duplicateValues" dxfId="74" priority="87"/>
  </conditionalFormatting>
  <conditionalFormatting sqref="H17">
    <cfRule type="duplicateValues" dxfId="73" priority="88"/>
  </conditionalFormatting>
  <conditionalFormatting sqref="H17">
    <cfRule type="duplicateValues" dxfId="72" priority="89"/>
  </conditionalFormatting>
  <conditionalFormatting sqref="D16">
    <cfRule type="duplicateValues" dxfId="71" priority="78"/>
  </conditionalFormatting>
  <conditionalFormatting sqref="H16">
    <cfRule type="duplicateValues" dxfId="70" priority="80"/>
    <cfRule type="duplicateValues" dxfId="69" priority="81"/>
    <cfRule type="duplicateValues" dxfId="68" priority="82"/>
  </conditionalFormatting>
  <conditionalFormatting sqref="H16">
    <cfRule type="duplicateValues" dxfId="67" priority="83"/>
  </conditionalFormatting>
  <conditionalFormatting sqref="H16">
    <cfRule type="duplicateValues" dxfId="66" priority="84"/>
  </conditionalFormatting>
  <conditionalFormatting sqref="D7">
    <cfRule type="duplicateValues" dxfId="65" priority="71"/>
  </conditionalFormatting>
  <conditionalFormatting sqref="H7">
    <cfRule type="duplicateValues" dxfId="64" priority="73"/>
    <cfRule type="duplicateValues" dxfId="63" priority="74"/>
    <cfRule type="duplicateValues" dxfId="62" priority="75"/>
  </conditionalFormatting>
  <conditionalFormatting sqref="H7">
    <cfRule type="duplicateValues" dxfId="61" priority="76"/>
  </conditionalFormatting>
  <conditionalFormatting sqref="H7">
    <cfRule type="duplicateValues" dxfId="60" priority="77"/>
  </conditionalFormatting>
  <conditionalFormatting sqref="D15">
    <cfRule type="duplicateValues" dxfId="59" priority="64"/>
  </conditionalFormatting>
  <conditionalFormatting sqref="H15">
    <cfRule type="duplicateValues" dxfId="58" priority="66"/>
    <cfRule type="duplicateValues" dxfId="57" priority="67"/>
    <cfRule type="duplicateValues" dxfId="56" priority="68"/>
  </conditionalFormatting>
  <conditionalFormatting sqref="H15">
    <cfRule type="duplicateValues" dxfId="55" priority="69"/>
  </conditionalFormatting>
  <conditionalFormatting sqref="H15">
    <cfRule type="duplicateValues" dxfId="54" priority="70"/>
  </conditionalFormatting>
  <conditionalFormatting sqref="D8">
    <cfRule type="duplicateValues" dxfId="53" priority="57"/>
  </conditionalFormatting>
  <conditionalFormatting sqref="H8">
    <cfRule type="duplicateValues" dxfId="52" priority="59"/>
    <cfRule type="duplicateValues" dxfId="51" priority="60"/>
    <cfRule type="duplicateValues" dxfId="50" priority="61"/>
  </conditionalFormatting>
  <conditionalFormatting sqref="H8">
    <cfRule type="duplicateValues" dxfId="49" priority="62"/>
  </conditionalFormatting>
  <conditionalFormatting sqref="H8">
    <cfRule type="duplicateValues" dxfId="48" priority="63"/>
  </conditionalFormatting>
  <conditionalFormatting sqref="D14">
    <cfRule type="duplicateValues" dxfId="47" priority="50"/>
  </conditionalFormatting>
  <conditionalFormatting sqref="H14">
    <cfRule type="duplicateValues" dxfId="46" priority="52"/>
    <cfRule type="duplicateValues" dxfId="45" priority="53"/>
    <cfRule type="duplicateValues" dxfId="44" priority="54"/>
  </conditionalFormatting>
  <conditionalFormatting sqref="H14">
    <cfRule type="duplicateValues" dxfId="43" priority="55"/>
  </conditionalFormatting>
  <conditionalFormatting sqref="H14">
    <cfRule type="duplicateValues" dxfId="42" priority="56"/>
  </conditionalFormatting>
  <conditionalFormatting sqref="D13">
    <cfRule type="duplicateValues" dxfId="41" priority="43"/>
  </conditionalFormatting>
  <conditionalFormatting sqref="H13">
    <cfRule type="duplicateValues" dxfId="40" priority="45"/>
    <cfRule type="duplicateValues" dxfId="39" priority="46"/>
    <cfRule type="duplicateValues" dxfId="38" priority="47"/>
  </conditionalFormatting>
  <conditionalFormatting sqref="H13">
    <cfRule type="duplicateValues" dxfId="37" priority="48"/>
  </conditionalFormatting>
  <conditionalFormatting sqref="H13">
    <cfRule type="duplicateValues" dxfId="36" priority="49"/>
  </conditionalFormatting>
  <conditionalFormatting sqref="D12">
    <cfRule type="duplicateValues" dxfId="35" priority="36"/>
  </conditionalFormatting>
  <conditionalFormatting sqref="H12">
    <cfRule type="duplicateValues" dxfId="34" priority="38"/>
    <cfRule type="duplicateValues" dxfId="33" priority="39"/>
    <cfRule type="duplicateValues" dxfId="32" priority="40"/>
  </conditionalFormatting>
  <conditionalFormatting sqref="H12">
    <cfRule type="duplicateValues" dxfId="31" priority="41"/>
  </conditionalFormatting>
  <conditionalFormatting sqref="H12">
    <cfRule type="duplicateValues" dxfId="30" priority="42"/>
  </conditionalFormatting>
  <conditionalFormatting sqref="D11">
    <cfRule type="duplicateValues" dxfId="29" priority="29"/>
  </conditionalFormatting>
  <conditionalFormatting sqref="H11">
    <cfRule type="duplicateValues" dxfId="28" priority="31"/>
    <cfRule type="duplicateValues" dxfId="27" priority="32"/>
    <cfRule type="duplicateValues" dxfId="26" priority="33"/>
  </conditionalFormatting>
  <conditionalFormatting sqref="H11">
    <cfRule type="duplicateValues" dxfId="25" priority="34"/>
  </conditionalFormatting>
  <conditionalFormatting sqref="H11">
    <cfRule type="duplicateValues" dxfId="24" priority="35"/>
  </conditionalFormatting>
  <conditionalFormatting sqref="D10">
    <cfRule type="duplicateValues" dxfId="23" priority="22"/>
  </conditionalFormatting>
  <conditionalFormatting sqref="H10">
    <cfRule type="duplicateValues" dxfId="22" priority="24"/>
    <cfRule type="duplicateValues" dxfId="21" priority="25"/>
    <cfRule type="duplicateValues" dxfId="20" priority="26"/>
  </conditionalFormatting>
  <conditionalFormatting sqref="H10">
    <cfRule type="duplicateValues" dxfId="19" priority="27"/>
  </conditionalFormatting>
  <conditionalFormatting sqref="H10">
    <cfRule type="duplicateValues" dxfId="18" priority="28"/>
  </conditionalFormatting>
  <conditionalFormatting sqref="D9">
    <cfRule type="duplicateValues" dxfId="17" priority="15"/>
  </conditionalFormatting>
  <conditionalFormatting sqref="H9">
    <cfRule type="duplicateValues" dxfId="16" priority="17"/>
    <cfRule type="duplicateValues" dxfId="15" priority="18"/>
    <cfRule type="duplicateValues" dxfId="14" priority="19"/>
  </conditionalFormatting>
  <conditionalFormatting sqref="H9">
    <cfRule type="duplicateValues" dxfId="13" priority="20"/>
  </conditionalFormatting>
  <conditionalFormatting sqref="H9">
    <cfRule type="duplicateValues" dxfId="12" priority="21"/>
  </conditionalFormatting>
  <conditionalFormatting sqref="D3">
    <cfRule type="duplicateValues" dxfId="11" priority="8"/>
  </conditionalFormatting>
  <conditionalFormatting sqref="H3">
    <cfRule type="duplicateValues" dxfId="10" priority="10"/>
    <cfRule type="duplicateValues" dxfId="9" priority="11"/>
    <cfRule type="duplicateValues" dxfId="8" priority="12"/>
  </conditionalFormatting>
  <conditionalFormatting sqref="H3">
    <cfRule type="duplicateValues" dxfId="7" priority="13"/>
  </conditionalFormatting>
  <conditionalFormatting sqref="H3">
    <cfRule type="duplicateValues" dxfId="6" priority="14"/>
  </conditionalFormatting>
  <conditionalFormatting sqref="D65">
    <cfRule type="duplicateValues" dxfId="5" priority="1"/>
  </conditionalFormatting>
  <conditionalFormatting sqref="H65">
    <cfRule type="duplicateValues" dxfId="4" priority="3"/>
    <cfRule type="duplicateValues" dxfId="3" priority="4"/>
    <cfRule type="duplicateValues" dxfId="2" priority="5"/>
  </conditionalFormatting>
  <conditionalFormatting sqref="H65">
    <cfRule type="duplicateValues" dxfId="1" priority="6"/>
  </conditionalFormatting>
  <conditionalFormatting sqref="H65">
    <cfRule type="duplicateValues" dxfId="0" priority="7"/>
  </conditionalFormatting>
  <dataValidations count="4">
    <dataValidation type="list" allowBlank="1" showInputMessage="1" showErrorMessage="1" sqref="N2:N92">
      <formula1>"Overseas Charities Operating in Jamaica,Muslim Groups/Foundation,Churches,Benevolent Societies,Alumni/Past Students'associations,Schools(Government/Private),Govt.Based Trust/Charities,Trust,Company Based Foundations,Other Foundations,Unincorporated Groups"</formula1>
    </dataValidation>
    <dataValidation type="list" allowBlank="1" showInputMessage="1" showErrorMessage="1" sqref="L69 L86 L60:L61 L12 L55:L58 L49:L51 L89 L84 L37:L47 L34:L35 L30 L25:L26 L18:L19 L5:L6 L16 L14 L63:L65">
      <formula1>"V    - Vest Act (within Parliament),C    - Company Act,FS   - Friendly Societies Act"</formula1>
    </dataValidation>
    <dataValidation type="list" allowBlank="1" showInputMessage="1" showErrorMessage="1" sqref="L71 L66:L67 L73 L87 L62 L59 L27:L29 L48 L81:L83 L31:L33 L52:L54 L20:L23 L3:L4 L17 L15 L13 L7:L11">
      <formula1>"UN - UNICORPORATED, V- VEST ACT (WITHIN PARLIAMENT) , C - COMPANY ACT, FS - FRIENDLY SOCIETIES ACT"</formula1>
    </dataValidation>
    <dataValidation type="list" allowBlank="1" showInputMessage="1" showErrorMessage="1" sqref="O71:P71">
      <formula1>"ANIMAL,POVERTY RELIEF,CHILDREN HOME,CHURCH/MINISTRY,CIVIC GROUP,COMMUNITY DEVELOPMENT,CORPORATE,DEVELOPMENT FUND,EDUCATION,ENDOWMENT FUND,ENVIRONMENT,FOUNDATION/TRUST,HOME,HOSPITAL/HEALTH CARE,INFIRMARY,PERFORMING ART,SENIOR CITIZENS,SERVICE CLUBS,SPORTS,"</formula1>
    </dataValidation>
  </dataValidations>
  <hyperlinks>
    <hyperlink ref="S48" r:id="rId1" display="INFO.NESTLE@JM.NESTLE.COM"/>
    <hyperlink ref="S6" r:id="rId2" display="educarefj@gmail.com"/>
    <hyperlink ref="S34" r:id="rId3" display="donatetojamaica@gmail.com"/>
    <hyperlink ref="S56" r:id="rId4" display="reachdem@gmail.com"/>
    <hyperlink ref="S50" r:id="rId5" display="info@nextgencreators.com"/>
    <hyperlink ref="S26" r:id="rId6" display="kevoy1@yahoo.com"/>
    <hyperlink ref="S44" r:id="rId7" display="naomi_samuda@yahoo.com"/>
    <hyperlink ref="S65" r:id="rId8" display="romainemitchell123@gmail.com"/>
    <hyperlink ref="S61" r:id="rId9"/>
    <hyperlink ref="S17" r:id="rId10" display="info@braced-jamhabitat.org"/>
    <hyperlink ref="S41" r:id="rId11" display="mochovillage@gmail.com"/>
    <hyperlink ref="S30" r:id="rId12" display="knox.communitycollege@moey.gov.jm"/>
    <hyperlink ref="S45" r:id="rId13" display="mountzionter@outlook.com"/>
    <hyperlink ref="S25" r:id="rId14" display="jkellyfoundation@gmail.com"/>
    <hyperlink ref="S62" r:id="rId15"/>
    <hyperlink ref="S54" r:id="rId16" display="kosministries@gmail.com"/>
    <hyperlink ref="S76" r:id="rId17"/>
    <hyperlink ref="S69" r:id="rId18"/>
    <hyperlink ref="S55" r:id="rId19"/>
    <hyperlink ref="S85" r:id="rId20"/>
    <hyperlink ref="S60" r:id="rId21" display="dianebernard@rad.org.jm"/>
    <hyperlink ref="S32" r:id="rId22" display="CARE@LIVEHEART2HEART.ORG"/>
    <hyperlink ref="S7" r:id="rId23" display="info@equipjamaica.com"/>
    <hyperlink ref="S37" r:id="rId24" display="grant4joy@gmail.com"/>
    <hyperlink ref="S12" r:id="rId25" display="gracefellowship19@gmail.com"/>
    <hyperlink ref="S9" r:id="rId26" display="eldaazan@gmail.com"/>
    <hyperlink ref="S2" r:id="rId27"/>
    <hyperlink ref="S84" r:id="rId28" display="stanleyferuson1@gmail.com"/>
    <hyperlink ref="S66" r:id="rId29"/>
    <hyperlink ref="S81" r:id="rId30"/>
    <hyperlink ref="S19" r:id="rId31"/>
    <hyperlink ref="S18" r:id="rId32"/>
    <hyperlink ref="S11" r:id="rId33"/>
    <hyperlink ref="S39" r:id="rId34"/>
    <hyperlink ref="S35" r:id="rId35"/>
    <hyperlink ref="S43" r:id="rId36"/>
    <hyperlink ref="S86" r:id="rId37" display="vibesandpassion@gmail.com"/>
    <hyperlink ref="S88" r:id="rId38" display="scripturecontroll@gmail.com"/>
    <hyperlink ref="S75" r:id="rId39" display="nfjmanager@yahoo.com"/>
    <hyperlink ref="S3" r:id="rId40" display="cei@flowja.com"/>
    <hyperlink ref="S87" r:id="rId41" display="karose@cwjamaica.com"/>
  </hyperlinks>
  <pageMargins left="1" right="1" top="1" bottom="1" header="0.5" footer="0.5"/>
  <pageSetup paperSize="5" scale="29" fitToHeight="0" orientation="landscape" verticalDpi="598"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Registered Charities</vt:lpstr>
      <vt:lpstr>REVOCATION (cancellation)</vt:lpstr>
      <vt:lpstr>'Registered Charities'!Print_Area</vt:lpstr>
      <vt:lpstr>'REVOCATION (cancellation)'!Print_Area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dc:creator>
  <cp:lastModifiedBy>Vassell, Vhas</cp:lastModifiedBy>
  <dcterms:created xsi:type="dcterms:W3CDTF">2023-11-27T15:51:23Z</dcterms:created>
  <dcterms:modified xsi:type="dcterms:W3CDTF">2024-12-10T17:22:10Z</dcterms:modified>
</cp:coreProperties>
</file>