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updateLinks="never" defaultThemeVersion="124226"/>
  <mc:AlternateContent xmlns:mc="http://schemas.openxmlformats.org/markup-compatibility/2006">
    <mc:Choice Requires="x15">
      <x15ac:absPath xmlns:x15ac="http://schemas.microsoft.com/office/spreadsheetml/2010/11/ac" url="https://d.docs.live.net/9cd38a52395e1977/Pictures/Desktop/"/>
    </mc:Choice>
  </mc:AlternateContent>
  <xr:revisionPtr revIDLastSave="154" documentId="8_{2D14145B-5B51-4ECA-B74F-B98ADE3ABFDC}" xr6:coauthVersionLast="47" xr6:coauthVersionMax="47" xr10:uidLastSave="{4C3E2AC3-9B81-4B09-AC29-A94043AEF434}"/>
  <bookViews>
    <workbookView xWindow="28680" yWindow="-120" windowWidth="29040" windowHeight="15720" tabRatio="587" xr2:uid="{00000000-000D-0000-FFFF-FFFF00000000}"/>
  </bookViews>
  <sheets>
    <sheet name="#Registered Charities  (26)" sheetId="136" r:id="rId1"/>
    <sheet name="REVOCATION (S.Region)" sheetId="26" r:id="rId2"/>
    <sheet name="Revocation (N.Region)" sheetId="138" r:id="rId3"/>
    <sheet name="Classification" sheetId="19" state="hidden" r:id="rId4"/>
    <sheet name="Parishes" sheetId="20" state="hidden" r:id="rId5"/>
  </sheets>
  <externalReferences>
    <externalReference r:id="rId6"/>
  </externalReferences>
  <definedNames>
    <definedName name="_xlnm._FilterDatabase" localSheetId="0" hidden="1">'#Registered Charities  (26)'!$A$1:$Q$1402</definedName>
    <definedName name="_xlnm._FilterDatabase" localSheetId="1" hidden="1">'REVOCATION (S.Region)'!$A$1:$W$230</definedName>
    <definedName name="_xlnm.Print_Area" localSheetId="0">'#Registered Charities  (26)'!$A$1:$Q$1401</definedName>
    <definedName name="_xlnm.Print_Area" localSheetId="1">'REVOCATION (S.Region)'!$A$1:$X$231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5" i="136" l="1"/>
  <c r="E599" i="136"/>
  <c r="E138" i="136"/>
  <c r="M549" i="136"/>
  <c r="D549" i="136"/>
  <c r="E549" i="136" s="1"/>
  <c r="A549" i="136" s="1"/>
  <c r="K549" i="136"/>
  <c r="E1200" i="136"/>
  <c r="P194" i="26"/>
  <c r="N194" i="26"/>
  <c r="G194" i="26"/>
  <c r="U194" i="26" s="1"/>
  <c r="E257" i="136"/>
  <c r="M773" i="136"/>
  <c r="D773" i="136"/>
  <c r="E773" i="136" s="1"/>
  <c r="A773" i="136" s="1"/>
  <c r="K773" i="136"/>
  <c r="E358" i="136"/>
  <c r="E310" i="136"/>
  <c r="O52" i="138"/>
  <c r="M52" i="138"/>
  <c r="E50" i="138"/>
  <c r="O43" i="138"/>
  <c r="M43" i="138"/>
  <c r="F43" i="138"/>
  <c r="B43" i="138" s="1"/>
  <c r="O39" i="138"/>
  <c r="M39" i="138"/>
  <c r="F39" i="138"/>
  <c r="B39" i="138" s="1"/>
  <c r="O37" i="138"/>
  <c r="M37" i="138"/>
  <c r="F37" i="138"/>
  <c r="B37" i="138" s="1"/>
  <c r="O12" i="138"/>
  <c r="M12" i="138"/>
  <c r="F12" i="138"/>
  <c r="B12" i="138" s="1"/>
  <c r="E1397" i="136"/>
  <c r="V51" i="138"/>
  <c r="U51" i="138"/>
  <c r="F51" i="138"/>
  <c r="B51" i="138" s="1"/>
  <c r="M46" i="138"/>
  <c r="F46" i="138"/>
  <c r="X46" i="138" s="1"/>
  <c r="V49" i="138"/>
  <c r="U49" i="138"/>
  <c r="F49" i="138"/>
  <c r="B49" i="138" s="1"/>
  <c r="M47" i="138"/>
  <c r="F47" i="138"/>
  <c r="B47" i="138" s="1"/>
  <c r="M45" i="138"/>
  <c r="F45" i="138"/>
  <c r="X45" i="138" s="1"/>
  <c r="M42" i="138"/>
  <c r="F42" i="138"/>
  <c r="X42" i="138" s="1"/>
  <c r="M41" i="138"/>
  <c r="F41" i="138"/>
  <c r="B41" i="138" s="1"/>
  <c r="O24" i="138"/>
  <c r="M24" i="138"/>
  <c r="F24" i="138"/>
  <c r="X24" i="138" s="1"/>
  <c r="B24" i="138"/>
  <c r="O40" i="138"/>
  <c r="M40" i="138"/>
  <c r="F40" i="138"/>
  <c r="B40" i="138" s="1"/>
  <c r="O3" i="138"/>
  <c r="M3" i="138"/>
  <c r="F3" i="138"/>
  <c r="B3" i="138" s="1"/>
  <c r="W37" i="138"/>
  <c r="V37" i="138"/>
  <c r="F22" i="138"/>
  <c r="B22" i="138" s="1"/>
  <c r="F20" i="138"/>
  <c r="X20" i="138" s="1"/>
  <c r="F26" i="138"/>
  <c r="X26" i="138" s="1"/>
  <c r="F25" i="138"/>
  <c r="B25" i="138" s="1"/>
  <c r="M17" i="138"/>
  <c r="F17" i="138"/>
  <c r="X17" i="138" s="1"/>
  <c r="M27" i="138"/>
  <c r="F27" i="138"/>
  <c r="X27" i="138" s="1"/>
  <c r="M18" i="138"/>
  <c r="F18" i="138"/>
  <c r="B18" i="138" s="1"/>
  <c r="F6" i="138"/>
  <c r="B6" i="138" s="1"/>
  <c r="F21" i="138"/>
  <c r="B21" i="138" s="1"/>
  <c r="F52" i="138"/>
  <c r="B52" i="138" s="1"/>
  <c r="M10" i="138"/>
  <c r="F10" i="138"/>
  <c r="X10" i="138" s="1"/>
  <c r="X13" i="138"/>
  <c r="F31" i="138"/>
  <c r="X31" i="138" s="1"/>
  <c r="F28" i="138"/>
  <c r="X28" i="138" s="1"/>
  <c r="F4" i="138"/>
  <c r="X4" i="138" s="1"/>
  <c r="B4" i="138"/>
  <c r="F8" i="138"/>
  <c r="B8" i="138" s="1"/>
  <c r="F2" i="138"/>
  <c r="B2" i="138" s="1"/>
  <c r="F5" i="138"/>
  <c r="B5" i="138" s="1"/>
  <c r="F9" i="138"/>
  <c r="B9" i="138" s="1"/>
  <c r="F35" i="138"/>
  <c r="B35" i="138" s="1"/>
  <c r="F7" i="138"/>
  <c r="X7" i="138" s="1"/>
  <c r="F34" i="138"/>
  <c r="X34" i="138" s="1"/>
  <c r="F48" i="138"/>
  <c r="X48" i="138" s="1"/>
  <c r="O44" i="138"/>
  <c r="F44" i="138"/>
  <c r="O36" i="138"/>
  <c r="M36" i="138"/>
  <c r="F36" i="138"/>
  <c r="O33" i="138"/>
  <c r="M33" i="138"/>
  <c r="F33" i="138"/>
  <c r="F30" i="138"/>
  <c r="F29" i="138"/>
  <c r="F23" i="138"/>
  <c r="F19" i="138"/>
  <c r="O16" i="138"/>
  <c r="M16" i="138"/>
  <c r="E16" i="138"/>
  <c r="F16" i="138" s="1"/>
  <c r="B16" i="138" s="1"/>
  <c r="O15" i="138"/>
  <c r="M15" i="138"/>
  <c r="F15" i="138"/>
  <c r="F14" i="138"/>
  <c r="O11" i="138"/>
  <c r="M11" i="138"/>
  <c r="F11" i="138"/>
  <c r="F32" i="138"/>
  <c r="E1245" i="136"/>
  <c r="C194" i="26" l="1"/>
  <c r="B26" i="138"/>
  <c r="B34" i="138"/>
  <c r="X47" i="138"/>
  <c r="X39" i="138"/>
  <c r="B42" i="138"/>
  <c r="X43" i="138"/>
  <c r="B48" i="138"/>
  <c r="B7" i="138"/>
  <c r="B31" i="138"/>
  <c r="B27" i="138"/>
  <c r="B46" i="138"/>
  <c r="B45" i="138"/>
  <c r="B20" i="138"/>
  <c r="B28" i="138"/>
  <c r="B17" i="138"/>
  <c r="X25" i="138"/>
  <c r="X6" i="138"/>
  <c r="X41" i="138"/>
  <c r="P115" i="26"/>
  <c r="N115" i="26"/>
  <c r="G115" i="26"/>
  <c r="U115" i="26" s="1"/>
  <c r="P34" i="26"/>
  <c r="N34" i="26"/>
  <c r="G34" i="26"/>
  <c r="C34" i="26" s="1"/>
  <c r="E1269" i="136"/>
  <c r="E746" i="136"/>
  <c r="E895" i="136"/>
  <c r="E535" i="136"/>
  <c r="E738" i="136"/>
  <c r="E1248" i="136"/>
  <c r="E1334" i="136"/>
  <c r="E664" i="136"/>
  <c r="E587" i="136"/>
  <c r="E1169" i="136"/>
  <c r="E591" i="136"/>
  <c r="E1286" i="136"/>
  <c r="E574" i="136"/>
  <c r="E801" i="136"/>
  <c r="P73" i="26"/>
  <c r="N73" i="26"/>
  <c r="G73" i="26"/>
  <c r="C73" i="26" s="1"/>
  <c r="M665" i="136"/>
  <c r="E665" i="136"/>
  <c r="A665" i="136" s="1"/>
  <c r="K665" i="136"/>
  <c r="E1353" i="136"/>
  <c r="E1032" i="136"/>
  <c r="E1309" i="136"/>
  <c r="E474" i="136"/>
  <c r="E273" i="136"/>
  <c r="E103" i="136"/>
  <c r="M380" i="136"/>
  <c r="D380" i="136"/>
  <c r="E380" i="136" s="1"/>
  <c r="A380" i="136" s="1"/>
  <c r="K380" i="136"/>
  <c r="M934" i="136"/>
  <c r="E934" i="136"/>
  <c r="A934" i="136" s="1"/>
  <c r="K934" i="136"/>
  <c r="P159" i="26"/>
  <c r="N159" i="26"/>
  <c r="F159" i="26"/>
  <c r="G159" i="26" s="1"/>
  <c r="C159" i="26" s="1"/>
  <c r="P217" i="26"/>
  <c r="N217" i="26"/>
  <c r="G217" i="26"/>
  <c r="U217" i="26" s="1"/>
  <c r="E784" i="136"/>
  <c r="E1091" i="136"/>
  <c r="E376" i="136"/>
  <c r="E250" i="136"/>
  <c r="E1283" i="136"/>
  <c r="E1345" i="136"/>
  <c r="E900" i="136"/>
  <c r="E437" i="136"/>
  <c r="E550" i="136"/>
  <c r="E778" i="136"/>
  <c r="E1381" i="136"/>
  <c r="E597" i="136"/>
  <c r="E690" i="136"/>
  <c r="E1366" i="136"/>
  <c r="E704" i="136"/>
  <c r="E842" i="136"/>
  <c r="E1311" i="136"/>
  <c r="C115" i="26" l="1"/>
  <c r="U34" i="26"/>
  <c r="U73" i="26"/>
  <c r="U159" i="26"/>
  <c r="C217" i="26"/>
  <c r="M82" i="136"/>
  <c r="E82" i="136"/>
  <c r="A82" i="136" s="1"/>
  <c r="K82" i="136"/>
  <c r="P211" i="26"/>
  <c r="N211" i="26"/>
  <c r="G211" i="26"/>
  <c r="C211" i="26" s="1"/>
  <c r="P38" i="26"/>
  <c r="N38" i="26"/>
  <c r="F38" i="26"/>
  <c r="G38" i="26" s="1"/>
  <c r="C38" i="26" s="1"/>
  <c r="P216" i="26"/>
  <c r="N216" i="26"/>
  <c r="F216" i="26"/>
  <c r="G216" i="26" s="1"/>
  <c r="C216" i="26" s="1"/>
  <c r="E658" i="136"/>
  <c r="M1079" i="136"/>
  <c r="D1079" i="136"/>
  <c r="E1079" i="136" s="1"/>
  <c r="A1079" i="136" s="1"/>
  <c r="K1079" i="136"/>
  <c r="M170" i="136"/>
  <c r="E170" i="136"/>
  <c r="A170" i="136" s="1"/>
  <c r="K170" i="136"/>
  <c r="E745" i="136"/>
  <c r="E364" i="136"/>
  <c r="E1210" i="136"/>
  <c r="E1326" i="136"/>
  <c r="E34" i="136"/>
  <c r="E1399" i="136"/>
  <c r="M1274" i="136"/>
  <c r="E1274" i="136"/>
  <c r="A1274" i="136" s="1"/>
  <c r="K1274" i="136"/>
  <c r="E354" i="136"/>
  <c r="E198" i="136"/>
  <c r="E396" i="136"/>
  <c r="E1340" i="136"/>
  <c r="E653" i="136"/>
  <c r="E976" i="136"/>
  <c r="E566" i="136"/>
  <c r="E625" i="136"/>
  <c r="E543" i="136"/>
  <c r="E1005" i="136"/>
  <c r="E775" i="136"/>
  <c r="M726" i="136"/>
  <c r="E726" i="136"/>
  <c r="A726" i="136" s="1"/>
  <c r="K726" i="136"/>
  <c r="E1067" i="136"/>
  <c r="E996" i="136"/>
  <c r="E1139" i="136"/>
  <c r="E1333" i="136"/>
  <c r="P36" i="26"/>
  <c r="N36" i="26"/>
  <c r="G36" i="26"/>
  <c r="C36" i="26" s="1"/>
  <c r="P3" i="26"/>
  <c r="N3" i="26"/>
  <c r="F3" i="26"/>
  <c r="G3" i="26" s="1"/>
  <c r="C3" i="26" s="1"/>
  <c r="E496" i="136"/>
  <c r="E1342" i="136"/>
  <c r="E102" i="136"/>
  <c r="E948" i="136"/>
  <c r="M1246" i="136"/>
  <c r="E1246" i="136"/>
  <c r="A1246" i="136" s="1"/>
  <c r="K1246" i="136"/>
  <c r="E623" i="136"/>
  <c r="E1024" i="136"/>
  <c r="U195" i="26"/>
  <c r="U158" i="26"/>
  <c r="U129" i="26"/>
  <c r="U126" i="26"/>
  <c r="U119" i="26"/>
  <c r="U101" i="26"/>
  <c r="U82" i="26"/>
  <c r="U211" i="26" l="1"/>
  <c r="U38" i="26"/>
  <c r="U216" i="26"/>
  <c r="U36" i="26"/>
  <c r="U3" i="26"/>
  <c r="P214" i="26"/>
  <c r="N214" i="26"/>
  <c r="F214" i="26"/>
  <c r="G214" i="26" s="1"/>
  <c r="U214" i="26" s="1"/>
  <c r="E1161" i="136"/>
  <c r="E430" i="136"/>
  <c r="E596" i="136"/>
  <c r="E732" i="136"/>
  <c r="E154" i="136"/>
  <c r="E667" i="136"/>
  <c r="P213" i="26"/>
  <c r="N213" i="26"/>
  <c r="F213" i="26"/>
  <c r="G213" i="26" s="1"/>
  <c r="E1125" i="136"/>
  <c r="M957" i="136"/>
  <c r="E957" i="136"/>
  <c r="A957" i="136" s="1"/>
  <c r="K957" i="136"/>
  <c r="E847" i="136"/>
  <c r="M216" i="136"/>
  <c r="E216" i="136"/>
  <c r="A216" i="136" s="1"/>
  <c r="K216" i="136"/>
  <c r="M1052" i="136"/>
  <c r="M4" i="136"/>
  <c r="E1052" i="136"/>
  <c r="A1052" i="136" s="1"/>
  <c r="K1052" i="136"/>
  <c r="M715" i="136"/>
  <c r="D715" i="136"/>
  <c r="E715" i="136" s="1"/>
  <c r="A715" i="136" s="1"/>
  <c r="K715" i="136"/>
  <c r="P166" i="26"/>
  <c r="N166" i="26"/>
  <c r="G166" i="26"/>
  <c r="P92" i="26"/>
  <c r="N92" i="26"/>
  <c r="G92" i="26"/>
  <c r="P51" i="26"/>
  <c r="N51" i="26"/>
  <c r="G51" i="26"/>
  <c r="P17" i="26"/>
  <c r="N17" i="26"/>
  <c r="G17" i="26"/>
  <c r="P35" i="26"/>
  <c r="N35" i="26"/>
  <c r="F35" i="26"/>
  <c r="G35" i="26" s="1"/>
  <c r="E1041" i="136"/>
  <c r="M1076" i="136"/>
  <c r="E1076" i="136"/>
  <c r="A1076" i="136" s="1"/>
  <c r="K1076" i="136"/>
  <c r="E144" i="136"/>
  <c r="E571" i="136"/>
  <c r="E463" i="136"/>
  <c r="M183" i="136"/>
  <c r="E183" i="136"/>
  <c r="A183" i="136" s="1"/>
  <c r="K183" i="136"/>
  <c r="E1031" i="136"/>
  <c r="M166" i="136"/>
  <c r="K166" i="136"/>
  <c r="E166" i="136"/>
  <c r="A166" i="136" s="1"/>
  <c r="E1025" i="136"/>
  <c r="E23" i="136"/>
  <c r="M331" i="136"/>
  <c r="E331" i="136"/>
  <c r="A331" i="136" s="1"/>
  <c r="K331" i="136"/>
  <c r="E1315" i="136"/>
  <c r="M872" i="136"/>
  <c r="E872" i="136"/>
  <c r="A872" i="136" s="1"/>
  <c r="K872" i="136"/>
  <c r="P18" i="26"/>
  <c r="N18" i="26"/>
  <c r="G18" i="26"/>
  <c r="U18" i="26" s="1"/>
  <c r="E863" i="136"/>
  <c r="M98" i="136"/>
  <c r="E98" i="136"/>
  <c r="A98" i="136" s="1"/>
  <c r="K98" i="136"/>
  <c r="E1072" i="136"/>
  <c r="M1028" i="136"/>
  <c r="E1028" i="136"/>
  <c r="A1028" i="136" s="1"/>
  <c r="K1028" i="136"/>
  <c r="E357" i="136"/>
  <c r="M258" i="136"/>
  <c r="E258" i="136"/>
  <c r="A258" i="136" s="1"/>
  <c r="K258" i="136"/>
  <c r="E817" i="136"/>
  <c r="E179" i="136"/>
  <c r="P97" i="26"/>
  <c r="N97" i="26"/>
  <c r="G97" i="26"/>
  <c r="U97" i="26" s="1"/>
  <c r="P7" i="26"/>
  <c r="N7" i="26"/>
  <c r="G7" i="26"/>
  <c r="P144" i="26"/>
  <c r="G144" i="26"/>
  <c r="P138" i="26"/>
  <c r="N138" i="26"/>
  <c r="G138" i="26"/>
  <c r="P120" i="26"/>
  <c r="N120" i="26"/>
  <c r="G120" i="26"/>
  <c r="U120" i="26" s="1"/>
  <c r="P130" i="26"/>
  <c r="N130" i="26"/>
  <c r="G130" i="26"/>
  <c r="U130" i="26" s="1"/>
  <c r="P167" i="26"/>
  <c r="N167" i="26"/>
  <c r="G167" i="26"/>
  <c r="P160" i="26"/>
  <c r="N160" i="26"/>
  <c r="G160" i="26"/>
  <c r="U160" i="26" s="1"/>
  <c r="C35" i="26" l="1"/>
  <c r="U35" i="26"/>
  <c r="C213" i="26"/>
  <c r="U213" i="26"/>
  <c r="C167" i="26"/>
  <c r="U167" i="26"/>
  <c r="C92" i="26"/>
  <c r="U92" i="26"/>
  <c r="C144" i="26"/>
  <c r="U144" i="26"/>
  <c r="C138" i="26"/>
  <c r="U138" i="26"/>
  <c r="C51" i="26"/>
  <c r="U51" i="26"/>
  <c r="C166" i="26"/>
  <c r="U166" i="26"/>
  <c r="C17" i="26"/>
  <c r="U17" i="26"/>
  <c r="C7" i="26"/>
  <c r="U7" i="26"/>
  <c r="C214" i="26"/>
  <c r="C18" i="26"/>
  <c r="C97" i="26"/>
  <c r="C130" i="26"/>
  <c r="C120" i="26"/>
  <c r="C160" i="26"/>
  <c r="P106" i="26" l="1"/>
  <c r="N106" i="26"/>
  <c r="G106" i="26"/>
  <c r="U106" i="26" s="1"/>
  <c r="E764" i="136"/>
  <c r="M1360" i="136"/>
  <c r="K1360" i="136"/>
  <c r="E1360" i="136"/>
  <c r="A1360" i="136" s="1"/>
  <c r="M242" i="136"/>
  <c r="K242" i="136"/>
  <c r="E242" i="136"/>
  <c r="A242" i="136" s="1"/>
  <c r="E104" i="136"/>
  <c r="E873" i="136"/>
  <c r="E1105" i="136"/>
  <c r="E8" i="136"/>
  <c r="E909" i="136"/>
  <c r="D18" i="136"/>
  <c r="P187" i="26"/>
  <c r="N187" i="26"/>
  <c r="G187" i="26"/>
  <c r="U187" i="26" s="1"/>
  <c r="E634" i="136"/>
  <c r="E911" i="136"/>
  <c r="E818" i="136"/>
  <c r="E479" i="136"/>
  <c r="M949" i="136"/>
  <c r="K949" i="136"/>
  <c r="E949" i="136"/>
  <c r="A949" i="136" s="1"/>
  <c r="E560" i="136"/>
  <c r="P67" i="26"/>
  <c r="N67" i="26"/>
  <c r="G67" i="26"/>
  <c r="U67" i="26" s="1"/>
  <c r="E886" i="136"/>
  <c r="E448" i="136"/>
  <c r="P121" i="26"/>
  <c r="N121" i="26"/>
  <c r="G121" i="26"/>
  <c r="U121" i="26" s="1"/>
  <c r="C106" i="26" l="1"/>
  <c r="C187" i="26"/>
  <c r="C67" i="26"/>
  <c r="C121" i="26"/>
  <c r="M248" i="136"/>
  <c r="K248" i="136"/>
  <c r="E248" i="136"/>
  <c r="A248" i="136" s="1"/>
  <c r="E1183" i="136"/>
  <c r="E776" i="136"/>
  <c r="M507" i="136"/>
  <c r="K507" i="136"/>
  <c r="E507" i="136"/>
  <c r="A507" i="136" s="1"/>
  <c r="E325" i="136"/>
  <c r="M45" i="136"/>
  <c r="K45" i="136"/>
  <c r="E45" i="136"/>
  <c r="A45" i="136" s="1"/>
  <c r="E92" i="136"/>
  <c r="E528" i="136"/>
  <c r="E181" i="136"/>
  <c r="E1319" i="136"/>
  <c r="E1359" i="136"/>
  <c r="E1123" i="136"/>
  <c r="E162" i="136"/>
  <c r="A162" i="136" s="1"/>
  <c r="M162" i="136"/>
  <c r="K162" i="136"/>
  <c r="E1014" i="136"/>
  <c r="E971" i="136"/>
  <c r="P70" i="26"/>
  <c r="N70" i="26"/>
  <c r="G70" i="26"/>
  <c r="U70" i="26" s="1"/>
  <c r="P32" i="26"/>
  <c r="N32" i="26"/>
  <c r="G32" i="26"/>
  <c r="P56" i="26"/>
  <c r="N56" i="26"/>
  <c r="F56" i="26"/>
  <c r="G56" i="26" s="1"/>
  <c r="P103" i="26"/>
  <c r="N103" i="26"/>
  <c r="G103" i="26"/>
  <c r="P10" i="26"/>
  <c r="N10" i="26"/>
  <c r="F10" i="26"/>
  <c r="G10" i="26" s="1"/>
  <c r="P13" i="26"/>
  <c r="N13" i="26"/>
  <c r="F13" i="26"/>
  <c r="G13" i="26" s="1"/>
  <c r="P12" i="26"/>
  <c r="N12" i="26"/>
  <c r="F12" i="26"/>
  <c r="G12" i="26" s="1"/>
  <c r="P5" i="26"/>
  <c r="N5" i="26"/>
  <c r="G5" i="26"/>
  <c r="U5" i="26" s="1"/>
  <c r="P58" i="26"/>
  <c r="N58" i="26"/>
  <c r="F58" i="26"/>
  <c r="G58" i="26" s="1"/>
  <c r="P15" i="26"/>
  <c r="N15" i="26"/>
  <c r="G15" i="26"/>
  <c r="U15" i="26" s="1"/>
  <c r="P57" i="26"/>
  <c r="N57" i="26"/>
  <c r="G57" i="26"/>
  <c r="U57" i="26" s="1"/>
  <c r="P142" i="26"/>
  <c r="N142" i="26"/>
  <c r="G142" i="26"/>
  <c r="P43" i="26"/>
  <c r="N43" i="26"/>
  <c r="G43" i="26"/>
  <c r="M524" i="136"/>
  <c r="K524" i="136"/>
  <c r="E524" i="136"/>
  <c r="A524" i="136" s="1"/>
  <c r="M190" i="136"/>
  <c r="K190" i="136"/>
  <c r="E190" i="136"/>
  <c r="A190" i="136" s="1"/>
  <c r="E155" i="136"/>
  <c r="M850" i="136"/>
  <c r="K850" i="136"/>
  <c r="E850" i="136"/>
  <c r="A850" i="136" s="1"/>
  <c r="E893" i="136"/>
  <c r="E81" i="136"/>
  <c r="E152" i="136"/>
  <c r="E995" i="136"/>
  <c r="P19" i="26"/>
  <c r="N19" i="26"/>
  <c r="G19" i="26"/>
  <c r="P139" i="26"/>
  <c r="N139" i="26"/>
  <c r="G139" i="26"/>
  <c r="P9" i="26"/>
  <c r="N9" i="26"/>
  <c r="G9" i="26"/>
  <c r="E1231" i="136"/>
  <c r="E679" i="136"/>
  <c r="M408" i="136"/>
  <c r="K408" i="136"/>
  <c r="E408" i="136"/>
  <c r="A408" i="136" s="1"/>
  <c r="M78" i="136"/>
  <c r="K78" i="136"/>
  <c r="E78" i="136"/>
  <c r="A78" i="136" s="1"/>
  <c r="E260" i="136"/>
  <c r="E363" i="136"/>
  <c r="M84" i="136"/>
  <c r="K84" i="136"/>
  <c r="E84" i="136"/>
  <c r="A84" i="136" s="1"/>
  <c r="M1339" i="136"/>
  <c r="K1339" i="136"/>
  <c r="E1339" i="136"/>
  <c r="A1339" i="136" s="1"/>
  <c r="E482" i="136"/>
  <c r="M1260" i="136"/>
  <c r="K1260" i="136"/>
  <c r="E1260" i="136"/>
  <c r="A1260" i="136" s="1"/>
  <c r="M394" i="136"/>
  <c r="K394" i="136"/>
  <c r="E394" i="136"/>
  <c r="A394" i="136" s="1"/>
  <c r="P26" i="26"/>
  <c r="N26" i="26"/>
  <c r="F26" i="26"/>
  <c r="G26" i="26" s="1"/>
  <c r="P22" i="26"/>
  <c r="N22" i="26"/>
  <c r="G22" i="26"/>
  <c r="P143" i="26"/>
  <c r="N143" i="26"/>
  <c r="G143" i="26"/>
  <c r="E698" i="136"/>
  <c r="E1192" i="136"/>
  <c r="D1193" i="136"/>
  <c r="E987" i="136"/>
  <c r="E29" i="136"/>
  <c r="E1116" i="136"/>
  <c r="E1089" i="136"/>
  <c r="E30" i="136"/>
  <c r="E568" i="136"/>
  <c r="M101" i="136"/>
  <c r="K101" i="136"/>
  <c r="E101" i="136"/>
  <c r="A101" i="136" s="1"/>
  <c r="E1138" i="136"/>
  <c r="P206" i="26"/>
  <c r="N206" i="26"/>
  <c r="F206" i="26"/>
  <c r="G206" i="26" s="1"/>
  <c r="P204" i="26"/>
  <c r="N204" i="26"/>
  <c r="G204" i="26"/>
  <c r="P225" i="26"/>
  <c r="N225" i="26"/>
  <c r="F225" i="26"/>
  <c r="G225" i="26" s="1"/>
  <c r="P141" i="26"/>
  <c r="N141" i="26"/>
  <c r="G141" i="26"/>
  <c r="P222" i="26"/>
  <c r="N222" i="26"/>
  <c r="F222" i="26"/>
  <c r="G222" i="26" s="1"/>
  <c r="P190" i="26"/>
  <c r="N190" i="26"/>
  <c r="F190" i="26"/>
  <c r="G190" i="26" s="1"/>
  <c r="P6" i="26"/>
  <c r="N6" i="26"/>
  <c r="G6" i="26"/>
  <c r="U6" i="26" s="1"/>
  <c r="P31" i="26"/>
  <c r="N31" i="26"/>
  <c r="F31" i="26"/>
  <c r="G31" i="26" s="1"/>
  <c r="P105" i="26"/>
  <c r="N105" i="26"/>
  <c r="G105" i="26"/>
  <c r="P99" i="26"/>
  <c r="N99" i="26"/>
  <c r="G99" i="26"/>
  <c r="P170" i="26"/>
  <c r="N170" i="26"/>
  <c r="F170" i="26"/>
  <c r="G170" i="26" s="1"/>
  <c r="P64" i="26"/>
  <c r="N64" i="26"/>
  <c r="G64" i="26"/>
  <c r="E330" i="136"/>
  <c r="M461" i="136"/>
  <c r="K461" i="136"/>
  <c r="E461" i="136"/>
  <c r="A461" i="136" s="1"/>
  <c r="E365" i="136"/>
  <c r="C10" i="26" l="1"/>
  <c r="U10" i="26"/>
  <c r="C22" i="26"/>
  <c r="U22" i="26"/>
  <c r="C43" i="26"/>
  <c r="U43" i="26"/>
  <c r="C99" i="26"/>
  <c r="U99" i="26"/>
  <c r="C31" i="26"/>
  <c r="U31" i="26"/>
  <c r="C9" i="26"/>
  <c r="U9" i="26"/>
  <c r="C12" i="26"/>
  <c r="U12" i="26"/>
  <c r="C58" i="26"/>
  <c r="U58" i="26"/>
  <c r="C56" i="26"/>
  <c r="U56" i="26"/>
  <c r="C26" i="26"/>
  <c r="U26" i="26"/>
  <c r="C139" i="26"/>
  <c r="U139" i="26"/>
  <c r="C32" i="26"/>
  <c r="U32" i="26"/>
  <c r="C204" i="26"/>
  <c r="U204" i="26"/>
  <c r="C103" i="26"/>
  <c r="U103" i="26"/>
  <c r="C225" i="26"/>
  <c r="U225" i="26"/>
  <c r="C143" i="26"/>
  <c r="U143" i="26"/>
  <c r="C64" i="26"/>
  <c r="U64" i="26"/>
  <c r="C222" i="26"/>
  <c r="U222" i="26"/>
  <c r="C105" i="26"/>
  <c r="U105" i="26"/>
  <c r="C141" i="26"/>
  <c r="U141" i="26"/>
  <c r="C142" i="26"/>
  <c r="U142" i="26"/>
  <c r="C170" i="26"/>
  <c r="U170" i="26"/>
  <c r="C13" i="26"/>
  <c r="U13" i="26"/>
  <c r="C190" i="26"/>
  <c r="U190" i="26"/>
  <c r="C19" i="26"/>
  <c r="U19" i="26"/>
  <c r="C206" i="26"/>
  <c r="U206" i="26"/>
  <c r="C6" i="26"/>
  <c r="C5" i="26"/>
  <c r="C70" i="26"/>
  <c r="C57" i="26"/>
  <c r="C15" i="26"/>
  <c r="E159" i="136"/>
  <c r="E892" i="136"/>
  <c r="E1263" i="136"/>
  <c r="M951" i="136"/>
  <c r="K951" i="136"/>
  <c r="E951" i="136"/>
  <c r="A951" i="136" s="1"/>
  <c r="E418" i="136" l="1"/>
  <c r="A418" i="136" s="1"/>
  <c r="A625" i="136"/>
  <c r="P181" i="26"/>
  <c r="N181" i="26"/>
  <c r="G181" i="26"/>
  <c r="P49" i="26"/>
  <c r="N49" i="26"/>
  <c r="G49" i="26"/>
  <c r="P11" i="26"/>
  <c r="N11" i="26"/>
  <c r="G11" i="26"/>
  <c r="P183" i="26"/>
  <c r="N183" i="26"/>
  <c r="G183" i="26"/>
  <c r="P182" i="26"/>
  <c r="N182" i="26"/>
  <c r="F182" i="26"/>
  <c r="G182" i="26" s="1"/>
  <c r="P175" i="26"/>
  <c r="N175" i="26"/>
  <c r="F175" i="26"/>
  <c r="G175" i="26" s="1"/>
  <c r="P179" i="26"/>
  <c r="N179" i="26"/>
  <c r="G179" i="26"/>
  <c r="P94" i="26"/>
  <c r="N94" i="26"/>
  <c r="G94" i="26"/>
  <c r="P226" i="26"/>
  <c r="N226" i="26"/>
  <c r="F226" i="26"/>
  <c r="G226" i="26" s="1"/>
  <c r="P4" i="26"/>
  <c r="N4" i="26"/>
  <c r="F4" i="26"/>
  <c r="G4" i="26" s="1"/>
  <c r="P24" i="26"/>
  <c r="N24" i="26"/>
  <c r="F24" i="26"/>
  <c r="G24" i="26" s="1"/>
  <c r="P113" i="26"/>
  <c r="N113" i="26"/>
  <c r="G113" i="26"/>
  <c r="P124" i="26"/>
  <c r="N124" i="26"/>
  <c r="G124" i="26"/>
  <c r="P28" i="26"/>
  <c r="N28" i="26"/>
  <c r="F28" i="26"/>
  <c r="G28" i="26" s="1"/>
  <c r="P30" i="26"/>
  <c r="N30" i="26"/>
  <c r="G30" i="26"/>
  <c r="E1341" i="136"/>
  <c r="A1341" i="136" s="1"/>
  <c r="E386" i="136"/>
  <c r="A386" i="136" s="1"/>
  <c r="E700" i="136"/>
  <c r="A700" i="136" s="1"/>
  <c r="E624" i="136"/>
  <c r="A624" i="136" s="1"/>
  <c r="E1223" i="136"/>
  <c r="A1223" i="136" s="1"/>
  <c r="M1223" i="136"/>
  <c r="K1223" i="136"/>
  <c r="E1062" i="136"/>
  <c r="A1062" i="136" s="1"/>
  <c r="E385" i="136"/>
  <c r="A385" i="136" s="1"/>
  <c r="E774" i="136"/>
  <c r="A774" i="136" s="1"/>
  <c r="M10" i="136"/>
  <c r="K10" i="136"/>
  <c r="M246" i="136"/>
  <c r="K246" i="136"/>
  <c r="D246" i="136"/>
  <c r="E246" i="136" s="1"/>
  <c r="A246" i="136" s="1"/>
  <c r="F161" i="26"/>
  <c r="G161" i="26" s="1"/>
  <c r="P161" i="26"/>
  <c r="N161" i="26"/>
  <c r="P100" i="26"/>
  <c r="N100" i="26"/>
  <c r="G100" i="26"/>
  <c r="P46" i="26"/>
  <c r="N46" i="26"/>
  <c r="F46" i="26"/>
  <c r="G46" i="26" s="1"/>
  <c r="P37" i="26"/>
  <c r="N37" i="26"/>
  <c r="F37" i="26"/>
  <c r="G37" i="26" s="1"/>
  <c r="P150" i="26"/>
  <c r="N150" i="26"/>
  <c r="G150" i="26"/>
  <c r="P196" i="26"/>
  <c r="N196" i="26"/>
  <c r="F196" i="26"/>
  <c r="G196" i="26" s="1"/>
  <c r="P85" i="26"/>
  <c r="N85" i="26"/>
  <c r="G85" i="26"/>
  <c r="Y147" i="26"/>
  <c r="P63" i="26"/>
  <c r="N63" i="26"/>
  <c r="G63" i="26"/>
  <c r="P54" i="26"/>
  <c r="N54" i="26"/>
  <c r="G54" i="26"/>
  <c r="A599" i="136"/>
  <c r="E1000" i="136"/>
  <c r="A1000" i="136" s="1"/>
  <c r="A430" i="136"/>
  <c r="E793" i="136"/>
  <c r="A793" i="136" s="1"/>
  <c r="E1122" i="136"/>
  <c r="A1122" i="136" s="1"/>
  <c r="E225" i="136"/>
  <c r="A225" i="136" s="1"/>
  <c r="A528" i="136"/>
  <c r="E203" i="136"/>
  <c r="A203" i="136" s="1"/>
  <c r="A325" i="136"/>
  <c r="E1126" i="136"/>
  <c r="A1126" i="136" s="1"/>
  <c r="E32" i="136"/>
  <c r="A32" i="136" s="1"/>
  <c r="E593" i="136"/>
  <c r="A593" i="136" s="1"/>
  <c r="E472" i="136"/>
  <c r="A472" i="136" s="1"/>
  <c r="M304" i="136"/>
  <c r="K304" i="136"/>
  <c r="D304" i="136"/>
  <c r="E304" i="136" s="1"/>
  <c r="A304" i="136" s="1"/>
  <c r="A690" i="136"/>
  <c r="A863" i="136"/>
  <c r="A1200" i="136"/>
  <c r="P186" i="26"/>
  <c r="N186" i="26"/>
  <c r="F186" i="26"/>
  <c r="G186" i="26" s="1"/>
  <c r="P198" i="26"/>
  <c r="N198" i="26"/>
  <c r="F198" i="26"/>
  <c r="G198" i="26" s="1"/>
  <c r="P50" i="26"/>
  <c r="N50" i="26"/>
  <c r="G50" i="26"/>
  <c r="P21" i="26"/>
  <c r="N21" i="26"/>
  <c r="F21" i="26"/>
  <c r="G21" i="26" s="1"/>
  <c r="P146" i="26"/>
  <c r="N146" i="26"/>
  <c r="G146" i="26"/>
  <c r="M1400" i="136"/>
  <c r="K1400" i="136"/>
  <c r="D1400" i="136"/>
  <c r="E1400" i="136" s="1"/>
  <c r="A1400" i="136" s="1"/>
  <c r="M1399" i="136"/>
  <c r="K1399" i="136"/>
  <c r="A1399" i="136"/>
  <c r="M1398" i="136"/>
  <c r="K1398" i="136"/>
  <c r="D1398" i="136"/>
  <c r="E1398" i="136" s="1"/>
  <c r="A1398" i="136" s="1"/>
  <c r="M1397" i="136"/>
  <c r="K1397" i="136"/>
  <c r="A1397" i="136"/>
  <c r="M1396" i="136"/>
  <c r="K1396" i="136"/>
  <c r="D1396" i="136"/>
  <c r="E1396" i="136" s="1"/>
  <c r="A1396" i="136" s="1"/>
  <c r="M1395" i="136"/>
  <c r="K1395" i="136"/>
  <c r="D1395" i="136"/>
  <c r="E1395" i="136" s="1"/>
  <c r="A1395" i="136" s="1"/>
  <c r="M1394" i="136"/>
  <c r="K1394" i="136"/>
  <c r="D1394" i="136"/>
  <c r="E1394" i="136" s="1"/>
  <c r="A1394" i="136" s="1"/>
  <c r="M1393" i="136"/>
  <c r="K1393" i="136"/>
  <c r="E1393" i="136"/>
  <c r="A1393" i="136" s="1"/>
  <c r="M1392" i="136"/>
  <c r="K1392" i="136"/>
  <c r="E1392" i="136"/>
  <c r="A1392" i="136" s="1"/>
  <c r="M1391" i="136"/>
  <c r="K1391" i="136"/>
  <c r="E1391" i="136"/>
  <c r="A1391" i="136" s="1"/>
  <c r="M1390" i="136"/>
  <c r="K1390" i="136"/>
  <c r="E1390" i="136"/>
  <c r="A1390" i="136" s="1"/>
  <c r="M1389" i="136"/>
  <c r="K1389" i="136"/>
  <c r="E1389" i="136"/>
  <c r="A1389" i="136" s="1"/>
  <c r="M1388" i="136"/>
  <c r="K1388" i="136"/>
  <c r="E1388" i="136"/>
  <c r="A1388" i="136" s="1"/>
  <c r="M1387" i="136"/>
  <c r="K1387" i="136"/>
  <c r="D1387" i="136"/>
  <c r="E1387" i="136" s="1"/>
  <c r="A1387" i="136" s="1"/>
  <c r="M1386" i="136"/>
  <c r="K1386" i="136"/>
  <c r="D1386" i="136"/>
  <c r="E1386" i="136" s="1"/>
  <c r="A1386" i="136" s="1"/>
  <c r="M1385" i="136"/>
  <c r="K1385" i="136"/>
  <c r="E1385" i="136"/>
  <c r="A1385" i="136" s="1"/>
  <c r="M1384" i="136"/>
  <c r="K1384" i="136"/>
  <c r="D1384" i="136"/>
  <c r="E1384" i="136" s="1"/>
  <c r="A1384" i="136" s="1"/>
  <c r="M1383" i="136"/>
  <c r="K1383" i="136"/>
  <c r="D1383" i="136"/>
  <c r="E1383" i="136" s="1"/>
  <c r="A1383" i="136" s="1"/>
  <c r="M1382" i="136"/>
  <c r="K1382" i="136"/>
  <c r="D1382" i="136"/>
  <c r="E1382" i="136" s="1"/>
  <c r="A1382" i="136" s="1"/>
  <c r="M1381" i="136"/>
  <c r="K1381" i="136"/>
  <c r="A1381" i="136"/>
  <c r="M1380" i="136"/>
  <c r="K1380" i="136"/>
  <c r="E1380" i="136"/>
  <c r="A1380" i="136" s="1"/>
  <c r="M1379" i="136"/>
  <c r="K1379" i="136"/>
  <c r="E1379" i="136"/>
  <c r="A1379" i="136" s="1"/>
  <c r="M1378" i="136"/>
  <c r="K1378" i="136"/>
  <c r="D1378" i="136"/>
  <c r="E1378" i="136" s="1"/>
  <c r="A1378" i="136" s="1"/>
  <c r="M1377" i="136"/>
  <c r="K1377" i="136"/>
  <c r="E1377" i="136"/>
  <c r="A1377" i="136" s="1"/>
  <c r="M1376" i="136"/>
  <c r="K1376" i="136"/>
  <c r="D1376" i="136"/>
  <c r="E1376" i="136" s="1"/>
  <c r="A1376" i="136" s="1"/>
  <c r="M1375" i="136"/>
  <c r="K1375" i="136"/>
  <c r="E1375" i="136"/>
  <c r="A1375" i="136" s="1"/>
  <c r="M1374" i="136"/>
  <c r="K1374" i="136"/>
  <c r="E1374" i="136"/>
  <c r="A1374" i="136" s="1"/>
  <c r="M1373" i="136"/>
  <c r="K1373" i="136"/>
  <c r="E1373" i="136"/>
  <c r="A1373" i="136" s="1"/>
  <c r="M1372" i="136"/>
  <c r="K1372" i="136"/>
  <c r="E1372" i="136"/>
  <c r="A1372" i="136" s="1"/>
  <c r="M1371" i="136"/>
  <c r="K1371" i="136"/>
  <c r="E1371" i="136"/>
  <c r="A1371" i="136" s="1"/>
  <c r="M1370" i="136"/>
  <c r="K1370" i="136"/>
  <c r="E1370" i="136"/>
  <c r="A1370" i="136" s="1"/>
  <c r="M1369" i="136"/>
  <c r="K1369" i="136"/>
  <c r="E1369" i="136"/>
  <c r="A1369" i="136" s="1"/>
  <c r="M1368" i="136"/>
  <c r="K1368" i="136"/>
  <c r="E1368" i="136"/>
  <c r="A1368" i="136" s="1"/>
  <c r="M1367" i="136"/>
  <c r="K1367" i="136"/>
  <c r="D1367" i="136"/>
  <c r="E1367" i="136" s="1"/>
  <c r="A1367" i="136" s="1"/>
  <c r="M1366" i="136"/>
  <c r="K1366" i="136"/>
  <c r="A1366" i="136"/>
  <c r="M1365" i="136"/>
  <c r="K1365" i="136"/>
  <c r="E1365" i="136"/>
  <c r="A1365" i="136" s="1"/>
  <c r="M1364" i="136"/>
  <c r="K1364" i="136"/>
  <c r="D1364" i="136"/>
  <c r="E1364" i="136" s="1"/>
  <c r="A1364" i="136" s="1"/>
  <c r="M1363" i="136"/>
  <c r="K1363" i="136"/>
  <c r="E1363" i="136"/>
  <c r="A1363" i="136" s="1"/>
  <c r="M1362" i="136"/>
  <c r="K1362" i="136"/>
  <c r="D1362" i="136"/>
  <c r="E1362" i="136" s="1"/>
  <c r="A1362" i="136" s="1"/>
  <c r="M1361" i="136"/>
  <c r="K1361" i="136"/>
  <c r="E1361" i="136"/>
  <c r="A1361" i="136" s="1"/>
  <c r="M1359" i="136"/>
  <c r="K1359" i="136"/>
  <c r="A1359" i="136"/>
  <c r="M1358" i="136"/>
  <c r="K1358" i="136"/>
  <c r="D1358" i="136"/>
  <c r="E1358" i="136" s="1"/>
  <c r="A1358" i="136" s="1"/>
  <c r="M1357" i="136"/>
  <c r="K1357" i="136"/>
  <c r="E1357" i="136"/>
  <c r="A1357" i="136" s="1"/>
  <c r="M1356" i="136"/>
  <c r="K1356" i="136"/>
  <c r="E1356" i="136"/>
  <c r="A1356" i="136" s="1"/>
  <c r="M1355" i="136"/>
  <c r="K1355" i="136"/>
  <c r="D1355" i="136"/>
  <c r="E1355" i="136" s="1"/>
  <c r="A1355" i="136" s="1"/>
  <c r="M1354" i="136"/>
  <c r="K1354" i="136"/>
  <c r="E1354" i="136"/>
  <c r="A1354" i="136" s="1"/>
  <c r="M1353" i="136"/>
  <c r="K1353" i="136"/>
  <c r="A1353" i="136"/>
  <c r="M1352" i="136"/>
  <c r="K1352" i="136"/>
  <c r="E1352" i="136"/>
  <c r="A1352" i="136" s="1"/>
  <c r="M1351" i="136"/>
  <c r="K1351" i="136"/>
  <c r="E1351" i="136"/>
  <c r="A1351" i="136" s="1"/>
  <c r="M1350" i="136"/>
  <c r="K1350" i="136"/>
  <c r="E1350" i="136"/>
  <c r="A1350" i="136" s="1"/>
  <c r="M1349" i="136"/>
  <c r="K1349" i="136"/>
  <c r="D1349" i="136"/>
  <c r="E1349" i="136" s="1"/>
  <c r="A1349" i="136" s="1"/>
  <c r="M1348" i="136"/>
  <c r="K1348" i="136"/>
  <c r="D1348" i="136"/>
  <c r="E1348" i="136" s="1"/>
  <c r="A1348" i="136" s="1"/>
  <c r="M1347" i="136"/>
  <c r="K1347" i="136"/>
  <c r="E1347" i="136"/>
  <c r="A1347" i="136" s="1"/>
  <c r="M1346" i="136"/>
  <c r="K1346" i="136"/>
  <c r="E1346" i="136"/>
  <c r="A1346" i="136" s="1"/>
  <c r="M1345" i="136"/>
  <c r="K1345" i="136"/>
  <c r="A1345" i="136"/>
  <c r="M1344" i="136"/>
  <c r="K1344" i="136"/>
  <c r="E1344" i="136"/>
  <c r="A1344" i="136" s="1"/>
  <c r="M1343" i="136"/>
  <c r="K1343" i="136"/>
  <c r="E1343" i="136"/>
  <c r="A1343" i="136" s="1"/>
  <c r="M1342" i="136"/>
  <c r="A1342" i="136"/>
  <c r="M1341" i="136"/>
  <c r="K1341" i="136"/>
  <c r="M1340" i="136"/>
  <c r="K1340" i="136"/>
  <c r="A1340" i="136"/>
  <c r="M1338" i="136"/>
  <c r="K1338" i="136"/>
  <c r="E1338" i="136"/>
  <c r="A1338" i="136" s="1"/>
  <c r="M1337" i="136"/>
  <c r="K1337" i="136"/>
  <c r="E1337" i="136"/>
  <c r="A1337" i="136" s="1"/>
  <c r="M1336" i="136"/>
  <c r="K1336" i="136"/>
  <c r="D1336" i="136"/>
  <c r="E1336" i="136" s="1"/>
  <c r="A1336" i="136" s="1"/>
  <c r="M1335" i="136"/>
  <c r="K1335" i="136"/>
  <c r="E1335" i="136"/>
  <c r="A1335" i="136" s="1"/>
  <c r="M1334" i="136"/>
  <c r="K1334" i="136"/>
  <c r="A1334" i="136"/>
  <c r="M1333" i="136"/>
  <c r="K1333" i="136"/>
  <c r="A1333" i="136"/>
  <c r="M1332" i="136"/>
  <c r="K1332" i="136"/>
  <c r="D1332" i="136"/>
  <c r="E1332" i="136" s="1"/>
  <c r="A1332" i="136" s="1"/>
  <c r="M704" i="136"/>
  <c r="K704" i="136"/>
  <c r="A704" i="136"/>
  <c r="M1331" i="136"/>
  <c r="K1331" i="136"/>
  <c r="D1331" i="136"/>
  <c r="E1331" i="136" s="1"/>
  <c r="A1331" i="136" s="1"/>
  <c r="M1330" i="136"/>
  <c r="K1330" i="136"/>
  <c r="E1330" i="136"/>
  <c r="A1330" i="136" s="1"/>
  <c r="M1329" i="136"/>
  <c r="K1329" i="136"/>
  <c r="E1329" i="136"/>
  <c r="A1329" i="136" s="1"/>
  <c r="M1328" i="136"/>
  <c r="K1328" i="136"/>
  <c r="E1328" i="136"/>
  <c r="A1328" i="136" s="1"/>
  <c r="M1327" i="136"/>
  <c r="K1327" i="136"/>
  <c r="D1327" i="136"/>
  <c r="E1327" i="136" s="1"/>
  <c r="A1327" i="136" s="1"/>
  <c r="M1326" i="136"/>
  <c r="K1326" i="136"/>
  <c r="A1326" i="136"/>
  <c r="M1325" i="136"/>
  <c r="K1325" i="136"/>
  <c r="E1325" i="136"/>
  <c r="A1325" i="136" s="1"/>
  <c r="M1324" i="136"/>
  <c r="K1324" i="136"/>
  <c r="E1324" i="136"/>
  <c r="A1324" i="136" s="1"/>
  <c r="M1323" i="136"/>
  <c r="K1323" i="136"/>
  <c r="E1323" i="136"/>
  <c r="A1323" i="136" s="1"/>
  <c r="M1322" i="136"/>
  <c r="K1322" i="136"/>
  <c r="E1322" i="136"/>
  <c r="A1322" i="136" s="1"/>
  <c r="M1321" i="136"/>
  <c r="K1321" i="136"/>
  <c r="E1321" i="136"/>
  <c r="A1321" i="136" s="1"/>
  <c r="M1320" i="136"/>
  <c r="K1320" i="136"/>
  <c r="D1320" i="136"/>
  <c r="E1320" i="136" s="1"/>
  <c r="A1320" i="136" s="1"/>
  <c r="M1319" i="136"/>
  <c r="K1319" i="136"/>
  <c r="A1319" i="136"/>
  <c r="M1318" i="136"/>
  <c r="K1318" i="136"/>
  <c r="E1318" i="136"/>
  <c r="A1318" i="136" s="1"/>
  <c r="M1317" i="136"/>
  <c r="K1317" i="136"/>
  <c r="D1317" i="136"/>
  <c r="E1317" i="136" s="1"/>
  <c r="A1317" i="136" s="1"/>
  <c r="M1316" i="136"/>
  <c r="K1316" i="136"/>
  <c r="E1316" i="136"/>
  <c r="A1316" i="136" s="1"/>
  <c r="M1315" i="136"/>
  <c r="K1315" i="136"/>
  <c r="A1315" i="136"/>
  <c r="M1314" i="136"/>
  <c r="K1314" i="136"/>
  <c r="E1314" i="136"/>
  <c r="A1314" i="136" s="1"/>
  <c r="M1313" i="136"/>
  <c r="K1313" i="136"/>
  <c r="D1313" i="136"/>
  <c r="E1313" i="136" s="1"/>
  <c r="A1313" i="136" s="1"/>
  <c r="M1312" i="136"/>
  <c r="E1312" i="136"/>
  <c r="A1312" i="136" s="1"/>
  <c r="M1311" i="136"/>
  <c r="K1311" i="136"/>
  <c r="A1311" i="136"/>
  <c r="M1310" i="136"/>
  <c r="K1310" i="136"/>
  <c r="E1310" i="136"/>
  <c r="A1310" i="136" s="1"/>
  <c r="M1309" i="136"/>
  <c r="K1309" i="136"/>
  <c r="A1309" i="136"/>
  <c r="M1308" i="136"/>
  <c r="K1308" i="136"/>
  <c r="E1308" i="136"/>
  <c r="A1308" i="136" s="1"/>
  <c r="M1307" i="136"/>
  <c r="K1307" i="136"/>
  <c r="E1307" i="136"/>
  <c r="A1307" i="136" s="1"/>
  <c r="M1306" i="136"/>
  <c r="K1306" i="136"/>
  <c r="E1306" i="136"/>
  <c r="A1306" i="136" s="1"/>
  <c r="M1305" i="136"/>
  <c r="K1305" i="136"/>
  <c r="E1305" i="136"/>
  <c r="A1305" i="136" s="1"/>
  <c r="M1304" i="136"/>
  <c r="K1304" i="136"/>
  <c r="E1304" i="136"/>
  <c r="A1304" i="136" s="1"/>
  <c r="M1303" i="136"/>
  <c r="K1303" i="136"/>
  <c r="E1303" i="136"/>
  <c r="A1303" i="136" s="1"/>
  <c r="M1302" i="136"/>
  <c r="K1302" i="136"/>
  <c r="D1302" i="136"/>
  <c r="E1302" i="136" s="1"/>
  <c r="A1302" i="136" s="1"/>
  <c r="M1301" i="136"/>
  <c r="K1301" i="136"/>
  <c r="E1301" i="136"/>
  <c r="A1301" i="136" s="1"/>
  <c r="M1300" i="136"/>
  <c r="K1300" i="136"/>
  <c r="E1300" i="136"/>
  <c r="A1300" i="136" s="1"/>
  <c r="M1299" i="136"/>
  <c r="K1299" i="136"/>
  <c r="D1299" i="136"/>
  <c r="E1299" i="136" s="1"/>
  <c r="A1299" i="136" s="1"/>
  <c r="M1298" i="136"/>
  <c r="K1298" i="136"/>
  <c r="E1298" i="136"/>
  <c r="A1298" i="136" s="1"/>
  <c r="M1297" i="136"/>
  <c r="K1297" i="136"/>
  <c r="E1297" i="136"/>
  <c r="A1297" i="136" s="1"/>
  <c r="M1296" i="136"/>
  <c r="K1296" i="136"/>
  <c r="D1296" i="136"/>
  <c r="E1296" i="136" s="1"/>
  <c r="A1296" i="136" s="1"/>
  <c r="M1295" i="136"/>
  <c r="K1295" i="136"/>
  <c r="E1295" i="136"/>
  <c r="A1295" i="136" s="1"/>
  <c r="M1294" i="136"/>
  <c r="K1294" i="136"/>
  <c r="D1294" i="136"/>
  <c r="E1294" i="136" s="1"/>
  <c r="A1294" i="136" s="1"/>
  <c r="M1293" i="136"/>
  <c r="K1293" i="136"/>
  <c r="E1293" i="136"/>
  <c r="A1293" i="136" s="1"/>
  <c r="M1292" i="136"/>
  <c r="K1292" i="136"/>
  <c r="E1292" i="136"/>
  <c r="A1292" i="136" s="1"/>
  <c r="M1291" i="136"/>
  <c r="K1291" i="136"/>
  <c r="D1291" i="136"/>
  <c r="E1291" i="136" s="1"/>
  <c r="A1291" i="136" s="1"/>
  <c r="M1290" i="136"/>
  <c r="K1290" i="136"/>
  <c r="E1290" i="136"/>
  <c r="A1290" i="136" s="1"/>
  <c r="M1289" i="136"/>
  <c r="K1289" i="136"/>
  <c r="D1289" i="136"/>
  <c r="E1289" i="136" s="1"/>
  <c r="A1289" i="136" s="1"/>
  <c r="M1288" i="136"/>
  <c r="K1288" i="136"/>
  <c r="E1288" i="136"/>
  <c r="A1288" i="136" s="1"/>
  <c r="M1287" i="136"/>
  <c r="K1287" i="136"/>
  <c r="E1287" i="136"/>
  <c r="A1287" i="136" s="1"/>
  <c r="M1286" i="136"/>
  <c r="K1286" i="136"/>
  <c r="A1286" i="136"/>
  <c r="M1285" i="136"/>
  <c r="K1285" i="136"/>
  <c r="E1285" i="136"/>
  <c r="A1285" i="136" s="1"/>
  <c r="M1284" i="136"/>
  <c r="K1284" i="136"/>
  <c r="E1284" i="136"/>
  <c r="A1284" i="136" s="1"/>
  <c r="M1283" i="136"/>
  <c r="K1283" i="136"/>
  <c r="A1283" i="136"/>
  <c r="M1282" i="136"/>
  <c r="K1282" i="136"/>
  <c r="D1282" i="136"/>
  <c r="E1282" i="136" s="1"/>
  <c r="A1282" i="136" s="1"/>
  <c r="M1281" i="136"/>
  <c r="K1281" i="136"/>
  <c r="E1281" i="136"/>
  <c r="A1281" i="136" s="1"/>
  <c r="M1280" i="136"/>
  <c r="K1280" i="136"/>
  <c r="E1280" i="136"/>
  <c r="A1280" i="136" s="1"/>
  <c r="M1279" i="136"/>
  <c r="K1279" i="136"/>
  <c r="E1279" i="136"/>
  <c r="A1279" i="136" s="1"/>
  <c r="M1278" i="136"/>
  <c r="K1278" i="136"/>
  <c r="D1278" i="136"/>
  <c r="E1278" i="136" s="1"/>
  <c r="A1278" i="136" s="1"/>
  <c r="M1277" i="136"/>
  <c r="K1277" i="136"/>
  <c r="E1277" i="136"/>
  <c r="A1277" i="136" s="1"/>
  <c r="M1276" i="136"/>
  <c r="K1276" i="136"/>
  <c r="E1276" i="136"/>
  <c r="A1276" i="136" s="1"/>
  <c r="M1273" i="136"/>
  <c r="K1273" i="136"/>
  <c r="D1273" i="136"/>
  <c r="E1273" i="136" s="1"/>
  <c r="A1273" i="136" s="1"/>
  <c r="M1272" i="136"/>
  <c r="K1272" i="136"/>
  <c r="E1272" i="136"/>
  <c r="A1272" i="136" s="1"/>
  <c r="M1271" i="136"/>
  <c r="K1271" i="136"/>
  <c r="E1271" i="136"/>
  <c r="A1271" i="136" s="1"/>
  <c r="M1270" i="136"/>
  <c r="K1270" i="136"/>
  <c r="A1270" i="136"/>
  <c r="M1269" i="136"/>
  <c r="K1269" i="136"/>
  <c r="A1269" i="136"/>
  <c r="M1268" i="136"/>
  <c r="K1268" i="136"/>
  <c r="D1268" i="136"/>
  <c r="E1268" i="136" s="1"/>
  <c r="A1268" i="136" s="1"/>
  <c r="M1267" i="136"/>
  <c r="K1267" i="136"/>
  <c r="D1267" i="136"/>
  <c r="E1267" i="136" s="1"/>
  <c r="A1267" i="136" s="1"/>
  <c r="M1266" i="136"/>
  <c r="K1266" i="136"/>
  <c r="E1266" i="136"/>
  <c r="A1266" i="136" s="1"/>
  <c r="M1265" i="136"/>
  <c r="K1265" i="136"/>
  <c r="E1265" i="136"/>
  <c r="A1265" i="136" s="1"/>
  <c r="M1264" i="136"/>
  <c r="K1264" i="136"/>
  <c r="E1264" i="136"/>
  <c r="A1264" i="136" s="1"/>
  <c r="M1263" i="136"/>
  <c r="K1263" i="136"/>
  <c r="A1263" i="136"/>
  <c r="M1262" i="136"/>
  <c r="K1262" i="136"/>
  <c r="E1262" i="136"/>
  <c r="A1262" i="136" s="1"/>
  <c r="M1261" i="136"/>
  <c r="K1261" i="136"/>
  <c r="E1261" i="136"/>
  <c r="A1261" i="136" s="1"/>
  <c r="M1259" i="136"/>
  <c r="K1259" i="136"/>
  <c r="E1259" i="136"/>
  <c r="A1259" i="136" s="1"/>
  <c r="M1258" i="136"/>
  <c r="K1258" i="136"/>
  <c r="D1258" i="136"/>
  <c r="E1258" i="136" s="1"/>
  <c r="A1258" i="136" s="1"/>
  <c r="M1257" i="136"/>
  <c r="K1257" i="136"/>
  <c r="D1257" i="136"/>
  <c r="E1257" i="136" s="1"/>
  <c r="A1257" i="136" s="1"/>
  <c r="M1256" i="136"/>
  <c r="K1256" i="136"/>
  <c r="D1256" i="136"/>
  <c r="E1256" i="136" s="1"/>
  <c r="A1256" i="136" s="1"/>
  <c r="M1255" i="136"/>
  <c r="K1255" i="136"/>
  <c r="E1255" i="136"/>
  <c r="A1255" i="136" s="1"/>
  <c r="M1254" i="136"/>
  <c r="K1254" i="136"/>
  <c r="E1254" i="136"/>
  <c r="A1254" i="136" s="1"/>
  <c r="M1253" i="136"/>
  <c r="K1253" i="136"/>
  <c r="D1253" i="136"/>
  <c r="E1253" i="136" s="1"/>
  <c r="A1253" i="136" s="1"/>
  <c r="M1252" i="136"/>
  <c r="K1252" i="136"/>
  <c r="E1252" i="136"/>
  <c r="A1252" i="136" s="1"/>
  <c r="M1251" i="136"/>
  <c r="K1251" i="136"/>
  <c r="E1251" i="136"/>
  <c r="A1251" i="136" s="1"/>
  <c r="M1250" i="136"/>
  <c r="K1250" i="136"/>
  <c r="E1250" i="136"/>
  <c r="A1250" i="136" s="1"/>
  <c r="M1249" i="136"/>
  <c r="K1249" i="136"/>
  <c r="E1249" i="136"/>
  <c r="A1249" i="136" s="1"/>
  <c r="M1248" i="136"/>
  <c r="K1248" i="136"/>
  <c r="A1248" i="136"/>
  <c r="M1247" i="136"/>
  <c r="K1247" i="136"/>
  <c r="E1247" i="136"/>
  <c r="A1247" i="136" s="1"/>
  <c r="M1245" i="136"/>
  <c r="A1245" i="136"/>
  <c r="M1244" i="136"/>
  <c r="K1244" i="136"/>
  <c r="E1244" i="136"/>
  <c r="A1244" i="136" s="1"/>
  <c r="M1243" i="136"/>
  <c r="K1243" i="136"/>
  <c r="D1243" i="136"/>
  <c r="E1243" i="136" s="1"/>
  <c r="A1243" i="136" s="1"/>
  <c r="M1242" i="136"/>
  <c r="K1242" i="136"/>
  <c r="D1242" i="136"/>
  <c r="E1242" i="136" s="1"/>
  <c r="A1242" i="136" s="1"/>
  <c r="M1241" i="136"/>
  <c r="K1241" i="136"/>
  <c r="E1241" i="136"/>
  <c r="A1241" i="136" s="1"/>
  <c r="M1240" i="136"/>
  <c r="K1240" i="136"/>
  <c r="E1240" i="136"/>
  <c r="A1240" i="136" s="1"/>
  <c r="M1239" i="136"/>
  <c r="K1239" i="136"/>
  <c r="E1239" i="136"/>
  <c r="A1239" i="136" s="1"/>
  <c r="M1238" i="136"/>
  <c r="K1238" i="136"/>
  <c r="D1238" i="136"/>
  <c r="E1238" i="136" s="1"/>
  <c r="A1238" i="136" s="1"/>
  <c r="M1237" i="136"/>
  <c r="K1237" i="136"/>
  <c r="D1237" i="136"/>
  <c r="E1237" i="136" s="1"/>
  <c r="A1237" i="136" s="1"/>
  <c r="M1236" i="136"/>
  <c r="K1236" i="136"/>
  <c r="E1236" i="136"/>
  <c r="A1236" i="136" s="1"/>
  <c r="M1235" i="136"/>
  <c r="K1235" i="136"/>
  <c r="E1235" i="136"/>
  <c r="A1235" i="136" s="1"/>
  <c r="M1234" i="136"/>
  <c r="K1234" i="136"/>
  <c r="D1234" i="136"/>
  <c r="E1234" i="136" s="1"/>
  <c r="A1234" i="136" s="1"/>
  <c r="M1233" i="136"/>
  <c r="K1233" i="136"/>
  <c r="E1233" i="136"/>
  <c r="A1233" i="136" s="1"/>
  <c r="M1232" i="136"/>
  <c r="K1232" i="136"/>
  <c r="E1232" i="136"/>
  <c r="A1232" i="136" s="1"/>
  <c r="M1231" i="136"/>
  <c r="K1231" i="136"/>
  <c r="A1231" i="136"/>
  <c r="M1230" i="136"/>
  <c r="K1230" i="136"/>
  <c r="E1230" i="136"/>
  <c r="A1230" i="136" s="1"/>
  <c r="M1229" i="136"/>
  <c r="K1229" i="136"/>
  <c r="D1229" i="136"/>
  <c r="E1229" i="136" s="1"/>
  <c r="A1229" i="136" s="1"/>
  <c r="M1228" i="136"/>
  <c r="K1228" i="136"/>
  <c r="D1228" i="136"/>
  <c r="E1228" i="136" s="1"/>
  <c r="A1228" i="136" s="1"/>
  <c r="M1227" i="136"/>
  <c r="K1227" i="136"/>
  <c r="E1227" i="136"/>
  <c r="A1227" i="136" s="1"/>
  <c r="M1226" i="136"/>
  <c r="K1226" i="136"/>
  <c r="E1226" i="136"/>
  <c r="A1226" i="136" s="1"/>
  <c r="M1225" i="136"/>
  <c r="K1225" i="136"/>
  <c r="E1225" i="136"/>
  <c r="A1225" i="136" s="1"/>
  <c r="M1224" i="136"/>
  <c r="K1224" i="136"/>
  <c r="E1224" i="136"/>
  <c r="A1224" i="136" s="1"/>
  <c r="M1222" i="136"/>
  <c r="K1222" i="136"/>
  <c r="E1222" i="136"/>
  <c r="A1222" i="136" s="1"/>
  <c r="M1221" i="136"/>
  <c r="K1221" i="136"/>
  <c r="E1221" i="136"/>
  <c r="A1221" i="136" s="1"/>
  <c r="M1220" i="136"/>
  <c r="K1220" i="136"/>
  <c r="E1220" i="136"/>
  <c r="A1220" i="136" s="1"/>
  <c r="M1219" i="136"/>
  <c r="K1219" i="136"/>
  <c r="E1219" i="136"/>
  <c r="A1219" i="136" s="1"/>
  <c r="M1218" i="136"/>
  <c r="K1218" i="136"/>
  <c r="E1218" i="136"/>
  <c r="A1218" i="136" s="1"/>
  <c r="M1217" i="136"/>
  <c r="K1217" i="136"/>
  <c r="E1217" i="136"/>
  <c r="A1217" i="136" s="1"/>
  <c r="M1216" i="136"/>
  <c r="K1216" i="136"/>
  <c r="E1216" i="136"/>
  <c r="A1216" i="136" s="1"/>
  <c r="M1215" i="136"/>
  <c r="K1215" i="136"/>
  <c r="E1215" i="136"/>
  <c r="A1215" i="136" s="1"/>
  <c r="M1214" i="136"/>
  <c r="K1214" i="136"/>
  <c r="E1214" i="136"/>
  <c r="A1214" i="136" s="1"/>
  <c r="M1213" i="136"/>
  <c r="K1213" i="136"/>
  <c r="D1213" i="136"/>
  <c r="E1213" i="136" s="1"/>
  <c r="A1213" i="136" s="1"/>
  <c r="M1212" i="136"/>
  <c r="K1212" i="136"/>
  <c r="E1212" i="136"/>
  <c r="A1212" i="136" s="1"/>
  <c r="M1211" i="136"/>
  <c r="K1211" i="136"/>
  <c r="E1211" i="136"/>
  <c r="A1211" i="136" s="1"/>
  <c r="M1210" i="136"/>
  <c r="K1210" i="136"/>
  <c r="A1210" i="136"/>
  <c r="M1209" i="136"/>
  <c r="K1209" i="136"/>
  <c r="D1209" i="136"/>
  <c r="E1209" i="136" s="1"/>
  <c r="A1209" i="136" s="1"/>
  <c r="M1208" i="136"/>
  <c r="K1208" i="136"/>
  <c r="E1208" i="136"/>
  <c r="A1208" i="136" s="1"/>
  <c r="M1207" i="136"/>
  <c r="D1207" i="136"/>
  <c r="E1207" i="136" s="1"/>
  <c r="A1207" i="136" s="1"/>
  <c r="M1205" i="136"/>
  <c r="K1205" i="136"/>
  <c r="D1205" i="136"/>
  <c r="E1205" i="136" s="1"/>
  <c r="A1205" i="136" s="1"/>
  <c r="M1204" i="136"/>
  <c r="K1204" i="136"/>
  <c r="D1204" i="136"/>
  <c r="E1204" i="136" s="1"/>
  <c r="A1204" i="136" s="1"/>
  <c r="M1203" i="136"/>
  <c r="K1203" i="136"/>
  <c r="E1203" i="136"/>
  <c r="A1203" i="136" s="1"/>
  <c r="M1202" i="136"/>
  <c r="K1202" i="136"/>
  <c r="E1202" i="136"/>
  <c r="A1202" i="136" s="1"/>
  <c r="M1201" i="136"/>
  <c r="K1201" i="136"/>
  <c r="D1201" i="136"/>
  <c r="E1201" i="136" s="1"/>
  <c r="A1201" i="136" s="1"/>
  <c r="M1200" i="136"/>
  <c r="K1200" i="136"/>
  <c r="M1199" i="136"/>
  <c r="K1199" i="136"/>
  <c r="D1199" i="136"/>
  <c r="E1199" i="136" s="1"/>
  <c r="A1199" i="136" s="1"/>
  <c r="M1198" i="136"/>
  <c r="K1198" i="136"/>
  <c r="E1198" i="136"/>
  <c r="A1198" i="136" s="1"/>
  <c r="M1197" i="136"/>
  <c r="K1197" i="136"/>
  <c r="E1197" i="136"/>
  <c r="A1197" i="136" s="1"/>
  <c r="M1195" i="136"/>
  <c r="K1195" i="136"/>
  <c r="E1195" i="136"/>
  <c r="A1195" i="136" s="1"/>
  <c r="M1194" i="136"/>
  <c r="K1194" i="136"/>
  <c r="E1194" i="136"/>
  <c r="A1194" i="136" s="1"/>
  <c r="M1193" i="136"/>
  <c r="K1193" i="136"/>
  <c r="E1193" i="136"/>
  <c r="A1193" i="136" s="1"/>
  <c r="M1192" i="136"/>
  <c r="K1192" i="136"/>
  <c r="A1192" i="136"/>
  <c r="M1191" i="136"/>
  <c r="K1191" i="136"/>
  <c r="D1191" i="136"/>
  <c r="E1191" i="136" s="1"/>
  <c r="A1191" i="136" s="1"/>
  <c r="M1190" i="136"/>
  <c r="K1190" i="136"/>
  <c r="E1190" i="136"/>
  <c r="A1190" i="136" s="1"/>
  <c r="M1189" i="136"/>
  <c r="K1189" i="136"/>
  <c r="E1189" i="136"/>
  <c r="A1189" i="136" s="1"/>
  <c r="M1188" i="136"/>
  <c r="K1188" i="136"/>
  <c r="E1188" i="136"/>
  <c r="A1188" i="136" s="1"/>
  <c r="M1187" i="136"/>
  <c r="K1187" i="136"/>
  <c r="D1187" i="136"/>
  <c r="E1187" i="136" s="1"/>
  <c r="A1187" i="136" s="1"/>
  <c r="M1186" i="136"/>
  <c r="K1186" i="136"/>
  <c r="E1186" i="136"/>
  <c r="A1186" i="136" s="1"/>
  <c r="M1185" i="136"/>
  <c r="K1185" i="136"/>
  <c r="E1185" i="136"/>
  <c r="A1185" i="136" s="1"/>
  <c r="M1184" i="136"/>
  <c r="K1184" i="136"/>
  <c r="E1184" i="136"/>
  <c r="A1184" i="136" s="1"/>
  <c r="M1183" i="136"/>
  <c r="K1183" i="136"/>
  <c r="A1183" i="136"/>
  <c r="M1182" i="136"/>
  <c r="K1182" i="136"/>
  <c r="E1182" i="136"/>
  <c r="A1182" i="136" s="1"/>
  <c r="M1181" i="136"/>
  <c r="K1181" i="136"/>
  <c r="E1181" i="136"/>
  <c r="A1181" i="136" s="1"/>
  <c r="M1180" i="136"/>
  <c r="K1180" i="136"/>
  <c r="D1180" i="136"/>
  <c r="E1180" i="136" s="1"/>
  <c r="A1180" i="136" s="1"/>
  <c r="M1179" i="136"/>
  <c r="K1179" i="136"/>
  <c r="E1179" i="136"/>
  <c r="A1179" i="136" s="1"/>
  <c r="M1178" i="136"/>
  <c r="K1178" i="136"/>
  <c r="D1178" i="136"/>
  <c r="E1178" i="136" s="1"/>
  <c r="A1178" i="136" s="1"/>
  <c r="M1177" i="136"/>
  <c r="K1177" i="136"/>
  <c r="E1177" i="136"/>
  <c r="A1177" i="136" s="1"/>
  <c r="M1176" i="136"/>
  <c r="K1176" i="136"/>
  <c r="E1176" i="136"/>
  <c r="A1176" i="136" s="1"/>
  <c r="M1175" i="136"/>
  <c r="K1175" i="136"/>
  <c r="E1175" i="136"/>
  <c r="A1175" i="136" s="1"/>
  <c r="M1174" i="136"/>
  <c r="K1174" i="136"/>
  <c r="E1174" i="136"/>
  <c r="A1174" i="136" s="1"/>
  <c r="M1173" i="136"/>
  <c r="K1173" i="136"/>
  <c r="E1173" i="136"/>
  <c r="A1173" i="136" s="1"/>
  <c r="M1172" i="136"/>
  <c r="K1172" i="136"/>
  <c r="E1172" i="136"/>
  <c r="A1172" i="136" s="1"/>
  <c r="M1171" i="136"/>
  <c r="K1171" i="136"/>
  <c r="E1171" i="136"/>
  <c r="A1171" i="136" s="1"/>
  <c r="M1170" i="136"/>
  <c r="K1170" i="136"/>
  <c r="E1170" i="136"/>
  <c r="A1170" i="136" s="1"/>
  <c r="M1169" i="136"/>
  <c r="K1169" i="136"/>
  <c r="A1169" i="136"/>
  <c r="M1168" i="136"/>
  <c r="K1168" i="136"/>
  <c r="E1168" i="136"/>
  <c r="A1168" i="136" s="1"/>
  <c r="M1167" i="136"/>
  <c r="K1167" i="136"/>
  <c r="E1167" i="136"/>
  <c r="A1167" i="136" s="1"/>
  <c r="M1166" i="136"/>
  <c r="K1166" i="136"/>
  <c r="E1166" i="136"/>
  <c r="A1166" i="136" s="1"/>
  <c r="M1165" i="136"/>
  <c r="K1165" i="136"/>
  <c r="E1165" i="136"/>
  <c r="A1165" i="136" s="1"/>
  <c r="M1164" i="136"/>
  <c r="K1164" i="136"/>
  <c r="E1164" i="136"/>
  <c r="A1164" i="136" s="1"/>
  <c r="M1163" i="136"/>
  <c r="K1163" i="136"/>
  <c r="E1163" i="136"/>
  <c r="A1163" i="136" s="1"/>
  <c r="M1162" i="136"/>
  <c r="K1162" i="136"/>
  <c r="E1162" i="136"/>
  <c r="A1162" i="136" s="1"/>
  <c r="M1161" i="136"/>
  <c r="K1161" i="136"/>
  <c r="A1161" i="136"/>
  <c r="M1160" i="136"/>
  <c r="K1160" i="136"/>
  <c r="E1160" i="136"/>
  <c r="A1160" i="136" s="1"/>
  <c r="M1159" i="136"/>
  <c r="K1159" i="136"/>
  <c r="D1159" i="136"/>
  <c r="E1159" i="136" s="1"/>
  <c r="A1159" i="136" s="1"/>
  <c r="M1158" i="136"/>
  <c r="K1158" i="136"/>
  <c r="E1158" i="136"/>
  <c r="A1158" i="136" s="1"/>
  <c r="M1157" i="136"/>
  <c r="K1157" i="136"/>
  <c r="E1157" i="136"/>
  <c r="A1157" i="136" s="1"/>
  <c r="M1156" i="136"/>
  <c r="K1156" i="136"/>
  <c r="D1156" i="136"/>
  <c r="E1156" i="136" s="1"/>
  <c r="A1156" i="136" s="1"/>
  <c r="M1155" i="136"/>
  <c r="K1155" i="136"/>
  <c r="D1155" i="136"/>
  <c r="E1155" i="136" s="1"/>
  <c r="A1155" i="136" s="1"/>
  <c r="M1154" i="136"/>
  <c r="K1154" i="136"/>
  <c r="E1154" i="136"/>
  <c r="A1154" i="136" s="1"/>
  <c r="M1153" i="136"/>
  <c r="K1153" i="136"/>
  <c r="E1153" i="136"/>
  <c r="A1153" i="136" s="1"/>
  <c r="M1152" i="136"/>
  <c r="K1152" i="136"/>
  <c r="E1152" i="136"/>
  <c r="A1152" i="136" s="1"/>
  <c r="M1151" i="136"/>
  <c r="K1151" i="136"/>
  <c r="E1151" i="136"/>
  <c r="A1151" i="136" s="1"/>
  <c r="M1150" i="136"/>
  <c r="K1150" i="136"/>
  <c r="E1150" i="136"/>
  <c r="A1150" i="136" s="1"/>
  <c r="M1149" i="136"/>
  <c r="K1149" i="136"/>
  <c r="D1149" i="136"/>
  <c r="E1149" i="136" s="1"/>
  <c r="A1149" i="136" s="1"/>
  <c r="M1148" i="136"/>
  <c r="K1148" i="136"/>
  <c r="E1148" i="136"/>
  <c r="A1148" i="136" s="1"/>
  <c r="M1147" i="136"/>
  <c r="K1147" i="136"/>
  <c r="D1147" i="136"/>
  <c r="E1147" i="136" s="1"/>
  <c r="A1147" i="136" s="1"/>
  <c r="M1146" i="136"/>
  <c r="K1146" i="136"/>
  <c r="D1146" i="136"/>
  <c r="E1146" i="136" s="1"/>
  <c r="A1146" i="136" s="1"/>
  <c r="M1145" i="136"/>
  <c r="K1145" i="136"/>
  <c r="E1145" i="136"/>
  <c r="A1145" i="136" s="1"/>
  <c r="M1144" i="136"/>
  <c r="K1144" i="136"/>
  <c r="E1144" i="136"/>
  <c r="A1144" i="136" s="1"/>
  <c r="M1143" i="136"/>
  <c r="K1143" i="136"/>
  <c r="E1143" i="136"/>
  <c r="A1143" i="136" s="1"/>
  <c r="M1142" i="136"/>
  <c r="K1142" i="136"/>
  <c r="D1142" i="136"/>
  <c r="E1142" i="136" s="1"/>
  <c r="A1142" i="136" s="1"/>
  <c r="M1140" i="136"/>
  <c r="K1140" i="136"/>
  <c r="E1140" i="136"/>
  <c r="A1140" i="136" s="1"/>
  <c r="M1141" i="136"/>
  <c r="K1141" i="136"/>
  <c r="D1141" i="136"/>
  <c r="E1141" i="136" s="1"/>
  <c r="A1141" i="136" s="1"/>
  <c r="M1139" i="136"/>
  <c r="K1139" i="136"/>
  <c r="A1139" i="136"/>
  <c r="M1138" i="136"/>
  <c r="K1138" i="136"/>
  <c r="A1138" i="136"/>
  <c r="M1137" i="136"/>
  <c r="K1137" i="136"/>
  <c r="D1137" i="136"/>
  <c r="E1137" i="136" s="1"/>
  <c r="A1137" i="136" s="1"/>
  <c r="M1136" i="136"/>
  <c r="K1136" i="136"/>
  <c r="E1136" i="136"/>
  <c r="A1136" i="136" s="1"/>
  <c r="M1135" i="136"/>
  <c r="K1135" i="136"/>
  <c r="D1135" i="136"/>
  <c r="E1135" i="136" s="1"/>
  <c r="A1135" i="136" s="1"/>
  <c r="M1134" i="136"/>
  <c r="K1134" i="136"/>
  <c r="D1134" i="136"/>
  <c r="E1134" i="136" s="1"/>
  <c r="A1134" i="136" s="1"/>
  <c r="M1133" i="136"/>
  <c r="K1133" i="136"/>
  <c r="D1133" i="136"/>
  <c r="E1133" i="136" s="1"/>
  <c r="A1133" i="136" s="1"/>
  <c r="M1132" i="136"/>
  <c r="K1132" i="136"/>
  <c r="D1132" i="136"/>
  <c r="E1132" i="136" s="1"/>
  <c r="A1132" i="136" s="1"/>
  <c r="M1131" i="136"/>
  <c r="K1131" i="136"/>
  <c r="E1131" i="136"/>
  <c r="A1131" i="136" s="1"/>
  <c r="M1130" i="136"/>
  <c r="K1130" i="136"/>
  <c r="E1130" i="136"/>
  <c r="A1130" i="136" s="1"/>
  <c r="M1129" i="136"/>
  <c r="K1129" i="136"/>
  <c r="E1129" i="136"/>
  <c r="A1129" i="136" s="1"/>
  <c r="M1128" i="136"/>
  <c r="K1128" i="136"/>
  <c r="E1128" i="136"/>
  <c r="A1128" i="136" s="1"/>
  <c r="M1127" i="136"/>
  <c r="K1127" i="136"/>
  <c r="E1127" i="136"/>
  <c r="A1127" i="136" s="1"/>
  <c r="M1126" i="136"/>
  <c r="K1126" i="136"/>
  <c r="M1125" i="136"/>
  <c r="K1125" i="136"/>
  <c r="A1125" i="136"/>
  <c r="M1124" i="136"/>
  <c r="K1124" i="136"/>
  <c r="E1124" i="136"/>
  <c r="A1124" i="136" s="1"/>
  <c r="M1123" i="136"/>
  <c r="K1123" i="136"/>
  <c r="A1123" i="136"/>
  <c r="M1122" i="136"/>
  <c r="K1122" i="136"/>
  <c r="M1121" i="136"/>
  <c r="K1121" i="136"/>
  <c r="E1121" i="136"/>
  <c r="A1121" i="136" s="1"/>
  <c r="M1119" i="136"/>
  <c r="K1119" i="136"/>
  <c r="D1119" i="136"/>
  <c r="E1119" i="136" s="1"/>
  <c r="A1119" i="136" s="1"/>
  <c r="M1118" i="136"/>
  <c r="K1118" i="136"/>
  <c r="E1118" i="136"/>
  <c r="A1118" i="136" s="1"/>
  <c r="M1117" i="136"/>
  <c r="K1117" i="136"/>
  <c r="E1117" i="136"/>
  <c r="A1117" i="136" s="1"/>
  <c r="M1116" i="136"/>
  <c r="K1116" i="136"/>
  <c r="A1116" i="136"/>
  <c r="M1115" i="136"/>
  <c r="K1115" i="136"/>
  <c r="E1115" i="136"/>
  <c r="A1115" i="136" s="1"/>
  <c r="M1114" i="136"/>
  <c r="K1114" i="136"/>
  <c r="E1114" i="136"/>
  <c r="A1114" i="136" s="1"/>
  <c r="M1113" i="136"/>
  <c r="K1113" i="136"/>
  <c r="E1113" i="136"/>
  <c r="A1113" i="136" s="1"/>
  <c r="M1112" i="136"/>
  <c r="K1112" i="136"/>
  <c r="E1112" i="136"/>
  <c r="A1112" i="136" s="1"/>
  <c r="M1111" i="136"/>
  <c r="K1111" i="136"/>
  <c r="E1111" i="136"/>
  <c r="A1111" i="136" s="1"/>
  <c r="M1110" i="136"/>
  <c r="K1110" i="136"/>
  <c r="E1110" i="136"/>
  <c r="A1110" i="136" s="1"/>
  <c r="M1109" i="136"/>
  <c r="K1109" i="136"/>
  <c r="E1109" i="136"/>
  <c r="A1109" i="136" s="1"/>
  <c r="M1108" i="136"/>
  <c r="K1108" i="136"/>
  <c r="D1108" i="136"/>
  <c r="E1108" i="136" s="1"/>
  <c r="A1108" i="136" s="1"/>
  <c r="M1107" i="136"/>
  <c r="K1107" i="136"/>
  <c r="D1107" i="136"/>
  <c r="E1107" i="136" s="1"/>
  <c r="A1107" i="136" s="1"/>
  <c r="M1106" i="136"/>
  <c r="K1106" i="136"/>
  <c r="D1106" i="136"/>
  <c r="E1106" i="136" s="1"/>
  <c r="A1106" i="136" s="1"/>
  <c r="M1105" i="136"/>
  <c r="K1105" i="136"/>
  <c r="A1105" i="136"/>
  <c r="M1104" i="136"/>
  <c r="K1104" i="136"/>
  <c r="E1104" i="136"/>
  <c r="A1104" i="136" s="1"/>
  <c r="M496" i="136"/>
  <c r="K496" i="136"/>
  <c r="A496" i="136"/>
  <c r="M1103" i="136"/>
  <c r="K1103" i="136"/>
  <c r="E1103" i="136"/>
  <c r="A1103" i="136" s="1"/>
  <c r="M1102" i="136"/>
  <c r="K1102" i="136"/>
  <c r="D1102" i="136"/>
  <c r="E1102" i="136" s="1"/>
  <c r="A1102" i="136" s="1"/>
  <c r="M1101" i="136"/>
  <c r="K1101" i="136"/>
  <c r="E1101" i="136"/>
  <c r="A1101" i="136" s="1"/>
  <c r="M1100" i="136"/>
  <c r="K1100" i="136"/>
  <c r="E1100" i="136"/>
  <c r="A1100" i="136" s="1"/>
  <c r="M1099" i="136"/>
  <c r="K1099" i="136"/>
  <c r="E1099" i="136"/>
  <c r="A1099" i="136" s="1"/>
  <c r="M1098" i="136"/>
  <c r="K1098" i="136"/>
  <c r="E1098" i="136"/>
  <c r="A1098" i="136" s="1"/>
  <c r="M1097" i="136"/>
  <c r="K1097" i="136"/>
  <c r="D1097" i="136"/>
  <c r="E1097" i="136" s="1"/>
  <c r="A1097" i="136" s="1"/>
  <c r="M1096" i="136"/>
  <c r="K1096" i="136"/>
  <c r="E1096" i="136"/>
  <c r="A1096" i="136" s="1"/>
  <c r="M1095" i="136"/>
  <c r="K1095" i="136"/>
  <c r="E1095" i="136"/>
  <c r="A1095" i="136" s="1"/>
  <c r="M1094" i="136"/>
  <c r="K1094" i="136"/>
  <c r="E1094" i="136"/>
  <c r="A1094" i="136" s="1"/>
  <c r="M1093" i="136"/>
  <c r="K1093" i="136"/>
  <c r="E1093" i="136"/>
  <c r="A1093" i="136" s="1"/>
  <c r="M1092" i="136"/>
  <c r="K1092" i="136"/>
  <c r="E1092" i="136"/>
  <c r="A1092" i="136" s="1"/>
  <c r="M1091" i="136"/>
  <c r="K1091" i="136"/>
  <c r="A1091" i="136"/>
  <c r="M1090" i="136"/>
  <c r="K1090" i="136"/>
  <c r="E1090" i="136"/>
  <c r="A1090" i="136" s="1"/>
  <c r="M1089" i="136"/>
  <c r="K1089" i="136"/>
  <c r="A1089" i="136"/>
  <c r="M1088" i="136"/>
  <c r="K1088" i="136"/>
  <c r="E1088" i="136"/>
  <c r="A1088" i="136" s="1"/>
  <c r="M1087" i="136"/>
  <c r="K1087" i="136"/>
  <c r="E1087" i="136"/>
  <c r="A1087" i="136" s="1"/>
  <c r="M1086" i="136"/>
  <c r="K1086" i="136"/>
  <c r="E1086" i="136"/>
  <c r="A1086" i="136" s="1"/>
  <c r="M1085" i="136"/>
  <c r="K1085" i="136"/>
  <c r="E1085" i="136"/>
  <c r="A1085" i="136" s="1"/>
  <c r="M1084" i="136"/>
  <c r="K1084" i="136"/>
  <c r="D1084" i="136"/>
  <c r="E1084" i="136" s="1"/>
  <c r="A1084" i="136" s="1"/>
  <c r="M1083" i="136"/>
  <c r="K1083" i="136"/>
  <c r="D1083" i="136"/>
  <c r="E1083" i="136" s="1"/>
  <c r="A1083" i="136" s="1"/>
  <c r="M1082" i="136"/>
  <c r="K1082" i="136"/>
  <c r="E1082" i="136"/>
  <c r="A1082" i="136" s="1"/>
  <c r="M1081" i="136"/>
  <c r="K1081" i="136"/>
  <c r="D1081" i="136"/>
  <c r="E1081" i="136" s="1"/>
  <c r="A1081" i="136" s="1"/>
  <c r="M1080" i="136"/>
  <c r="K1080" i="136"/>
  <c r="E1080" i="136"/>
  <c r="A1080" i="136" s="1"/>
  <c r="M1078" i="136"/>
  <c r="K1078" i="136"/>
  <c r="E1078" i="136"/>
  <c r="A1078" i="136" s="1"/>
  <c r="M1077" i="136"/>
  <c r="K1077" i="136"/>
  <c r="D1077" i="136"/>
  <c r="E1077" i="136" s="1"/>
  <c r="A1077" i="136" s="1"/>
  <c r="M1075" i="136"/>
  <c r="K1075" i="136"/>
  <c r="E1075" i="136"/>
  <c r="A1075" i="136" s="1"/>
  <c r="M1074" i="136"/>
  <c r="K1074" i="136"/>
  <c r="E1074" i="136"/>
  <c r="A1074" i="136" s="1"/>
  <c r="M1073" i="136"/>
  <c r="K1073" i="136"/>
  <c r="D1073" i="136"/>
  <c r="E1073" i="136" s="1"/>
  <c r="A1073" i="136" s="1"/>
  <c r="M1072" i="136"/>
  <c r="K1072" i="136"/>
  <c r="A1072" i="136"/>
  <c r="M1071" i="136"/>
  <c r="K1071" i="136"/>
  <c r="D1071" i="136"/>
  <c r="E1071" i="136" s="1"/>
  <c r="A1071" i="136" s="1"/>
  <c r="M1070" i="136"/>
  <c r="K1070" i="136"/>
  <c r="E1070" i="136"/>
  <c r="A1070" i="136" s="1"/>
  <c r="M1069" i="136"/>
  <c r="K1069" i="136"/>
  <c r="D1069" i="136"/>
  <c r="E1069" i="136" s="1"/>
  <c r="A1069" i="136" s="1"/>
  <c r="M1068" i="136"/>
  <c r="E1068" i="136"/>
  <c r="A1068" i="136" s="1"/>
  <c r="M1067" i="136"/>
  <c r="K1067" i="136"/>
  <c r="A1067" i="136"/>
  <c r="M1066" i="136"/>
  <c r="K1066" i="136"/>
  <c r="E1066" i="136"/>
  <c r="A1066" i="136" s="1"/>
  <c r="M1065" i="136"/>
  <c r="K1065" i="136"/>
  <c r="E1065" i="136"/>
  <c r="A1065" i="136" s="1"/>
  <c r="M1064" i="136"/>
  <c r="K1064" i="136"/>
  <c r="D1064" i="136"/>
  <c r="E1064" i="136" s="1"/>
  <c r="A1064" i="136" s="1"/>
  <c r="M1063" i="136"/>
  <c r="K1063" i="136"/>
  <c r="D1063" i="136"/>
  <c r="E1063" i="136" s="1"/>
  <c r="A1063" i="136" s="1"/>
  <c r="M1062" i="136"/>
  <c r="K1062" i="136"/>
  <c r="M1061" i="136"/>
  <c r="K1061" i="136"/>
  <c r="D1061" i="136"/>
  <c r="E1061" i="136" s="1"/>
  <c r="A1061" i="136" s="1"/>
  <c r="M1060" i="136"/>
  <c r="K1060" i="136"/>
  <c r="E1060" i="136"/>
  <c r="A1060" i="136" s="1"/>
  <c r="M1059" i="136"/>
  <c r="K1059" i="136"/>
  <c r="E1059" i="136"/>
  <c r="A1059" i="136" s="1"/>
  <c r="M1058" i="136"/>
  <c r="K1058" i="136"/>
  <c r="E1058" i="136"/>
  <c r="A1058" i="136" s="1"/>
  <c r="M1057" i="136"/>
  <c r="K1057" i="136"/>
  <c r="E1057" i="136"/>
  <c r="A1057" i="136" s="1"/>
  <c r="M1056" i="136"/>
  <c r="K1056" i="136"/>
  <c r="E1056" i="136"/>
  <c r="A1056" i="136" s="1"/>
  <c r="M1055" i="136"/>
  <c r="K1055" i="136"/>
  <c r="E1055" i="136"/>
  <c r="A1055" i="136" s="1"/>
  <c r="M1054" i="136"/>
  <c r="K1054" i="136"/>
  <c r="E1054" i="136"/>
  <c r="A1054" i="136" s="1"/>
  <c r="M1053" i="136"/>
  <c r="K1053" i="136"/>
  <c r="E1053" i="136"/>
  <c r="A1053" i="136" s="1"/>
  <c r="M1051" i="136"/>
  <c r="K1051" i="136"/>
  <c r="E1051" i="136"/>
  <c r="A1051" i="136" s="1"/>
  <c r="M1050" i="136"/>
  <c r="K1050" i="136"/>
  <c r="D1050" i="136"/>
  <c r="E1050" i="136" s="1"/>
  <c r="A1050" i="136" s="1"/>
  <c r="M1049" i="136"/>
  <c r="K1049" i="136"/>
  <c r="D1049" i="136"/>
  <c r="E1049" i="136" s="1"/>
  <c r="A1049" i="136" s="1"/>
  <c r="M1048" i="136"/>
  <c r="K1048" i="136"/>
  <c r="D1048" i="136"/>
  <c r="E1048" i="136" s="1"/>
  <c r="A1048" i="136" s="1"/>
  <c r="M1047" i="136"/>
  <c r="K1047" i="136"/>
  <c r="D1047" i="136"/>
  <c r="E1047" i="136" s="1"/>
  <c r="A1047" i="136" s="1"/>
  <c r="M1046" i="136"/>
  <c r="K1046" i="136"/>
  <c r="D1046" i="136"/>
  <c r="E1046" i="136" s="1"/>
  <c r="A1046" i="136" s="1"/>
  <c r="M1045" i="136"/>
  <c r="E1045" i="136"/>
  <c r="A1045" i="136" s="1"/>
  <c r="M1044" i="136"/>
  <c r="K1044" i="136"/>
  <c r="E1044" i="136"/>
  <c r="A1044" i="136" s="1"/>
  <c r="M1043" i="136"/>
  <c r="K1043" i="136"/>
  <c r="E1043" i="136"/>
  <c r="A1043" i="136" s="1"/>
  <c r="M1042" i="136"/>
  <c r="K1042" i="136"/>
  <c r="D1042" i="136"/>
  <c r="E1042" i="136" s="1"/>
  <c r="A1042" i="136" s="1"/>
  <c r="M1041" i="136"/>
  <c r="A1041" i="136"/>
  <c r="M1040" i="136"/>
  <c r="K1040" i="136"/>
  <c r="E1040" i="136"/>
  <c r="A1040" i="136" s="1"/>
  <c r="M1039" i="136"/>
  <c r="K1039" i="136"/>
  <c r="E1039" i="136"/>
  <c r="A1039" i="136" s="1"/>
  <c r="M1038" i="136"/>
  <c r="K1038" i="136"/>
  <c r="E1038" i="136"/>
  <c r="A1038" i="136" s="1"/>
  <c r="M1037" i="136"/>
  <c r="E1037" i="136"/>
  <c r="A1037" i="136" s="1"/>
  <c r="M1036" i="136"/>
  <c r="K1036" i="136"/>
  <c r="E1036" i="136"/>
  <c r="A1036" i="136" s="1"/>
  <c r="M1035" i="136"/>
  <c r="K1035" i="136"/>
  <c r="E1035" i="136"/>
  <c r="A1035" i="136" s="1"/>
  <c r="M1034" i="136"/>
  <c r="K1034" i="136"/>
  <c r="E1034" i="136"/>
  <c r="A1034" i="136" s="1"/>
  <c r="M1033" i="136"/>
  <c r="K1033" i="136"/>
  <c r="E1033" i="136"/>
  <c r="A1033" i="136" s="1"/>
  <c r="M1032" i="136"/>
  <c r="K1032" i="136"/>
  <c r="A1032" i="136"/>
  <c r="M1031" i="136"/>
  <c r="K1031" i="136"/>
  <c r="A1031" i="136"/>
  <c r="M1030" i="136"/>
  <c r="K1030" i="136"/>
  <c r="E1030" i="136"/>
  <c r="A1030" i="136" s="1"/>
  <c r="M1029" i="136"/>
  <c r="K1029" i="136"/>
  <c r="E1029" i="136"/>
  <c r="A1029" i="136" s="1"/>
  <c r="M1027" i="136"/>
  <c r="K1027" i="136"/>
  <c r="E1027" i="136"/>
  <c r="A1027" i="136" s="1"/>
  <c r="M1026" i="136"/>
  <c r="K1026" i="136"/>
  <c r="D1026" i="136"/>
  <c r="E1026" i="136" s="1"/>
  <c r="A1026" i="136" s="1"/>
  <c r="M1025" i="136"/>
  <c r="K1025" i="136"/>
  <c r="A1025" i="136"/>
  <c r="M1024" i="136"/>
  <c r="K1024" i="136"/>
  <c r="A1024" i="136"/>
  <c r="M1023" i="136"/>
  <c r="K1023" i="136"/>
  <c r="E1023" i="136"/>
  <c r="A1023" i="136" s="1"/>
  <c r="M1022" i="136"/>
  <c r="K1022" i="136"/>
  <c r="E1022" i="136"/>
  <c r="A1022" i="136" s="1"/>
  <c r="M1021" i="136"/>
  <c r="K1021" i="136"/>
  <c r="E1021" i="136"/>
  <c r="A1021" i="136" s="1"/>
  <c r="M1020" i="136"/>
  <c r="K1020" i="136"/>
  <c r="E1020" i="136"/>
  <c r="A1020" i="136" s="1"/>
  <c r="M1019" i="136"/>
  <c r="K1019" i="136"/>
  <c r="E1019" i="136"/>
  <c r="A1019" i="136" s="1"/>
  <c r="M1018" i="136"/>
  <c r="K1018" i="136"/>
  <c r="D1018" i="136"/>
  <c r="E1018" i="136" s="1"/>
  <c r="A1018" i="136" s="1"/>
  <c r="M1017" i="136"/>
  <c r="K1017" i="136"/>
  <c r="E1017" i="136"/>
  <c r="A1017" i="136" s="1"/>
  <c r="M1016" i="136"/>
  <c r="K1016" i="136"/>
  <c r="E1016" i="136"/>
  <c r="A1016" i="136" s="1"/>
  <c r="M1015" i="136"/>
  <c r="K1015" i="136"/>
  <c r="E1015" i="136"/>
  <c r="A1015" i="136" s="1"/>
  <c r="M1014" i="136"/>
  <c r="K1014" i="136"/>
  <c r="A1014" i="136"/>
  <c r="M1013" i="136"/>
  <c r="K1013" i="136"/>
  <c r="E1013" i="136"/>
  <c r="A1013" i="136" s="1"/>
  <c r="M1012" i="136"/>
  <c r="K1012" i="136"/>
  <c r="D1012" i="136"/>
  <c r="E1012" i="136" s="1"/>
  <c r="A1012" i="136" s="1"/>
  <c r="M1011" i="136"/>
  <c r="K1011" i="136"/>
  <c r="E1011" i="136"/>
  <c r="A1011" i="136" s="1"/>
  <c r="M1010" i="136"/>
  <c r="K1010" i="136"/>
  <c r="D1010" i="136"/>
  <c r="E1010" i="136" s="1"/>
  <c r="A1010" i="136" s="1"/>
  <c r="M1009" i="136"/>
  <c r="K1009" i="136"/>
  <c r="E1009" i="136"/>
  <c r="A1009" i="136" s="1"/>
  <c r="M1008" i="136"/>
  <c r="K1008" i="136"/>
  <c r="E1008" i="136"/>
  <c r="A1008" i="136" s="1"/>
  <c r="M1007" i="136"/>
  <c r="K1007" i="136"/>
  <c r="D1007" i="136"/>
  <c r="E1007" i="136" s="1"/>
  <c r="A1007" i="136" s="1"/>
  <c r="M1006" i="136"/>
  <c r="K1006" i="136"/>
  <c r="E1006" i="136"/>
  <c r="A1006" i="136" s="1"/>
  <c r="M1005" i="136"/>
  <c r="K1005" i="136"/>
  <c r="A1005" i="136"/>
  <c r="M1004" i="136"/>
  <c r="K1004" i="136"/>
  <c r="E1004" i="136"/>
  <c r="A1004" i="136" s="1"/>
  <c r="M1003" i="136"/>
  <c r="K1003" i="136"/>
  <c r="E1003" i="136"/>
  <c r="A1003" i="136" s="1"/>
  <c r="M1002" i="136"/>
  <c r="K1002" i="136"/>
  <c r="E1002" i="136"/>
  <c r="A1002" i="136" s="1"/>
  <c r="M1001" i="136"/>
  <c r="K1001" i="136"/>
  <c r="E1001" i="136"/>
  <c r="A1001" i="136" s="1"/>
  <c r="M1000" i="136"/>
  <c r="K1000" i="136"/>
  <c r="M999" i="136"/>
  <c r="D999" i="136"/>
  <c r="E999" i="136" s="1"/>
  <c r="A999" i="136" s="1"/>
  <c r="M998" i="136"/>
  <c r="K998" i="136"/>
  <c r="E998" i="136"/>
  <c r="A998" i="136" s="1"/>
  <c r="M997" i="136"/>
  <c r="K997" i="136"/>
  <c r="E997" i="136"/>
  <c r="A997" i="136" s="1"/>
  <c r="M996" i="136"/>
  <c r="K996" i="136"/>
  <c r="A996" i="136"/>
  <c r="M995" i="136"/>
  <c r="K995" i="136"/>
  <c r="A995" i="136"/>
  <c r="M994" i="136"/>
  <c r="K994" i="136"/>
  <c r="E994" i="136"/>
  <c r="A994" i="136" s="1"/>
  <c r="M993" i="136"/>
  <c r="K993" i="136"/>
  <c r="D993" i="136"/>
  <c r="E993" i="136" s="1"/>
  <c r="A993" i="136" s="1"/>
  <c r="M992" i="136"/>
  <c r="K992" i="136"/>
  <c r="E992" i="136"/>
  <c r="A992" i="136" s="1"/>
  <c r="M991" i="136"/>
  <c r="K991" i="136"/>
  <c r="E991" i="136"/>
  <c r="A991" i="136" s="1"/>
  <c r="M990" i="136"/>
  <c r="K990" i="136"/>
  <c r="D990" i="136"/>
  <c r="E990" i="136" s="1"/>
  <c r="A990" i="136" s="1"/>
  <c r="M988" i="136"/>
  <c r="K988" i="136"/>
  <c r="E988" i="136"/>
  <c r="A988" i="136" s="1"/>
  <c r="M987" i="136"/>
  <c r="K987" i="136"/>
  <c r="A987" i="136"/>
  <c r="M986" i="136"/>
  <c r="K986" i="136"/>
  <c r="E986" i="136"/>
  <c r="A986" i="136" s="1"/>
  <c r="M985" i="136"/>
  <c r="K985" i="136"/>
  <c r="E985" i="136"/>
  <c r="A985" i="136" s="1"/>
  <c r="M984" i="136"/>
  <c r="K984" i="136"/>
  <c r="E984" i="136"/>
  <c r="A984" i="136" s="1"/>
  <c r="M983" i="136"/>
  <c r="K983" i="136"/>
  <c r="D983" i="136"/>
  <c r="E983" i="136" s="1"/>
  <c r="A983" i="136" s="1"/>
  <c r="M982" i="136"/>
  <c r="K982" i="136"/>
  <c r="D982" i="136"/>
  <c r="E982" i="136" s="1"/>
  <c r="A982" i="136" s="1"/>
  <c r="M981" i="136"/>
  <c r="K981" i="136"/>
  <c r="D981" i="136"/>
  <c r="E981" i="136" s="1"/>
  <c r="A981" i="136" s="1"/>
  <c r="M980" i="136"/>
  <c r="K980" i="136"/>
  <c r="E980" i="136"/>
  <c r="A980" i="136" s="1"/>
  <c r="M979" i="136"/>
  <c r="K979" i="136"/>
  <c r="E979" i="136"/>
  <c r="A979" i="136" s="1"/>
  <c r="M978" i="136"/>
  <c r="K978" i="136"/>
  <c r="E978" i="136"/>
  <c r="A978" i="136" s="1"/>
  <c r="M977" i="136"/>
  <c r="K977" i="136"/>
  <c r="E977" i="136"/>
  <c r="A977" i="136" s="1"/>
  <c r="M976" i="136"/>
  <c r="K976" i="136"/>
  <c r="A976" i="136"/>
  <c r="M975" i="136"/>
  <c r="K975" i="136"/>
  <c r="E975" i="136"/>
  <c r="A975" i="136" s="1"/>
  <c r="M974" i="136"/>
  <c r="K974" i="136"/>
  <c r="E974" i="136"/>
  <c r="A974" i="136" s="1"/>
  <c r="M973" i="136"/>
  <c r="K973" i="136"/>
  <c r="D973" i="136"/>
  <c r="E973" i="136" s="1"/>
  <c r="A973" i="136" s="1"/>
  <c r="M972" i="136"/>
  <c r="K972" i="136"/>
  <c r="E972" i="136"/>
  <c r="A972" i="136" s="1"/>
  <c r="M971" i="136"/>
  <c r="K971" i="136"/>
  <c r="A971" i="136"/>
  <c r="M970" i="136"/>
  <c r="K970" i="136"/>
  <c r="E970" i="136"/>
  <c r="A970" i="136" s="1"/>
  <c r="M969" i="136"/>
  <c r="K969" i="136"/>
  <c r="E969" i="136"/>
  <c r="A969" i="136" s="1"/>
  <c r="M968" i="136"/>
  <c r="K968" i="136"/>
  <c r="D968" i="136"/>
  <c r="E968" i="136" s="1"/>
  <c r="A968" i="136" s="1"/>
  <c r="M967" i="136"/>
  <c r="K967" i="136"/>
  <c r="E967" i="136"/>
  <c r="A967" i="136" s="1"/>
  <c r="M966" i="136"/>
  <c r="K966" i="136"/>
  <c r="E966" i="136"/>
  <c r="A966" i="136" s="1"/>
  <c r="M965" i="136"/>
  <c r="K965" i="136"/>
  <c r="E965" i="136"/>
  <c r="A965" i="136" s="1"/>
  <c r="M964" i="136"/>
  <c r="K964" i="136"/>
  <c r="E964" i="136"/>
  <c r="A964" i="136" s="1"/>
  <c r="M963" i="136"/>
  <c r="K963" i="136"/>
  <c r="E963" i="136"/>
  <c r="A963" i="136" s="1"/>
  <c r="M962" i="136"/>
  <c r="K962" i="136"/>
  <c r="E962" i="136"/>
  <c r="A962" i="136" s="1"/>
  <c r="M961" i="136"/>
  <c r="K961" i="136"/>
  <c r="E961" i="136"/>
  <c r="A961" i="136" s="1"/>
  <c r="M960" i="136"/>
  <c r="K960" i="136"/>
  <c r="E960" i="136"/>
  <c r="A960" i="136" s="1"/>
  <c r="M959" i="136"/>
  <c r="K959" i="136"/>
  <c r="E959" i="136"/>
  <c r="A959" i="136" s="1"/>
  <c r="M958" i="136"/>
  <c r="K958" i="136"/>
  <c r="E958" i="136"/>
  <c r="A958" i="136" s="1"/>
  <c r="M956" i="136"/>
  <c r="K956" i="136"/>
  <c r="E956" i="136"/>
  <c r="A956" i="136" s="1"/>
  <c r="M955" i="136"/>
  <c r="K955" i="136"/>
  <c r="E955" i="136"/>
  <c r="A955" i="136" s="1"/>
  <c r="M954" i="136"/>
  <c r="K954" i="136"/>
  <c r="E954" i="136"/>
  <c r="A954" i="136" s="1"/>
  <c r="M953" i="136"/>
  <c r="K953" i="136"/>
  <c r="D953" i="136"/>
  <c r="E953" i="136" s="1"/>
  <c r="A953" i="136" s="1"/>
  <c r="M952" i="136"/>
  <c r="K952" i="136"/>
  <c r="D952" i="136"/>
  <c r="E952" i="136" s="1"/>
  <c r="A952" i="136" s="1"/>
  <c r="M950" i="136"/>
  <c r="K950" i="136"/>
  <c r="E950" i="136"/>
  <c r="A950" i="136" s="1"/>
  <c r="M948" i="136"/>
  <c r="K948" i="136"/>
  <c r="A948" i="136"/>
  <c r="M947" i="136"/>
  <c r="K947" i="136"/>
  <c r="E947" i="136"/>
  <c r="A947" i="136" s="1"/>
  <c r="M946" i="136"/>
  <c r="K946" i="136"/>
  <c r="E946" i="136"/>
  <c r="A946" i="136" s="1"/>
  <c r="M945" i="136"/>
  <c r="K945" i="136"/>
  <c r="E945" i="136"/>
  <c r="A945" i="136" s="1"/>
  <c r="M944" i="136"/>
  <c r="K944" i="136"/>
  <c r="D944" i="136"/>
  <c r="E944" i="136" s="1"/>
  <c r="A944" i="136" s="1"/>
  <c r="M943" i="136"/>
  <c r="K943" i="136"/>
  <c r="D943" i="136"/>
  <c r="E943" i="136" s="1"/>
  <c r="A943" i="136" s="1"/>
  <c r="M942" i="136"/>
  <c r="K942" i="136"/>
  <c r="E942" i="136"/>
  <c r="A942" i="136" s="1"/>
  <c r="M941" i="136"/>
  <c r="K941" i="136"/>
  <c r="E941" i="136"/>
  <c r="A941" i="136" s="1"/>
  <c r="M940" i="136"/>
  <c r="K940" i="136"/>
  <c r="E940" i="136"/>
  <c r="A940" i="136" s="1"/>
  <c r="M939" i="136"/>
  <c r="K939" i="136"/>
  <c r="E939" i="136"/>
  <c r="A939" i="136" s="1"/>
  <c r="M938" i="136"/>
  <c r="K938" i="136"/>
  <c r="E938" i="136"/>
  <c r="A938" i="136" s="1"/>
  <c r="M937" i="136"/>
  <c r="K937" i="136"/>
  <c r="E937" i="136"/>
  <c r="A937" i="136" s="1"/>
  <c r="M936" i="136"/>
  <c r="K936" i="136"/>
  <c r="E936" i="136"/>
  <c r="A936" i="136" s="1"/>
  <c r="M935" i="136"/>
  <c r="K935" i="136"/>
  <c r="E935" i="136"/>
  <c r="A935" i="136" s="1"/>
  <c r="M933" i="136"/>
  <c r="K933" i="136"/>
  <c r="E933" i="136"/>
  <c r="A933" i="136" s="1"/>
  <c r="M932" i="136"/>
  <c r="K932" i="136"/>
  <c r="E932" i="136"/>
  <c r="A932" i="136" s="1"/>
  <c r="M931" i="136"/>
  <c r="K931" i="136"/>
  <c r="E931" i="136"/>
  <c r="A931" i="136" s="1"/>
  <c r="M930" i="136"/>
  <c r="K930" i="136"/>
  <c r="E930" i="136"/>
  <c r="A930" i="136" s="1"/>
  <c r="M929" i="136"/>
  <c r="K929" i="136"/>
  <c r="E929" i="136"/>
  <c r="A929" i="136" s="1"/>
  <c r="M928" i="136"/>
  <c r="K928" i="136"/>
  <c r="E928" i="136"/>
  <c r="A928" i="136" s="1"/>
  <c r="M927" i="136"/>
  <c r="K927" i="136"/>
  <c r="E927" i="136"/>
  <c r="A927" i="136" s="1"/>
  <c r="M926" i="136"/>
  <c r="K926" i="136"/>
  <c r="E926" i="136"/>
  <c r="A926" i="136" s="1"/>
  <c r="M925" i="136"/>
  <c r="K925" i="136"/>
  <c r="E925" i="136"/>
  <c r="A925" i="136" s="1"/>
  <c r="M924" i="136"/>
  <c r="K924" i="136"/>
  <c r="E924" i="136"/>
  <c r="A924" i="136" s="1"/>
  <c r="M923" i="136"/>
  <c r="K923" i="136"/>
  <c r="E923" i="136"/>
  <c r="A923" i="136" s="1"/>
  <c r="M922" i="136"/>
  <c r="K922" i="136"/>
  <c r="E922" i="136"/>
  <c r="A922" i="136" s="1"/>
  <c r="M921" i="136"/>
  <c r="K921" i="136"/>
  <c r="E921" i="136"/>
  <c r="A921" i="136" s="1"/>
  <c r="M920" i="136"/>
  <c r="K920" i="136"/>
  <c r="E920" i="136"/>
  <c r="A920" i="136" s="1"/>
  <c r="M919" i="136"/>
  <c r="K919" i="136"/>
  <c r="D919" i="136"/>
  <c r="E919" i="136" s="1"/>
  <c r="A919" i="136" s="1"/>
  <c r="M918" i="136"/>
  <c r="K918" i="136"/>
  <c r="E918" i="136"/>
  <c r="A918" i="136" s="1"/>
  <c r="M917" i="136"/>
  <c r="K917" i="136"/>
  <c r="E917" i="136"/>
  <c r="A917" i="136" s="1"/>
  <c r="M916" i="136"/>
  <c r="K916" i="136"/>
  <c r="E916" i="136"/>
  <c r="A916" i="136" s="1"/>
  <c r="M915" i="136"/>
  <c r="K915" i="136"/>
  <c r="E915" i="136"/>
  <c r="A915" i="136" s="1"/>
  <c r="M914" i="136"/>
  <c r="K914" i="136"/>
  <c r="E914" i="136"/>
  <c r="A914" i="136" s="1"/>
  <c r="M913" i="136"/>
  <c r="K913" i="136"/>
  <c r="E913" i="136"/>
  <c r="A913" i="136" s="1"/>
  <c r="M912" i="136"/>
  <c r="K912" i="136"/>
  <c r="E912" i="136"/>
  <c r="A912" i="136" s="1"/>
  <c r="M911" i="136"/>
  <c r="K911" i="136"/>
  <c r="A911" i="136"/>
  <c r="M910" i="136"/>
  <c r="K910" i="136"/>
  <c r="E910" i="136"/>
  <c r="A910" i="136" s="1"/>
  <c r="M909" i="136"/>
  <c r="K909" i="136"/>
  <c r="A909" i="136"/>
  <c r="M908" i="136"/>
  <c r="K908" i="136"/>
  <c r="E908" i="136"/>
  <c r="A908" i="136" s="1"/>
  <c r="M907" i="136"/>
  <c r="K907" i="136"/>
  <c r="E907" i="136"/>
  <c r="A907" i="136" s="1"/>
  <c r="M906" i="136"/>
  <c r="K906" i="136"/>
  <c r="E906" i="136"/>
  <c r="A906" i="136" s="1"/>
  <c r="M905" i="136"/>
  <c r="K905" i="136"/>
  <c r="E905" i="136"/>
  <c r="A905" i="136" s="1"/>
  <c r="M904" i="136"/>
  <c r="K904" i="136"/>
  <c r="E904" i="136"/>
  <c r="A904" i="136" s="1"/>
  <c r="M903" i="136"/>
  <c r="K903" i="136"/>
  <c r="E903" i="136"/>
  <c r="A903" i="136" s="1"/>
  <c r="M902" i="136"/>
  <c r="K902" i="136"/>
  <c r="E902" i="136"/>
  <c r="A902" i="136" s="1"/>
  <c r="M901" i="136"/>
  <c r="K901" i="136"/>
  <c r="E901" i="136"/>
  <c r="A901" i="136" s="1"/>
  <c r="M900" i="136"/>
  <c r="K900" i="136"/>
  <c r="A900" i="136"/>
  <c r="M899" i="136"/>
  <c r="K899" i="136"/>
  <c r="E899" i="136"/>
  <c r="A899" i="136" s="1"/>
  <c r="M898" i="136"/>
  <c r="K898" i="136"/>
  <c r="E898" i="136"/>
  <c r="A898" i="136" s="1"/>
  <c r="M897" i="136"/>
  <c r="K897" i="136"/>
  <c r="E897" i="136"/>
  <c r="A897" i="136" s="1"/>
  <c r="M896" i="136"/>
  <c r="K896" i="136"/>
  <c r="E896" i="136"/>
  <c r="A896" i="136" s="1"/>
  <c r="M895" i="136"/>
  <c r="K895" i="136"/>
  <c r="A895" i="136"/>
  <c r="M894" i="136"/>
  <c r="K894" i="136"/>
  <c r="E894" i="136"/>
  <c r="A894" i="136" s="1"/>
  <c r="M893" i="136"/>
  <c r="K893" i="136"/>
  <c r="A893" i="136"/>
  <c r="M892" i="136"/>
  <c r="K892" i="136"/>
  <c r="A892" i="136"/>
  <c r="M891" i="136"/>
  <c r="K891" i="136"/>
  <c r="E891" i="136"/>
  <c r="A891" i="136" s="1"/>
  <c r="M890" i="136"/>
  <c r="K890" i="136"/>
  <c r="E890" i="136"/>
  <c r="A890" i="136" s="1"/>
  <c r="M889" i="136"/>
  <c r="K889" i="136"/>
  <c r="E889" i="136"/>
  <c r="A889" i="136" s="1"/>
  <c r="M888" i="136"/>
  <c r="E888" i="136"/>
  <c r="A888" i="136" s="1"/>
  <c r="M887" i="136"/>
  <c r="K887" i="136"/>
  <c r="E887" i="136"/>
  <c r="A887" i="136" s="1"/>
  <c r="M886" i="136"/>
  <c r="K886" i="136"/>
  <c r="A886" i="136"/>
  <c r="M885" i="136"/>
  <c r="K885" i="136"/>
  <c r="E885" i="136"/>
  <c r="A885" i="136" s="1"/>
  <c r="M884" i="136"/>
  <c r="K884" i="136"/>
  <c r="E884" i="136"/>
  <c r="A884" i="136" s="1"/>
  <c r="M883" i="136"/>
  <c r="K883" i="136"/>
  <c r="E883" i="136"/>
  <c r="A883" i="136" s="1"/>
  <c r="M882" i="136"/>
  <c r="K882" i="136"/>
  <c r="E882" i="136"/>
  <c r="A882" i="136" s="1"/>
  <c r="M881" i="136"/>
  <c r="K881" i="136"/>
  <c r="E881" i="136"/>
  <c r="A881" i="136" s="1"/>
  <c r="M880" i="136"/>
  <c r="K880" i="136"/>
  <c r="D880" i="136"/>
  <c r="E880" i="136" s="1"/>
  <c r="A880" i="136" s="1"/>
  <c r="M879" i="136"/>
  <c r="K879" i="136"/>
  <c r="E879" i="136"/>
  <c r="A879" i="136" s="1"/>
  <c r="M878" i="136"/>
  <c r="K878" i="136"/>
  <c r="D878" i="136"/>
  <c r="E878" i="136" s="1"/>
  <c r="A878" i="136" s="1"/>
  <c r="M877" i="136"/>
  <c r="K877" i="136"/>
  <c r="E877" i="136"/>
  <c r="A877" i="136" s="1"/>
  <c r="M876" i="136"/>
  <c r="K876" i="136"/>
  <c r="E876" i="136"/>
  <c r="A876" i="136" s="1"/>
  <c r="M875" i="136"/>
  <c r="K875" i="136"/>
  <c r="E875" i="136"/>
  <c r="A875" i="136" s="1"/>
  <c r="M874" i="136"/>
  <c r="K874" i="136"/>
  <c r="E874" i="136"/>
  <c r="A874" i="136" s="1"/>
  <c r="M873" i="136"/>
  <c r="K873" i="136"/>
  <c r="A873" i="136"/>
  <c r="M871" i="136"/>
  <c r="K871" i="136"/>
  <c r="E871" i="136"/>
  <c r="A871" i="136" s="1"/>
  <c r="M870" i="136"/>
  <c r="K870" i="136"/>
  <c r="E870" i="136"/>
  <c r="A870" i="136" s="1"/>
  <c r="M869" i="136"/>
  <c r="K869" i="136"/>
  <c r="E869" i="136"/>
  <c r="A869" i="136" s="1"/>
  <c r="M868" i="136"/>
  <c r="D868" i="136"/>
  <c r="E868" i="136" s="1"/>
  <c r="A868" i="136" s="1"/>
  <c r="M867" i="136"/>
  <c r="K867" i="136"/>
  <c r="E867" i="136"/>
  <c r="A867" i="136" s="1"/>
  <c r="M866" i="136"/>
  <c r="K866" i="136"/>
  <c r="E866" i="136"/>
  <c r="A866" i="136" s="1"/>
  <c r="M865" i="136"/>
  <c r="K865" i="136"/>
  <c r="E865" i="136"/>
  <c r="A865" i="136" s="1"/>
  <c r="M864" i="136"/>
  <c r="K864" i="136"/>
  <c r="E864" i="136"/>
  <c r="A864" i="136" s="1"/>
  <c r="M863" i="136"/>
  <c r="K863" i="136"/>
  <c r="M862" i="136"/>
  <c r="K862" i="136"/>
  <c r="E862" i="136"/>
  <c r="A862" i="136" s="1"/>
  <c r="M861" i="136"/>
  <c r="K861" i="136"/>
  <c r="E861" i="136"/>
  <c r="A861" i="136" s="1"/>
  <c r="M860" i="136"/>
  <c r="K860" i="136"/>
  <c r="E860" i="136"/>
  <c r="A860" i="136" s="1"/>
  <c r="M859" i="136"/>
  <c r="K859" i="136"/>
  <c r="E859" i="136"/>
  <c r="A859" i="136" s="1"/>
  <c r="M858" i="136"/>
  <c r="K858" i="136"/>
  <c r="E858" i="136"/>
  <c r="A858" i="136" s="1"/>
  <c r="M857" i="136"/>
  <c r="K857" i="136"/>
  <c r="E857" i="136"/>
  <c r="A857" i="136" s="1"/>
  <c r="M856" i="136"/>
  <c r="K856" i="136"/>
  <c r="E856" i="136"/>
  <c r="A856" i="136" s="1"/>
  <c r="M855" i="136"/>
  <c r="K855" i="136"/>
  <c r="E855" i="136"/>
  <c r="A855" i="136" s="1"/>
  <c r="M854" i="136"/>
  <c r="K854" i="136"/>
  <c r="D854" i="136"/>
  <c r="E854" i="136" s="1"/>
  <c r="A854" i="136" s="1"/>
  <c r="M853" i="136"/>
  <c r="K853" i="136"/>
  <c r="E853" i="136"/>
  <c r="A853" i="136" s="1"/>
  <c r="M852" i="136"/>
  <c r="K852" i="136"/>
  <c r="E852" i="136"/>
  <c r="A852" i="136" s="1"/>
  <c r="M851" i="136"/>
  <c r="K851" i="136"/>
  <c r="D851" i="136"/>
  <c r="E851" i="136" s="1"/>
  <c r="A851" i="136" s="1"/>
  <c r="M849" i="136"/>
  <c r="K849" i="136"/>
  <c r="E849" i="136"/>
  <c r="A849" i="136" s="1"/>
  <c r="M848" i="136"/>
  <c r="K848" i="136"/>
  <c r="E848" i="136"/>
  <c r="A848" i="136" s="1"/>
  <c r="M847" i="136"/>
  <c r="K847" i="136"/>
  <c r="A847" i="136"/>
  <c r="M846" i="136"/>
  <c r="K846" i="136"/>
  <c r="E846" i="136"/>
  <c r="A846" i="136" s="1"/>
  <c r="M845" i="136"/>
  <c r="K845" i="136"/>
  <c r="E845" i="136"/>
  <c r="A845" i="136" s="1"/>
  <c r="M844" i="136"/>
  <c r="K844" i="136"/>
  <c r="E844" i="136"/>
  <c r="A844" i="136" s="1"/>
  <c r="M843" i="136"/>
  <c r="K843" i="136"/>
  <c r="E843" i="136"/>
  <c r="A843" i="136" s="1"/>
  <c r="M842" i="136"/>
  <c r="K842" i="136"/>
  <c r="A842" i="136"/>
  <c r="M841" i="136"/>
  <c r="K841" i="136"/>
  <c r="E841" i="136"/>
  <c r="A841" i="136" s="1"/>
  <c r="M840" i="136"/>
  <c r="K840" i="136"/>
  <c r="E840" i="136"/>
  <c r="A840" i="136" s="1"/>
  <c r="M839" i="136"/>
  <c r="K839" i="136"/>
  <c r="E839" i="136"/>
  <c r="A839" i="136" s="1"/>
  <c r="M838" i="136"/>
  <c r="K838" i="136"/>
  <c r="E838" i="136"/>
  <c r="A838" i="136" s="1"/>
  <c r="M837" i="136"/>
  <c r="K837" i="136"/>
  <c r="E837" i="136"/>
  <c r="A837" i="136" s="1"/>
  <c r="M836" i="136"/>
  <c r="K836" i="136"/>
  <c r="E836" i="136"/>
  <c r="A836" i="136" s="1"/>
  <c r="M835" i="136"/>
  <c r="K835" i="136"/>
  <c r="E835" i="136"/>
  <c r="A835" i="136" s="1"/>
  <c r="M834" i="136"/>
  <c r="K834" i="136"/>
  <c r="E834" i="136"/>
  <c r="A834" i="136" s="1"/>
  <c r="M833" i="136"/>
  <c r="K833" i="136"/>
  <c r="E833" i="136"/>
  <c r="A833" i="136" s="1"/>
  <c r="M832" i="136"/>
  <c r="K832" i="136"/>
  <c r="E832" i="136"/>
  <c r="A832" i="136" s="1"/>
  <c r="M831" i="136"/>
  <c r="K831" i="136"/>
  <c r="E831" i="136"/>
  <c r="A831" i="136" s="1"/>
  <c r="M830" i="136"/>
  <c r="K830" i="136"/>
  <c r="E830" i="136"/>
  <c r="A830" i="136" s="1"/>
  <c r="M829" i="136"/>
  <c r="K829" i="136"/>
  <c r="E829" i="136"/>
  <c r="A829" i="136" s="1"/>
  <c r="M828" i="136"/>
  <c r="K828" i="136"/>
  <c r="E828" i="136"/>
  <c r="A828" i="136" s="1"/>
  <c r="M827" i="136"/>
  <c r="K827" i="136"/>
  <c r="E827" i="136"/>
  <c r="A827" i="136" s="1"/>
  <c r="M826" i="136"/>
  <c r="K826" i="136"/>
  <c r="E826" i="136"/>
  <c r="A826" i="136" s="1"/>
  <c r="M825" i="136"/>
  <c r="K825" i="136"/>
  <c r="E825" i="136"/>
  <c r="A825" i="136" s="1"/>
  <c r="M824" i="136"/>
  <c r="K824" i="136"/>
  <c r="E824" i="136"/>
  <c r="A824" i="136" s="1"/>
  <c r="M823" i="136"/>
  <c r="K823" i="136"/>
  <c r="E823" i="136"/>
  <c r="A823" i="136" s="1"/>
  <c r="M822" i="136"/>
  <c r="K822" i="136"/>
  <c r="E822" i="136"/>
  <c r="A822" i="136" s="1"/>
  <c r="M821" i="136"/>
  <c r="K821" i="136"/>
  <c r="D821" i="136"/>
  <c r="E821" i="136" s="1"/>
  <c r="A821" i="136" s="1"/>
  <c r="M820" i="136"/>
  <c r="K820" i="136"/>
  <c r="E820" i="136"/>
  <c r="A820" i="136" s="1"/>
  <c r="M819" i="136"/>
  <c r="K819" i="136"/>
  <c r="E819" i="136"/>
  <c r="A819" i="136" s="1"/>
  <c r="M818" i="136"/>
  <c r="K818" i="136"/>
  <c r="A818" i="136"/>
  <c r="M817" i="136"/>
  <c r="K817" i="136"/>
  <c r="A817" i="136"/>
  <c r="M816" i="136"/>
  <c r="K816" i="136"/>
  <c r="E816" i="136"/>
  <c r="A816" i="136" s="1"/>
  <c r="M815" i="136"/>
  <c r="K815" i="136"/>
  <c r="E815" i="136"/>
  <c r="A815" i="136" s="1"/>
  <c r="M814" i="136"/>
  <c r="K814" i="136"/>
  <c r="E814" i="136"/>
  <c r="A814" i="136" s="1"/>
  <c r="M813" i="136"/>
  <c r="K813" i="136"/>
  <c r="E813" i="136"/>
  <c r="A813" i="136" s="1"/>
  <c r="M812" i="136"/>
  <c r="K812" i="136"/>
  <c r="E812" i="136"/>
  <c r="A812" i="136" s="1"/>
  <c r="M811" i="136"/>
  <c r="K811" i="136"/>
  <c r="E811" i="136"/>
  <c r="A811" i="136" s="1"/>
  <c r="M810" i="136"/>
  <c r="K810" i="136"/>
  <c r="E810" i="136"/>
  <c r="A810" i="136" s="1"/>
  <c r="M809" i="136"/>
  <c r="K809" i="136"/>
  <c r="E809" i="136"/>
  <c r="A809" i="136" s="1"/>
  <c r="M808" i="136"/>
  <c r="K808" i="136"/>
  <c r="E808" i="136"/>
  <c r="A808" i="136" s="1"/>
  <c r="M807" i="136"/>
  <c r="K807" i="136"/>
  <c r="E807" i="136"/>
  <c r="A807" i="136" s="1"/>
  <c r="M806" i="136"/>
  <c r="K806" i="136"/>
  <c r="E806" i="136"/>
  <c r="A806" i="136" s="1"/>
  <c r="M805" i="136"/>
  <c r="K805" i="136"/>
  <c r="E805" i="136"/>
  <c r="A805" i="136" s="1"/>
  <c r="M804" i="136"/>
  <c r="K804" i="136"/>
  <c r="E804" i="136"/>
  <c r="A804" i="136" s="1"/>
  <c r="M803" i="136"/>
  <c r="K803" i="136"/>
  <c r="E803" i="136"/>
  <c r="A803" i="136" s="1"/>
  <c r="M802" i="136"/>
  <c r="K802" i="136"/>
  <c r="E802" i="136"/>
  <c r="A802" i="136" s="1"/>
  <c r="M801" i="136"/>
  <c r="K801" i="136"/>
  <c r="A801" i="136"/>
  <c r="M800" i="136"/>
  <c r="K800" i="136"/>
  <c r="E800" i="136"/>
  <c r="A800" i="136" s="1"/>
  <c r="M799" i="136"/>
  <c r="K799" i="136"/>
  <c r="E799" i="136"/>
  <c r="A799" i="136" s="1"/>
  <c r="M798" i="136"/>
  <c r="K798" i="136"/>
  <c r="E798" i="136"/>
  <c r="A798" i="136" s="1"/>
  <c r="M797" i="136"/>
  <c r="K797" i="136"/>
  <c r="E797" i="136"/>
  <c r="A797" i="136" s="1"/>
  <c r="M796" i="136"/>
  <c r="K796" i="136"/>
  <c r="E796" i="136"/>
  <c r="A796" i="136" s="1"/>
  <c r="M795" i="136"/>
  <c r="K795" i="136"/>
  <c r="E795" i="136"/>
  <c r="A795" i="136" s="1"/>
  <c r="M794" i="136"/>
  <c r="E794" i="136"/>
  <c r="A794" i="136" s="1"/>
  <c r="M793" i="136"/>
  <c r="K793" i="136"/>
  <c r="M792" i="136"/>
  <c r="K792" i="136"/>
  <c r="E792" i="136"/>
  <c r="A792" i="136" s="1"/>
  <c r="M791" i="136"/>
  <c r="K791" i="136"/>
  <c r="D791" i="136"/>
  <c r="E791" i="136" s="1"/>
  <c r="A791" i="136" s="1"/>
  <c r="M790" i="136"/>
  <c r="K790" i="136"/>
  <c r="E790" i="136"/>
  <c r="A790" i="136" s="1"/>
  <c r="M789" i="136"/>
  <c r="K789" i="136"/>
  <c r="E789" i="136"/>
  <c r="A789" i="136" s="1"/>
  <c r="M788" i="136"/>
  <c r="K788" i="136"/>
  <c r="E788" i="136"/>
  <c r="A788" i="136" s="1"/>
  <c r="M787" i="136"/>
  <c r="K787" i="136"/>
  <c r="E787" i="136"/>
  <c r="A787" i="136" s="1"/>
  <c r="M786" i="136"/>
  <c r="K786" i="136"/>
  <c r="E786" i="136"/>
  <c r="A786" i="136" s="1"/>
  <c r="M785" i="136"/>
  <c r="K785" i="136"/>
  <c r="E785" i="136"/>
  <c r="A785" i="136" s="1"/>
  <c r="M784" i="136"/>
  <c r="K784" i="136"/>
  <c r="A784" i="136"/>
  <c r="M783" i="136"/>
  <c r="K783" i="136"/>
  <c r="E783" i="136"/>
  <c r="A783" i="136" s="1"/>
  <c r="M782" i="136"/>
  <c r="K782" i="136"/>
  <c r="E782" i="136"/>
  <c r="A782" i="136" s="1"/>
  <c r="M781" i="136"/>
  <c r="K781" i="136"/>
  <c r="E781" i="136"/>
  <c r="A781" i="136" s="1"/>
  <c r="M780" i="136"/>
  <c r="K780" i="136"/>
  <c r="E780" i="136"/>
  <c r="A780" i="136" s="1"/>
  <c r="M779" i="136"/>
  <c r="K779" i="136"/>
  <c r="E779" i="136"/>
  <c r="A779" i="136" s="1"/>
  <c r="M778" i="136"/>
  <c r="K778" i="136"/>
  <c r="A778" i="136"/>
  <c r="M777" i="136"/>
  <c r="K777" i="136"/>
  <c r="E777" i="136"/>
  <c r="A777" i="136" s="1"/>
  <c r="M776" i="136"/>
  <c r="K776" i="136"/>
  <c r="A776" i="136"/>
  <c r="M775" i="136"/>
  <c r="K775" i="136"/>
  <c r="A775" i="136"/>
  <c r="M774" i="136"/>
  <c r="M772" i="136"/>
  <c r="E772" i="136"/>
  <c r="A772" i="136" s="1"/>
  <c r="M771" i="136"/>
  <c r="K771" i="136"/>
  <c r="E771" i="136"/>
  <c r="A771" i="136" s="1"/>
  <c r="M770" i="136"/>
  <c r="K770" i="136"/>
  <c r="E770" i="136"/>
  <c r="A770" i="136" s="1"/>
  <c r="M769" i="136"/>
  <c r="K769" i="136"/>
  <c r="E769" i="136"/>
  <c r="A769" i="136" s="1"/>
  <c r="M768" i="136"/>
  <c r="K768" i="136"/>
  <c r="E768" i="136"/>
  <c r="A768" i="136" s="1"/>
  <c r="M767" i="136"/>
  <c r="K767" i="136"/>
  <c r="E767" i="136"/>
  <c r="A767" i="136" s="1"/>
  <c r="M766" i="136"/>
  <c r="K766" i="136"/>
  <c r="E766" i="136"/>
  <c r="A766" i="136" s="1"/>
  <c r="M765" i="136"/>
  <c r="K765" i="136"/>
  <c r="E765" i="136"/>
  <c r="A765" i="136" s="1"/>
  <c r="M764" i="136"/>
  <c r="K764" i="136"/>
  <c r="A764" i="136"/>
  <c r="M763" i="136"/>
  <c r="K763" i="136"/>
  <c r="E763" i="136"/>
  <c r="A763" i="136" s="1"/>
  <c r="M762" i="136"/>
  <c r="K762" i="136"/>
  <c r="E762" i="136"/>
  <c r="A762" i="136" s="1"/>
  <c r="M761" i="136"/>
  <c r="K761" i="136"/>
  <c r="E761" i="136"/>
  <c r="A761" i="136" s="1"/>
  <c r="M760" i="136"/>
  <c r="K760" i="136"/>
  <c r="E760" i="136"/>
  <c r="A760" i="136" s="1"/>
  <c r="M759" i="136"/>
  <c r="K759" i="136"/>
  <c r="E759" i="136"/>
  <c r="A759" i="136" s="1"/>
  <c r="M758" i="136"/>
  <c r="K758" i="136"/>
  <c r="E758" i="136"/>
  <c r="A758" i="136" s="1"/>
  <c r="M757" i="136"/>
  <c r="K757" i="136"/>
  <c r="E757" i="136"/>
  <c r="A757" i="136" s="1"/>
  <c r="M756" i="136"/>
  <c r="K756" i="136"/>
  <c r="E756" i="136"/>
  <c r="A756" i="136" s="1"/>
  <c r="M755" i="136"/>
  <c r="K755" i="136"/>
  <c r="E755" i="136"/>
  <c r="A755" i="136" s="1"/>
  <c r="M754" i="136"/>
  <c r="K754" i="136"/>
  <c r="E754" i="136"/>
  <c r="A754" i="136" s="1"/>
  <c r="M753" i="136"/>
  <c r="K753" i="136"/>
  <c r="E753" i="136"/>
  <c r="A753" i="136" s="1"/>
  <c r="M752" i="136"/>
  <c r="K752" i="136"/>
  <c r="E752" i="136"/>
  <c r="A752" i="136" s="1"/>
  <c r="M751" i="136"/>
  <c r="K751" i="136"/>
  <c r="E751" i="136"/>
  <c r="A751" i="136" s="1"/>
  <c r="M750" i="136"/>
  <c r="K750" i="136"/>
  <c r="E750" i="136"/>
  <c r="A750" i="136" s="1"/>
  <c r="M749" i="136"/>
  <c r="K749" i="136"/>
  <c r="E749" i="136"/>
  <c r="A749" i="136" s="1"/>
  <c r="M748" i="136"/>
  <c r="K748" i="136"/>
  <c r="E748" i="136"/>
  <c r="A748" i="136" s="1"/>
  <c r="M747" i="136"/>
  <c r="K747" i="136"/>
  <c r="E747" i="136"/>
  <c r="A747" i="136" s="1"/>
  <c r="M746" i="136"/>
  <c r="K746" i="136"/>
  <c r="A746" i="136"/>
  <c r="M745" i="136"/>
  <c r="K745" i="136"/>
  <c r="A745" i="136"/>
  <c r="M744" i="136"/>
  <c r="K744" i="136"/>
  <c r="E744" i="136"/>
  <c r="A744" i="136" s="1"/>
  <c r="M743" i="136"/>
  <c r="K743" i="136"/>
  <c r="E743" i="136"/>
  <c r="A743" i="136" s="1"/>
  <c r="M742" i="136"/>
  <c r="K742" i="136"/>
  <c r="D742" i="136"/>
  <c r="E742" i="136" s="1"/>
  <c r="A742" i="136" s="1"/>
  <c r="M741" i="136"/>
  <c r="K741" i="136"/>
  <c r="E741" i="136"/>
  <c r="A741" i="136" s="1"/>
  <c r="M740" i="136"/>
  <c r="K740" i="136"/>
  <c r="E740" i="136"/>
  <c r="A740" i="136" s="1"/>
  <c r="M739" i="136"/>
  <c r="K739" i="136"/>
  <c r="E739" i="136"/>
  <c r="A739" i="136" s="1"/>
  <c r="M738" i="136"/>
  <c r="K738" i="136"/>
  <c r="A738" i="136"/>
  <c r="M737" i="136"/>
  <c r="K737" i="136"/>
  <c r="E737" i="136"/>
  <c r="A737" i="136" s="1"/>
  <c r="M736" i="136"/>
  <c r="K736" i="136"/>
  <c r="E736" i="136"/>
  <c r="A736" i="136" s="1"/>
  <c r="M735" i="136"/>
  <c r="K735" i="136"/>
  <c r="E735" i="136"/>
  <c r="A735" i="136" s="1"/>
  <c r="M734" i="136"/>
  <c r="K734" i="136"/>
  <c r="D734" i="136"/>
  <c r="E734" i="136" s="1"/>
  <c r="A734" i="136" s="1"/>
  <c r="M733" i="136"/>
  <c r="K733" i="136"/>
  <c r="E733" i="136"/>
  <c r="A733" i="136" s="1"/>
  <c r="M732" i="136"/>
  <c r="K732" i="136"/>
  <c r="A732" i="136"/>
  <c r="M731" i="136"/>
  <c r="K731" i="136"/>
  <c r="E731" i="136"/>
  <c r="A731" i="136" s="1"/>
  <c r="M730" i="136"/>
  <c r="K730" i="136"/>
  <c r="E730" i="136"/>
  <c r="A730" i="136" s="1"/>
  <c r="M729" i="136"/>
  <c r="K729" i="136"/>
  <c r="E729" i="136"/>
  <c r="A729" i="136" s="1"/>
  <c r="M728" i="136"/>
  <c r="K728" i="136"/>
  <c r="E728" i="136"/>
  <c r="A728" i="136" s="1"/>
  <c r="M727" i="136"/>
  <c r="K727" i="136"/>
  <c r="E727" i="136"/>
  <c r="A727" i="136" s="1"/>
  <c r="M725" i="136"/>
  <c r="K725" i="136"/>
  <c r="E725" i="136"/>
  <c r="A725" i="136" s="1"/>
  <c r="M724" i="136"/>
  <c r="K724" i="136"/>
  <c r="E724" i="136"/>
  <c r="A724" i="136" s="1"/>
  <c r="M723" i="136"/>
  <c r="K723" i="136"/>
  <c r="E723" i="136"/>
  <c r="A723" i="136" s="1"/>
  <c r="M722" i="136"/>
  <c r="E722" i="136"/>
  <c r="A722" i="136" s="1"/>
  <c r="M721" i="136"/>
  <c r="K721" i="136"/>
  <c r="E721" i="136"/>
  <c r="A721" i="136" s="1"/>
  <c r="M720" i="136"/>
  <c r="K720" i="136"/>
  <c r="E720" i="136"/>
  <c r="A720" i="136" s="1"/>
  <c r="M719" i="136"/>
  <c r="K719" i="136"/>
  <c r="E719" i="136"/>
  <c r="A719" i="136" s="1"/>
  <c r="M718" i="136"/>
  <c r="K718" i="136"/>
  <c r="E718" i="136"/>
  <c r="A718" i="136" s="1"/>
  <c r="M717" i="136"/>
  <c r="K717" i="136"/>
  <c r="E717" i="136"/>
  <c r="A717" i="136" s="1"/>
  <c r="M716" i="136"/>
  <c r="K716" i="136"/>
  <c r="E716" i="136"/>
  <c r="A716" i="136" s="1"/>
  <c r="M714" i="136"/>
  <c r="K714" i="136"/>
  <c r="E714" i="136"/>
  <c r="A714" i="136" s="1"/>
  <c r="M713" i="136"/>
  <c r="K713" i="136"/>
  <c r="E713" i="136"/>
  <c r="A713" i="136" s="1"/>
  <c r="M712" i="136"/>
  <c r="K712" i="136"/>
  <c r="E712" i="136"/>
  <c r="A712" i="136" s="1"/>
  <c r="M711" i="136"/>
  <c r="K711" i="136"/>
  <c r="E711" i="136"/>
  <c r="A711" i="136" s="1"/>
  <c r="M710" i="136"/>
  <c r="K710" i="136"/>
  <c r="E710" i="136"/>
  <c r="A710" i="136" s="1"/>
  <c r="M709" i="136"/>
  <c r="K709" i="136"/>
  <c r="E709" i="136"/>
  <c r="A709" i="136" s="1"/>
  <c r="M708" i="136"/>
  <c r="K708" i="136"/>
  <c r="E708" i="136"/>
  <c r="A708" i="136" s="1"/>
  <c r="M707" i="136"/>
  <c r="K707" i="136"/>
  <c r="E707" i="136"/>
  <c r="A707" i="136" s="1"/>
  <c r="M706" i="136"/>
  <c r="K706" i="136"/>
  <c r="E706" i="136"/>
  <c r="A706" i="136" s="1"/>
  <c r="M705" i="136"/>
  <c r="K705" i="136"/>
  <c r="E705" i="136"/>
  <c r="A705" i="136" s="1"/>
  <c r="M703" i="136"/>
  <c r="K703" i="136"/>
  <c r="E703" i="136"/>
  <c r="A703" i="136" s="1"/>
  <c r="M702" i="136"/>
  <c r="K702" i="136"/>
  <c r="E702" i="136"/>
  <c r="A702" i="136" s="1"/>
  <c r="M701" i="136"/>
  <c r="K701" i="136"/>
  <c r="E701" i="136"/>
  <c r="A701" i="136" s="1"/>
  <c r="M700" i="136"/>
  <c r="K700" i="136"/>
  <c r="M699" i="136"/>
  <c r="K699" i="136"/>
  <c r="E699" i="136"/>
  <c r="A699" i="136" s="1"/>
  <c r="M698" i="136"/>
  <c r="K698" i="136"/>
  <c r="A698" i="136"/>
  <c r="M697" i="136"/>
  <c r="K697" i="136"/>
  <c r="E697" i="136"/>
  <c r="A697" i="136" s="1"/>
  <c r="M696" i="136"/>
  <c r="K696" i="136"/>
  <c r="E696" i="136"/>
  <c r="A696" i="136" s="1"/>
  <c r="M695" i="136"/>
  <c r="K695" i="136"/>
  <c r="E695" i="136"/>
  <c r="A695" i="136" s="1"/>
  <c r="M694" i="136"/>
  <c r="K694" i="136"/>
  <c r="E694" i="136"/>
  <c r="A694" i="136" s="1"/>
  <c r="M693" i="136"/>
  <c r="K693" i="136"/>
  <c r="E693" i="136"/>
  <c r="A693" i="136" s="1"/>
  <c r="M692" i="136"/>
  <c r="K692" i="136"/>
  <c r="D692" i="136"/>
  <c r="E692" i="136" s="1"/>
  <c r="A692" i="136" s="1"/>
  <c r="M691" i="136"/>
  <c r="K691" i="136"/>
  <c r="E691" i="136"/>
  <c r="A691" i="136" s="1"/>
  <c r="M690" i="136"/>
  <c r="K690" i="136"/>
  <c r="M689" i="136"/>
  <c r="K689" i="136"/>
  <c r="E689" i="136"/>
  <c r="A689" i="136" s="1"/>
  <c r="M688" i="136"/>
  <c r="K688" i="136"/>
  <c r="E688" i="136"/>
  <c r="A688" i="136" s="1"/>
  <c r="M687" i="136"/>
  <c r="K687" i="136"/>
  <c r="E687" i="136"/>
  <c r="A687" i="136" s="1"/>
  <c r="M686" i="136"/>
  <c r="K686" i="136"/>
  <c r="E686" i="136"/>
  <c r="A686" i="136" s="1"/>
  <c r="M685" i="136"/>
  <c r="K685" i="136"/>
  <c r="D685" i="136"/>
  <c r="E685" i="136" s="1"/>
  <c r="A685" i="136" s="1"/>
  <c r="M684" i="136"/>
  <c r="K684" i="136"/>
  <c r="E684" i="136"/>
  <c r="A684" i="136" s="1"/>
  <c r="M683" i="136"/>
  <c r="K683" i="136"/>
  <c r="D683" i="136"/>
  <c r="E683" i="136" s="1"/>
  <c r="A683" i="136" s="1"/>
  <c r="M682" i="136"/>
  <c r="K682" i="136"/>
  <c r="D682" i="136"/>
  <c r="E682" i="136" s="1"/>
  <c r="A682" i="136" s="1"/>
  <c r="M681" i="136"/>
  <c r="K681" i="136"/>
  <c r="E681" i="136"/>
  <c r="A681" i="136" s="1"/>
  <c r="M1196" i="136"/>
  <c r="K1196" i="136"/>
  <c r="E1196" i="136"/>
  <c r="A1196" i="136" s="1"/>
  <c r="M680" i="136"/>
  <c r="K680" i="136"/>
  <c r="E680" i="136"/>
  <c r="A680" i="136" s="1"/>
  <c r="M679" i="136"/>
  <c r="K679" i="136"/>
  <c r="A679" i="136"/>
  <c r="M678" i="136"/>
  <c r="K678" i="136"/>
  <c r="E678" i="136"/>
  <c r="A678" i="136" s="1"/>
  <c r="M677" i="136"/>
  <c r="K677" i="136"/>
  <c r="E677" i="136"/>
  <c r="A677" i="136" s="1"/>
  <c r="M676" i="136"/>
  <c r="K676" i="136"/>
  <c r="E676" i="136"/>
  <c r="A676" i="136" s="1"/>
  <c r="M675" i="136"/>
  <c r="K675" i="136"/>
  <c r="E675" i="136"/>
  <c r="A675" i="136" s="1"/>
  <c r="M674" i="136"/>
  <c r="K674" i="136"/>
  <c r="E674" i="136"/>
  <c r="A674" i="136" s="1"/>
  <c r="M673" i="136"/>
  <c r="K673" i="136"/>
  <c r="E673" i="136"/>
  <c r="A673" i="136" s="1"/>
  <c r="M672" i="136"/>
  <c r="K672" i="136"/>
  <c r="E672" i="136"/>
  <c r="A672" i="136" s="1"/>
  <c r="M671" i="136"/>
  <c r="K671" i="136"/>
  <c r="E671" i="136"/>
  <c r="A671" i="136" s="1"/>
  <c r="M670" i="136"/>
  <c r="K670" i="136"/>
  <c r="E670" i="136"/>
  <c r="A670" i="136" s="1"/>
  <c r="M669" i="136"/>
  <c r="K669" i="136"/>
  <c r="E669" i="136"/>
  <c r="A669" i="136" s="1"/>
  <c r="M668" i="136"/>
  <c r="K668" i="136"/>
  <c r="E668" i="136"/>
  <c r="A668" i="136" s="1"/>
  <c r="M667" i="136"/>
  <c r="K667" i="136"/>
  <c r="A667" i="136"/>
  <c r="M666" i="136"/>
  <c r="K666" i="136"/>
  <c r="E666" i="136"/>
  <c r="A666" i="136" s="1"/>
  <c r="M664" i="136"/>
  <c r="K664" i="136"/>
  <c r="A664" i="136"/>
  <c r="M663" i="136"/>
  <c r="K663" i="136"/>
  <c r="E663" i="136"/>
  <c r="A663" i="136" s="1"/>
  <c r="M662" i="136"/>
  <c r="K662" i="136"/>
  <c r="E662" i="136"/>
  <c r="A662" i="136" s="1"/>
  <c r="M661" i="136"/>
  <c r="K661" i="136"/>
  <c r="E661" i="136"/>
  <c r="A661" i="136" s="1"/>
  <c r="M660" i="136"/>
  <c r="K660" i="136"/>
  <c r="E660" i="136"/>
  <c r="A660" i="136" s="1"/>
  <c r="M659" i="136"/>
  <c r="K659" i="136"/>
  <c r="E659" i="136"/>
  <c r="A659" i="136" s="1"/>
  <c r="M658" i="136"/>
  <c r="K658" i="136"/>
  <c r="A658" i="136"/>
  <c r="M657" i="136"/>
  <c r="K657" i="136"/>
  <c r="E657" i="136"/>
  <c r="A657" i="136" s="1"/>
  <c r="M656" i="136"/>
  <c r="K656" i="136"/>
  <c r="D656" i="136"/>
  <c r="E656" i="136" s="1"/>
  <c r="A656" i="136" s="1"/>
  <c r="M655" i="136"/>
  <c r="K655" i="136"/>
  <c r="A655" i="136"/>
  <c r="M654" i="136"/>
  <c r="K654" i="136"/>
  <c r="E654" i="136"/>
  <c r="A654" i="136" s="1"/>
  <c r="M653" i="136"/>
  <c r="K653" i="136"/>
  <c r="A653" i="136"/>
  <c r="M652" i="136"/>
  <c r="K652" i="136"/>
  <c r="E652" i="136"/>
  <c r="A652" i="136" s="1"/>
  <c r="M651" i="136"/>
  <c r="K651" i="136"/>
  <c r="E651" i="136"/>
  <c r="A651" i="136" s="1"/>
  <c r="M650" i="136"/>
  <c r="K650" i="136"/>
  <c r="E650" i="136"/>
  <c r="A650" i="136" s="1"/>
  <c r="M649" i="136"/>
  <c r="K649" i="136"/>
  <c r="E649" i="136"/>
  <c r="A649" i="136" s="1"/>
  <c r="M648" i="136"/>
  <c r="K648" i="136"/>
  <c r="E648" i="136"/>
  <c r="A648" i="136" s="1"/>
  <c r="M647" i="136"/>
  <c r="K647" i="136"/>
  <c r="E647" i="136"/>
  <c r="A647" i="136" s="1"/>
  <c r="M646" i="136"/>
  <c r="K646" i="136"/>
  <c r="E646" i="136"/>
  <c r="A646" i="136" s="1"/>
  <c r="M645" i="136"/>
  <c r="K645" i="136"/>
  <c r="E645" i="136"/>
  <c r="A645" i="136" s="1"/>
  <c r="M644" i="136"/>
  <c r="K644" i="136"/>
  <c r="E644" i="136"/>
  <c r="A644" i="136" s="1"/>
  <c r="M643" i="136"/>
  <c r="K643" i="136"/>
  <c r="E643" i="136"/>
  <c r="A643" i="136" s="1"/>
  <c r="M642" i="136"/>
  <c r="K642" i="136"/>
  <c r="E642" i="136"/>
  <c r="A642" i="136" s="1"/>
  <c r="M641" i="136"/>
  <c r="K641" i="136"/>
  <c r="E641" i="136"/>
  <c r="A641" i="136" s="1"/>
  <c r="M640" i="136"/>
  <c r="K640" i="136"/>
  <c r="E640" i="136"/>
  <c r="A640" i="136" s="1"/>
  <c r="M639" i="136"/>
  <c r="K639" i="136"/>
  <c r="E639" i="136"/>
  <c r="A639" i="136" s="1"/>
  <c r="M638" i="136"/>
  <c r="K638" i="136"/>
  <c r="E638" i="136"/>
  <c r="A638" i="136" s="1"/>
  <c r="M637" i="136"/>
  <c r="K637" i="136"/>
  <c r="E637" i="136"/>
  <c r="A637" i="136" s="1"/>
  <c r="M636" i="136"/>
  <c r="K636" i="136"/>
  <c r="E636" i="136"/>
  <c r="A636" i="136" s="1"/>
  <c r="M635" i="136"/>
  <c r="K635" i="136"/>
  <c r="E635" i="136"/>
  <c r="A635" i="136" s="1"/>
  <c r="M634" i="136"/>
  <c r="K634" i="136"/>
  <c r="A634" i="136"/>
  <c r="M633" i="136"/>
  <c r="K633" i="136"/>
  <c r="E633" i="136"/>
  <c r="A633" i="136" s="1"/>
  <c r="M632" i="136"/>
  <c r="K632" i="136"/>
  <c r="E632" i="136"/>
  <c r="A632" i="136" s="1"/>
  <c r="M631" i="136"/>
  <c r="K631" i="136"/>
  <c r="E631" i="136"/>
  <c r="A631" i="136" s="1"/>
  <c r="M630" i="136"/>
  <c r="K630" i="136"/>
  <c r="E630" i="136"/>
  <c r="A630" i="136" s="1"/>
  <c r="M629" i="136"/>
  <c r="K629" i="136"/>
  <c r="E629" i="136"/>
  <c r="A629" i="136" s="1"/>
  <c r="M628" i="136"/>
  <c r="K628" i="136"/>
  <c r="E628" i="136"/>
  <c r="A628" i="136" s="1"/>
  <c r="M627" i="136"/>
  <c r="K627" i="136"/>
  <c r="E627" i="136"/>
  <c r="A627" i="136" s="1"/>
  <c r="M626" i="136"/>
  <c r="K626" i="136"/>
  <c r="E626" i="136"/>
  <c r="A626" i="136" s="1"/>
  <c r="M625" i="136"/>
  <c r="K625" i="136"/>
  <c r="M624" i="136"/>
  <c r="K624" i="136"/>
  <c r="M623" i="136"/>
  <c r="K623" i="136"/>
  <c r="A623" i="136"/>
  <c r="M622" i="136"/>
  <c r="K622" i="136"/>
  <c r="E622" i="136"/>
  <c r="A622" i="136" s="1"/>
  <c r="M621" i="136"/>
  <c r="K621" i="136"/>
  <c r="E621" i="136"/>
  <c r="A621" i="136" s="1"/>
  <c r="M620" i="136"/>
  <c r="K620" i="136"/>
  <c r="E620" i="136"/>
  <c r="A620" i="136" s="1"/>
  <c r="M619" i="136"/>
  <c r="K619" i="136"/>
  <c r="E619" i="136"/>
  <c r="A619" i="136" s="1"/>
  <c r="M618" i="136"/>
  <c r="K618" i="136"/>
  <c r="E618" i="136"/>
  <c r="A618" i="136" s="1"/>
  <c r="M617" i="136"/>
  <c r="K617" i="136"/>
  <c r="E617" i="136"/>
  <c r="A617" i="136" s="1"/>
  <c r="M616" i="136"/>
  <c r="K616" i="136"/>
  <c r="E616" i="136"/>
  <c r="A616" i="136" s="1"/>
  <c r="M615" i="136"/>
  <c r="K615" i="136"/>
  <c r="E615" i="136"/>
  <c r="A615" i="136" s="1"/>
  <c r="M614" i="136"/>
  <c r="K614" i="136"/>
  <c r="E614" i="136"/>
  <c r="A614" i="136" s="1"/>
  <c r="M613" i="136"/>
  <c r="K613" i="136"/>
  <c r="E613" i="136"/>
  <c r="A613" i="136" s="1"/>
  <c r="M612" i="136"/>
  <c r="K612" i="136"/>
  <c r="E612" i="136"/>
  <c r="A612" i="136" s="1"/>
  <c r="M611" i="136"/>
  <c r="K611" i="136"/>
  <c r="E611" i="136"/>
  <c r="A611" i="136" s="1"/>
  <c r="M610" i="136"/>
  <c r="K610" i="136"/>
  <c r="E610" i="136"/>
  <c r="A610" i="136" s="1"/>
  <c r="M609" i="136"/>
  <c r="K609" i="136"/>
  <c r="E609" i="136"/>
  <c r="A609" i="136" s="1"/>
  <c r="M608" i="136"/>
  <c r="K608" i="136"/>
  <c r="E608" i="136"/>
  <c r="A608" i="136" s="1"/>
  <c r="M607" i="136"/>
  <c r="K607" i="136"/>
  <c r="E607" i="136"/>
  <c r="A607" i="136" s="1"/>
  <c r="M606" i="136"/>
  <c r="K606" i="136"/>
  <c r="E606" i="136"/>
  <c r="A606" i="136" s="1"/>
  <c r="M605" i="136"/>
  <c r="K605" i="136"/>
  <c r="E605" i="136"/>
  <c r="A605" i="136" s="1"/>
  <c r="M604" i="136"/>
  <c r="K604" i="136"/>
  <c r="E604" i="136"/>
  <c r="A604" i="136" s="1"/>
  <c r="M603" i="136"/>
  <c r="K603" i="136"/>
  <c r="E603" i="136"/>
  <c r="A603" i="136" s="1"/>
  <c r="M602" i="136"/>
  <c r="K602" i="136"/>
  <c r="E602" i="136"/>
  <c r="A602" i="136" s="1"/>
  <c r="M601" i="136"/>
  <c r="K601" i="136"/>
  <c r="E601" i="136"/>
  <c r="A601" i="136" s="1"/>
  <c r="M600" i="136"/>
  <c r="K600" i="136"/>
  <c r="E600" i="136"/>
  <c r="A600" i="136" s="1"/>
  <c r="M599" i="136"/>
  <c r="K599" i="136"/>
  <c r="M598" i="136"/>
  <c r="K598" i="136"/>
  <c r="E598" i="136"/>
  <c r="A598" i="136" s="1"/>
  <c r="M597" i="136"/>
  <c r="K597" i="136"/>
  <c r="A597" i="136"/>
  <c r="M596" i="136"/>
  <c r="K596" i="136"/>
  <c r="A596" i="136"/>
  <c r="M595" i="136"/>
  <c r="K595" i="136"/>
  <c r="E595" i="136"/>
  <c r="A595" i="136" s="1"/>
  <c r="M594" i="136"/>
  <c r="K594" i="136"/>
  <c r="E594" i="136"/>
  <c r="A594" i="136" s="1"/>
  <c r="M593" i="136"/>
  <c r="K593" i="136"/>
  <c r="M592" i="136"/>
  <c r="K592" i="136"/>
  <c r="E592" i="136"/>
  <c r="A592" i="136" s="1"/>
  <c r="M591" i="136"/>
  <c r="K591" i="136"/>
  <c r="A591" i="136"/>
  <c r="M590" i="136"/>
  <c r="K590" i="136"/>
  <c r="E590" i="136"/>
  <c r="A590" i="136" s="1"/>
  <c r="M589" i="136"/>
  <c r="K589" i="136"/>
  <c r="E589" i="136"/>
  <c r="A589" i="136" s="1"/>
  <c r="M588" i="136"/>
  <c r="K588" i="136"/>
  <c r="E588" i="136"/>
  <c r="A588" i="136" s="1"/>
  <c r="M587" i="136"/>
  <c r="K587" i="136"/>
  <c r="A587" i="136"/>
  <c r="M586" i="136"/>
  <c r="K586" i="136"/>
  <c r="E586" i="136"/>
  <c r="A586" i="136" s="1"/>
  <c r="M585" i="136"/>
  <c r="K585" i="136"/>
  <c r="E585" i="136"/>
  <c r="A585" i="136" s="1"/>
  <c r="M584" i="136"/>
  <c r="K584" i="136"/>
  <c r="E584" i="136"/>
  <c r="A584" i="136" s="1"/>
  <c r="M583" i="136"/>
  <c r="K583" i="136"/>
  <c r="E583" i="136"/>
  <c r="A583" i="136" s="1"/>
  <c r="M582" i="136"/>
  <c r="K582" i="136"/>
  <c r="E582" i="136"/>
  <c r="A582" i="136" s="1"/>
  <c r="M581" i="136"/>
  <c r="K581" i="136"/>
  <c r="E581" i="136"/>
  <c r="A581" i="136" s="1"/>
  <c r="M580" i="136"/>
  <c r="K580" i="136"/>
  <c r="E580" i="136"/>
  <c r="A580" i="136" s="1"/>
  <c r="M579" i="136"/>
  <c r="K579" i="136"/>
  <c r="E579" i="136"/>
  <c r="A579" i="136" s="1"/>
  <c r="M578" i="136"/>
  <c r="K578" i="136"/>
  <c r="E578" i="136"/>
  <c r="A578" i="136" s="1"/>
  <c r="M577" i="136"/>
  <c r="K577" i="136"/>
  <c r="E577" i="136"/>
  <c r="A577" i="136" s="1"/>
  <c r="M576" i="136"/>
  <c r="K576" i="136"/>
  <c r="E576" i="136"/>
  <c r="A576" i="136" s="1"/>
  <c r="M575" i="136"/>
  <c r="K575" i="136"/>
  <c r="E575" i="136"/>
  <c r="A575" i="136" s="1"/>
  <c r="M574" i="136"/>
  <c r="K574" i="136"/>
  <c r="A574" i="136"/>
  <c r="M573" i="136"/>
  <c r="K573" i="136"/>
  <c r="E573" i="136"/>
  <c r="A573" i="136" s="1"/>
  <c r="M572" i="136"/>
  <c r="K572" i="136"/>
  <c r="E572" i="136"/>
  <c r="A572" i="136" s="1"/>
  <c r="M571" i="136"/>
  <c r="K571" i="136"/>
  <c r="A571" i="136"/>
  <c r="M570" i="136"/>
  <c r="K570" i="136"/>
  <c r="E570" i="136"/>
  <c r="A570" i="136" s="1"/>
  <c r="M569" i="136"/>
  <c r="K569" i="136"/>
  <c r="E569" i="136"/>
  <c r="A569" i="136" s="1"/>
  <c r="M568" i="136"/>
  <c r="K568" i="136"/>
  <c r="A568" i="136"/>
  <c r="M567" i="136"/>
  <c r="K567" i="136"/>
  <c r="E567" i="136"/>
  <c r="A567" i="136" s="1"/>
  <c r="M566" i="136"/>
  <c r="K566" i="136"/>
  <c r="A566" i="136"/>
  <c r="M565" i="136"/>
  <c r="K565" i="136"/>
  <c r="E565" i="136"/>
  <c r="A565" i="136" s="1"/>
  <c r="M564" i="136"/>
  <c r="K564" i="136"/>
  <c r="E564" i="136"/>
  <c r="A564" i="136" s="1"/>
  <c r="M563" i="136"/>
  <c r="K563" i="136"/>
  <c r="E563" i="136"/>
  <c r="A563" i="136" s="1"/>
  <c r="M562" i="136"/>
  <c r="K562" i="136"/>
  <c r="E562" i="136"/>
  <c r="A562" i="136" s="1"/>
  <c r="M561" i="136"/>
  <c r="K561" i="136"/>
  <c r="E561" i="136"/>
  <c r="A561" i="136" s="1"/>
  <c r="M560" i="136"/>
  <c r="K560" i="136"/>
  <c r="A560" i="136"/>
  <c r="M559" i="136"/>
  <c r="K559" i="136"/>
  <c r="E559" i="136"/>
  <c r="A559" i="136" s="1"/>
  <c r="M558" i="136"/>
  <c r="K558" i="136"/>
  <c r="E558" i="136"/>
  <c r="A558" i="136" s="1"/>
  <c r="M557" i="136"/>
  <c r="K557" i="136"/>
  <c r="E557" i="136"/>
  <c r="A557" i="136" s="1"/>
  <c r="M556" i="136"/>
  <c r="K556" i="136"/>
  <c r="E556" i="136"/>
  <c r="A556" i="136" s="1"/>
  <c r="M555" i="136"/>
  <c r="K555" i="136"/>
  <c r="E555" i="136"/>
  <c r="A555" i="136" s="1"/>
  <c r="M554" i="136"/>
  <c r="K554" i="136"/>
  <c r="E554" i="136"/>
  <c r="A554" i="136" s="1"/>
  <c r="M553" i="136"/>
  <c r="K553" i="136"/>
  <c r="E553" i="136"/>
  <c r="A553" i="136" s="1"/>
  <c r="M552" i="136"/>
  <c r="K552" i="136"/>
  <c r="E552" i="136"/>
  <c r="A552" i="136" s="1"/>
  <c r="M551" i="136"/>
  <c r="K551" i="136"/>
  <c r="E551" i="136"/>
  <c r="A551" i="136" s="1"/>
  <c r="M550" i="136"/>
  <c r="K550" i="136"/>
  <c r="A550" i="136"/>
  <c r="M548" i="136"/>
  <c r="K548" i="136"/>
  <c r="E548" i="136"/>
  <c r="A548" i="136" s="1"/>
  <c r="M547" i="136"/>
  <c r="K547" i="136"/>
  <c r="E547" i="136"/>
  <c r="A547" i="136" s="1"/>
  <c r="M546" i="136"/>
  <c r="K546" i="136"/>
  <c r="D546" i="136"/>
  <c r="E546" i="136" s="1"/>
  <c r="A546" i="136" s="1"/>
  <c r="M545" i="136"/>
  <c r="K545" i="136"/>
  <c r="E545" i="136"/>
  <c r="A545" i="136" s="1"/>
  <c r="M544" i="136"/>
  <c r="K544" i="136"/>
  <c r="E544" i="136"/>
  <c r="A544" i="136" s="1"/>
  <c r="M543" i="136"/>
  <c r="K543" i="136"/>
  <c r="A543" i="136"/>
  <c r="M542" i="136"/>
  <c r="K542" i="136"/>
  <c r="E542" i="136"/>
  <c r="A542" i="136" s="1"/>
  <c r="M541" i="136"/>
  <c r="K541" i="136"/>
  <c r="E541" i="136"/>
  <c r="A541" i="136" s="1"/>
  <c r="M540" i="136"/>
  <c r="K540" i="136"/>
  <c r="E540" i="136"/>
  <c r="A540" i="136" s="1"/>
  <c r="M539" i="136"/>
  <c r="K539" i="136"/>
  <c r="E539" i="136"/>
  <c r="A539" i="136" s="1"/>
  <c r="M538" i="136"/>
  <c r="K538" i="136"/>
  <c r="E538" i="136"/>
  <c r="A538" i="136" s="1"/>
  <c r="M537" i="136"/>
  <c r="K537" i="136"/>
  <c r="E537" i="136"/>
  <c r="A537" i="136" s="1"/>
  <c r="M536" i="136"/>
  <c r="K536" i="136"/>
  <c r="E536" i="136"/>
  <c r="A536" i="136" s="1"/>
  <c r="M535" i="136"/>
  <c r="K535" i="136"/>
  <c r="A535" i="136"/>
  <c r="M534" i="136"/>
  <c r="K534" i="136"/>
  <c r="E534" i="136"/>
  <c r="A534" i="136" s="1"/>
  <c r="M533" i="136"/>
  <c r="K533" i="136"/>
  <c r="E533" i="136"/>
  <c r="A533" i="136" s="1"/>
  <c r="M532" i="136"/>
  <c r="K532" i="136"/>
  <c r="E532" i="136"/>
  <c r="A532" i="136" s="1"/>
  <c r="M531" i="136"/>
  <c r="K531" i="136"/>
  <c r="E531" i="136"/>
  <c r="A531" i="136" s="1"/>
  <c r="M530" i="136"/>
  <c r="K530" i="136"/>
  <c r="E530" i="136"/>
  <c r="A530" i="136" s="1"/>
  <c r="M529" i="136"/>
  <c r="K529" i="136"/>
  <c r="E529" i="136"/>
  <c r="A529" i="136" s="1"/>
  <c r="M528" i="136"/>
  <c r="K528" i="136"/>
  <c r="M527" i="136"/>
  <c r="K527" i="136"/>
  <c r="E527" i="136"/>
  <c r="A527" i="136" s="1"/>
  <c r="M526" i="136"/>
  <c r="K526" i="136"/>
  <c r="E526" i="136"/>
  <c r="A526" i="136" s="1"/>
  <c r="M525" i="136"/>
  <c r="K525" i="136"/>
  <c r="E525" i="136"/>
  <c r="A525" i="136" s="1"/>
  <c r="M523" i="136"/>
  <c r="K523" i="136"/>
  <c r="E523" i="136"/>
  <c r="A523" i="136" s="1"/>
  <c r="M522" i="136"/>
  <c r="K522" i="136"/>
  <c r="E522" i="136"/>
  <c r="A522" i="136" s="1"/>
  <c r="M521" i="136"/>
  <c r="K521" i="136"/>
  <c r="E521" i="136"/>
  <c r="A521" i="136" s="1"/>
  <c r="M520" i="136"/>
  <c r="K520" i="136"/>
  <c r="E520" i="136"/>
  <c r="A520" i="136" s="1"/>
  <c r="M519" i="136"/>
  <c r="K519" i="136"/>
  <c r="E519" i="136"/>
  <c r="A519" i="136" s="1"/>
  <c r="M518" i="136"/>
  <c r="K518" i="136"/>
  <c r="E518" i="136"/>
  <c r="A518" i="136" s="1"/>
  <c r="M517" i="136"/>
  <c r="K517" i="136"/>
  <c r="E517" i="136"/>
  <c r="A517" i="136" s="1"/>
  <c r="M516" i="136"/>
  <c r="K516" i="136"/>
  <c r="E516" i="136"/>
  <c r="A516" i="136" s="1"/>
  <c r="M515" i="136"/>
  <c r="K515" i="136"/>
  <c r="E515" i="136"/>
  <c r="A515" i="136" s="1"/>
  <c r="M514" i="136"/>
  <c r="K514" i="136"/>
  <c r="D514" i="136"/>
  <c r="E514" i="136" s="1"/>
  <c r="A514" i="136" s="1"/>
  <c r="M513" i="136"/>
  <c r="K513" i="136"/>
  <c r="E513" i="136"/>
  <c r="A513" i="136" s="1"/>
  <c r="M512" i="136"/>
  <c r="K512" i="136"/>
  <c r="D512" i="136"/>
  <c r="E512" i="136" s="1"/>
  <c r="A512" i="136" s="1"/>
  <c r="M511" i="136"/>
  <c r="K511" i="136"/>
  <c r="E511" i="136"/>
  <c r="A511" i="136" s="1"/>
  <c r="M510" i="136"/>
  <c r="K510" i="136"/>
  <c r="E510" i="136"/>
  <c r="A510" i="136" s="1"/>
  <c r="M509" i="136"/>
  <c r="K509" i="136"/>
  <c r="E509" i="136"/>
  <c r="A509" i="136" s="1"/>
  <c r="M508" i="136"/>
  <c r="K508" i="136"/>
  <c r="E508" i="136"/>
  <c r="A508" i="136" s="1"/>
  <c r="M506" i="136"/>
  <c r="K506" i="136"/>
  <c r="E506" i="136"/>
  <c r="A506" i="136" s="1"/>
  <c r="M505" i="136"/>
  <c r="K505" i="136"/>
  <c r="E505" i="136"/>
  <c r="A505" i="136" s="1"/>
  <c r="M504" i="136"/>
  <c r="K504" i="136"/>
  <c r="E504" i="136"/>
  <c r="A504" i="136" s="1"/>
  <c r="M503" i="136"/>
  <c r="K503" i="136"/>
  <c r="E503" i="136"/>
  <c r="A503" i="136" s="1"/>
  <c r="M502" i="136"/>
  <c r="K502" i="136"/>
  <c r="E502" i="136"/>
  <c r="A502" i="136" s="1"/>
  <c r="M501" i="136"/>
  <c r="K501" i="136"/>
  <c r="E501" i="136"/>
  <c r="A501" i="136" s="1"/>
  <c r="M500" i="136"/>
  <c r="K500" i="136"/>
  <c r="E500" i="136"/>
  <c r="A500" i="136" s="1"/>
  <c r="M499" i="136"/>
  <c r="K499" i="136"/>
  <c r="E499" i="136"/>
  <c r="A499" i="136" s="1"/>
  <c r="M498" i="136"/>
  <c r="K498" i="136"/>
  <c r="E498" i="136"/>
  <c r="A498" i="136" s="1"/>
  <c r="M497" i="136"/>
  <c r="K497" i="136"/>
  <c r="E497" i="136"/>
  <c r="A497" i="136" s="1"/>
  <c r="M495" i="136"/>
  <c r="K495" i="136"/>
  <c r="E495" i="136"/>
  <c r="A495" i="136" s="1"/>
  <c r="M494" i="136"/>
  <c r="K494" i="136"/>
  <c r="E494" i="136"/>
  <c r="A494" i="136" s="1"/>
  <c r="M493" i="136"/>
  <c r="K493" i="136"/>
  <c r="E493" i="136"/>
  <c r="A493" i="136" s="1"/>
  <c r="M492" i="136"/>
  <c r="K492" i="136"/>
  <c r="E492" i="136"/>
  <c r="A492" i="136" s="1"/>
  <c r="M491" i="136"/>
  <c r="K491" i="136"/>
  <c r="E491" i="136"/>
  <c r="A491" i="136" s="1"/>
  <c r="M490" i="136"/>
  <c r="K490" i="136"/>
  <c r="E490" i="136"/>
  <c r="A490" i="136" s="1"/>
  <c r="M489" i="136"/>
  <c r="K489" i="136"/>
  <c r="E489" i="136"/>
  <c r="A489" i="136" s="1"/>
  <c r="M488" i="136"/>
  <c r="K488" i="136"/>
  <c r="D488" i="136"/>
  <c r="E488" i="136" s="1"/>
  <c r="A488" i="136" s="1"/>
  <c r="M487" i="136"/>
  <c r="K487" i="136"/>
  <c r="E487" i="136"/>
  <c r="A487" i="136" s="1"/>
  <c r="M486" i="136"/>
  <c r="K486" i="136"/>
  <c r="D486" i="136"/>
  <c r="E486" i="136" s="1"/>
  <c r="A486" i="136" s="1"/>
  <c r="M485" i="136"/>
  <c r="K485" i="136"/>
  <c r="E485" i="136"/>
  <c r="A485" i="136" s="1"/>
  <c r="M484" i="136"/>
  <c r="K484" i="136"/>
  <c r="D484" i="136"/>
  <c r="E484" i="136" s="1"/>
  <c r="A484" i="136" s="1"/>
  <c r="M483" i="136"/>
  <c r="K483" i="136"/>
  <c r="D483" i="136"/>
  <c r="E483" i="136" s="1"/>
  <c r="A483" i="136" s="1"/>
  <c r="M482" i="136"/>
  <c r="K482" i="136"/>
  <c r="A482" i="136"/>
  <c r="M481" i="136"/>
  <c r="D481" i="136"/>
  <c r="E481" i="136" s="1"/>
  <c r="A481" i="136" s="1"/>
  <c r="M480" i="136"/>
  <c r="K480" i="136"/>
  <c r="E480" i="136"/>
  <c r="A480" i="136" s="1"/>
  <c r="M478" i="136"/>
  <c r="K478" i="136"/>
  <c r="E478" i="136"/>
  <c r="A478" i="136" s="1"/>
  <c r="M477" i="136"/>
  <c r="K477" i="136"/>
  <c r="E477" i="136"/>
  <c r="A477" i="136" s="1"/>
  <c r="M476" i="136"/>
  <c r="K476" i="136"/>
  <c r="D476" i="136"/>
  <c r="E476" i="136" s="1"/>
  <c r="A476" i="136" s="1"/>
  <c r="M475" i="136"/>
  <c r="K475" i="136"/>
  <c r="E475" i="136"/>
  <c r="A475" i="136" s="1"/>
  <c r="M474" i="136"/>
  <c r="K474" i="136"/>
  <c r="A474" i="136"/>
  <c r="M473" i="136"/>
  <c r="K473" i="136"/>
  <c r="E473" i="136"/>
  <c r="A473" i="136" s="1"/>
  <c r="M472" i="136"/>
  <c r="K472" i="136"/>
  <c r="M471" i="136"/>
  <c r="K471" i="136"/>
  <c r="D471" i="136"/>
  <c r="E471" i="136" s="1"/>
  <c r="A471" i="136" s="1"/>
  <c r="M470" i="136"/>
  <c r="K470" i="136"/>
  <c r="E470" i="136"/>
  <c r="A470" i="136" s="1"/>
  <c r="M469" i="136"/>
  <c r="K469" i="136"/>
  <c r="D469" i="136"/>
  <c r="E469" i="136" s="1"/>
  <c r="A469" i="136" s="1"/>
  <c r="M468" i="136"/>
  <c r="K468" i="136"/>
  <c r="E468" i="136"/>
  <c r="A468" i="136" s="1"/>
  <c r="M467" i="136"/>
  <c r="K467" i="136"/>
  <c r="D467" i="136"/>
  <c r="E467" i="136" s="1"/>
  <c r="A467" i="136" s="1"/>
  <c r="M466" i="136"/>
  <c r="K466" i="136"/>
  <c r="D466" i="136"/>
  <c r="E466" i="136" s="1"/>
  <c r="A466" i="136" s="1"/>
  <c r="M465" i="136"/>
  <c r="K465" i="136"/>
  <c r="D465" i="136"/>
  <c r="E465" i="136" s="1"/>
  <c r="A465" i="136" s="1"/>
  <c r="M464" i="136"/>
  <c r="K464" i="136"/>
  <c r="E464" i="136"/>
  <c r="A464" i="136" s="1"/>
  <c r="M463" i="136"/>
  <c r="K463" i="136"/>
  <c r="A463" i="136"/>
  <c r="M462" i="136"/>
  <c r="K462" i="136"/>
  <c r="E462" i="136"/>
  <c r="A462" i="136" s="1"/>
  <c r="M460" i="136"/>
  <c r="K460" i="136"/>
  <c r="E460" i="136"/>
  <c r="A460" i="136" s="1"/>
  <c r="M459" i="136"/>
  <c r="K459" i="136"/>
  <c r="D459" i="136"/>
  <c r="E459" i="136" s="1"/>
  <c r="A459" i="136" s="1"/>
  <c r="M458" i="136"/>
  <c r="K458" i="136"/>
  <c r="E458" i="136"/>
  <c r="A458" i="136" s="1"/>
  <c r="M457" i="136"/>
  <c r="K457" i="136"/>
  <c r="E457" i="136"/>
  <c r="A457" i="136" s="1"/>
  <c r="M456" i="136"/>
  <c r="K456" i="136"/>
  <c r="D456" i="136"/>
  <c r="E456" i="136" s="1"/>
  <c r="A456" i="136" s="1"/>
  <c r="M455" i="136"/>
  <c r="K455" i="136"/>
  <c r="D455" i="136"/>
  <c r="E455" i="136" s="1"/>
  <c r="A455" i="136" s="1"/>
  <c r="M454" i="136"/>
  <c r="K454" i="136"/>
  <c r="D454" i="136"/>
  <c r="E454" i="136" s="1"/>
  <c r="A454" i="136" s="1"/>
  <c r="M453" i="136"/>
  <c r="K453" i="136"/>
  <c r="E453" i="136"/>
  <c r="A453" i="136" s="1"/>
  <c r="M452" i="136"/>
  <c r="K452" i="136"/>
  <c r="E452" i="136"/>
  <c r="A452" i="136" s="1"/>
  <c r="M451" i="136"/>
  <c r="K451" i="136"/>
  <c r="D451" i="136"/>
  <c r="E451" i="136" s="1"/>
  <c r="A451" i="136" s="1"/>
  <c r="M450" i="136"/>
  <c r="K450" i="136"/>
  <c r="E450" i="136"/>
  <c r="A450" i="136" s="1"/>
  <c r="M449" i="136"/>
  <c r="K449" i="136"/>
  <c r="D449" i="136"/>
  <c r="E449" i="136" s="1"/>
  <c r="A449" i="136" s="1"/>
  <c r="M448" i="136"/>
  <c r="K448" i="136"/>
  <c r="A448" i="136"/>
  <c r="M447" i="136"/>
  <c r="K447" i="136"/>
  <c r="D447" i="136"/>
  <c r="E447" i="136" s="1"/>
  <c r="A447" i="136" s="1"/>
  <c r="M446" i="136"/>
  <c r="K446" i="136"/>
  <c r="D446" i="136"/>
  <c r="E446" i="136" s="1"/>
  <c r="A446" i="136" s="1"/>
  <c r="M445" i="136"/>
  <c r="K445" i="136"/>
  <c r="E445" i="136"/>
  <c r="A445" i="136" s="1"/>
  <c r="M444" i="136"/>
  <c r="K444" i="136"/>
  <c r="E444" i="136"/>
  <c r="A444" i="136" s="1"/>
  <c r="M443" i="136"/>
  <c r="K443" i="136"/>
  <c r="D443" i="136"/>
  <c r="E443" i="136" s="1"/>
  <c r="A443" i="136" s="1"/>
  <c r="M442" i="136"/>
  <c r="K442" i="136"/>
  <c r="D442" i="136"/>
  <c r="E442" i="136" s="1"/>
  <c r="A442" i="136" s="1"/>
  <c r="M441" i="136"/>
  <c r="K441" i="136"/>
  <c r="D441" i="136"/>
  <c r="E441" i="136" s="1"/>
  <c r="A441" i="136" s="1"/>
  <c r="M440" i="136"/>
  <c r="K440" i="136"/>
  <c r="D440" i="136"/>
  <c r="E440" i="136" s="1"/>
  <c r="A440" i="136" s="1"/>
  <c r="M439" i="136"/>
  <c r="K439" i="136"/>
  <c r="D439" i="136"/>
  <c r="E439" i="136" s="1"/>
  <c r="A439" i="136" s="1"/>
  <c r="M438" i="136"/>
  <c r="K438" i="136"/>
  <c r="D438" i="136"/>
  <c r="E438" i="136" s="1"/>
  <c r="A438" i="136" s="1"/>
  <c r="M437" i="136"/>
  <c r="K437" i="136"/>
  <c r="A437" i="136"/>
  <c r="M436" i="136"/>
  <c r="K436" i="136"/>
  <c r="D436" i="136"/>
  <c r="E436" i="136" s="1"/>
  <c r="A436" i="136" s="1"/>
  <c r="M435" i="136"/>
  <c r="K435" i="136"/>
  <c r="D435" i="136"/>
  <c r="E435" i="136" s="1"/>
  <c r="A435" i="136" s="1"/>
  <c r="M434" i="136"/>
  <c r="K434" i="136"/>
  <c r="E434" i="136"/>
  <c r="A434" i="136" s="1"/>
  <c r="M433" i="136"/>
  <c r="K433" i="136"/>
  <c r="D433" i="136"/>
  <c r="E433" i="136" s="1"/>
  <c r="A433" i="136" s="1"/>
  <c r="M432" i="136"/>
  <c r="K432" i="136"/>
  <c r="E432" i="136"/>
  <c r="A432" i="136" s="1"/>
  <c r="M431" i="136"/>
  <c r="K431" i="136"/>
  <c r="E431" i="136"/>
  <c r="A431" i="136" s="1"/>
  <c r="M430" i="136"/>
  <c r="K430" i="136"/>
  <c r="M429" i="136"/>
  <c r="K429" i="136"/>
  <c r="E429" i="136"/>
  <c r="A429" i="136" s="1"/>
  <c r="M428" i="136"/>
  <c r="K428" i="136"/>
  <c r="E428" i="136"/>
  <c r="A428" i="136" s="1"/>
  <c r="M427" i="136"/>
  <c r="K427" i="136"/>
  <c r="E427" i="136"/>
  <c r="A427" i="136" s="1"/>
  <c r="M426" i="136"/>
  <c r="K426" i="136"/>
  <c r="E426" i="136"/>
  <c r="A426" i="136" s="1"/>
  <c r="M425" i="136"/>
  <c r="K425" i="136"/>
  <c r="D425" i="136"/>
  <c r="E425" i="136" s="1"/>
  <c r="A425" i="136" s="1"/>
  <c r="M424" i="136"/>
  <c r="K424" i="136"/>
  <c r="D424" i="136"/>
  <c r="E424" i="136" s="1"/>
  <c r="A424" i="136" s="1"/>
  <c r="M423" i="136"/>
  <c r="K423" i="136"/>
  <c r="E423" i="136"/>
  <c r="A423" i="136" s="1"/>
  <c r="M422" i="136"/>
  <c r="K422" i="136"/>
  <c r="D422" i="136"/>
  <c r="E422" i="136" s="1"/>
  <c r="A422" i="136" s="1"/>
  <c r="M421" i="136"/>
  <c r="K421" i="136"/>
  <c r="E421" i="136"/>
  <c r="A421" i="136" s="1"/>
  <c r="M420" i="136"/>
  <c r="K420" i="136"/>
  <c r="E420" i="136"/>
  <c r="A420" i="136" s="1"/>
  <c r="M419" i="136"/>
  <c r="K419" i="136"/>
  <c r="E419" i="136"/>
  <c r="A419" i="136" s="1"/>
  <c r="M418" i="136"/>
  <c r="K418" i="136"/>
  <c r="M417" i="136"/>
  <c r="K417" i="136"/>
  <c r="D417" i="136"/>
  <c r="E417" i="136" s="1"/>
  <c r="A417" i="136" s="1"/>
  <c r="M416" i="136"/>
  <c r="K416" i="136"/>
  <c r="E416" i="136"/>
  <c r="A416" i="136" s="1"/>
  <c r="M415" i="136"/>
  <c r="K415" i="136"/>
  <c r="D415" i="136"/>
  <c r="E415" i="136" s="1"/>
  <c r="A415" i="136" s="1"/>
  <c r="M414" i="136"/>
  <c r="K414" i="136"/>
  <c r="D414" i="136"/>
  <c r="E414" i="136" s="1"/>
  <c r="A414" i="136" s="1"/>
  <c r="M413" i="136"/>
  <c r="K413" i="136"/>
  <c r="D413" i="136"/>
  <c r="E413" i="136" s="1"/>
  <c r="A413" i="136" s="1"/>
  <c r="M412" i="136"/>
  <c r="K412" i="136"/>
  <c r="E412" i="136"/>
  <c r="A412" i="136" s="1"/>
  <c r="M411" i="136"/>
  <c r="K411" i="136"/>
  <c r="E411" i="136"/>
  <c r="A411" i="136" s="1"/>
  <c r="M410" i="136"/>
  <c r="K410" i="136"/>
  <c r="D410" i="136"/>
  <c r="E410" i="136" s="1"/>
  <c r="A410" i="136" s="1"/>
  <c r="M409" i="136"/>
  <c r="D409" i="136"/>
  <c r="E409" i="136" s="1"/>
  <c r="A409" i="136" s="1"/>
  <c r="M407" i="136"/>
  <c r="K407" i="136"/>
  <c r="D407" i="136"/>
  <c r="E407" i="136" s="1"/>
  <c r="A407" i="136" s="1"/>
  <c r="M406" i="136"/>
  <c r="K406" i="136"/>
  <c r="D406" i="136"/>
  <c r="E406" i="136" s="1"/>
  <c r="A406" i="136" s="1"/>
  <c r="M405" i="136"/>
  <c r="K405" i="136"/>
  <c r="E405" i="136"/>
  <c r="A405" i="136" s="1"/>
  <c r="M404" i="136"/>
  <c r="K404" i="136"/>
  <c r="E404" i="136"/>
  <c r="A404" i="136" s="1"/>
  <c r="M403" i="136"/>
  <c r="K403" i="136"/>
  <c r="E403" i="136"/>
  <c r="A403" i="136" s="1"/>
  <c r="M402" i="136"/>
  <c r="K402" i="136"/>
  <c r="D402" i="136"/>
  <c r="E402" i="136" s="1"/>
  <c r="A402" i="136" s="1"/>
  <c r="M401" i="136"/>
  <c r="K401" i="136"/>
  <c r="D401" i="136"/>
  <c r="E401" i="136" s="1"/>
  <c r="A401" i="136" s="1"/>
  <c r="M400" i="136"/>
  <c r="K400" i="136"/>
  <c r="E400" i="136"/>
  <c r="A400" i="136" s="1"/>
  <c r="M399" i="136"/>
  <c r="D399" i="136"/>
  <c r="E399" i="136" s="1"/>
  <c r="A399" i="136" s="1"/>
  <c r="M398" i="136"/>
  <c r="K398" i="136"/>
  <c r="E398" i="136"/>
  <c r="A398" i="136" s="1"/>
  <c r="M397" i="136"/>
  <c r="D397" i="136"/>
  <c r="E397" i="136" s="1"/>
  <c r="A397" i="136" s="1"/>
  <c r="M396" i="136"/>
  <c r="K396" i="136"/>
  <c r="A396" i="136"/>
  <c r="M395" i="136"/>
  <c r="K395" i="136"/>
  <c r="D395" i="136"/>
  <c r="E395" i="136" s="1"/>
  <c r="A395" i="136" s="1"/>
  <c r="M393" i="136"/>
  <c r="K393" i="136"/>
  <c r="E393" i="136"/>
  <c r="A393" i="136" s="1"/>
  <c r="M392" i="136"/>
  <c r="K392" i="136"/>
  <c r="E392" i="136"/>
  <c r="A392" i="136" s="1"/>
  <c r="M391" i="136"/>
  <c r="K391" i="136"/>
  <c r="E391" i="136"/>
  <c r="A391" i="136" s="1"/>
  <c r="M390" i="136"/>
  <c r="K390" i="136"/>
  <c r="E390" i="136"/>
  <c r="A390" i="136" s="1"/>
  <c r="M389" i="136"/>
  <c r="K389" i="136"/>
  <c r="E389" i="136"/>
  <c r="A389" i="136" s="1"/>
  <c r="M388" i="136"/>
  <c r="K388" i="136"/>
  <c r="D388" i="136"/>
  <c r="E388" i="136" s="1"/>
  <c r="A388" i="136" s="1"/>
  <c r="M387" i="136"/>
  <c r="K387" i="136"/>
  <c r="D387" i="136"/>
  <c r="E387" i="136" s="1"/>
  <c r="A387" i="136" s="1"/>
  <c r="M386" i="136"/>
  <c r="K386" i="136"/>
  <c r="M385" i="136"/>
  <c r="K385" i="136"/>
  <c r="M384" i="136"/>
  <c r="K384" i="136"/>
  <c r="E384" i="136"/>
  <c r="A384" i="136" s="1"/>
  <c r="M383" i="136"/>
  <c r="K383" i="136"/>
  <c r="D383" i="136"/>
  <c r="E383" i="136" s="1"/>
  <c r="A383" i="136" s="1"/>
  <c r="M382" i="136"/>
  <c r="K382" i="136"/>
  <c r="E382" i="136"/>
  <c r="A382" i="136" s="1"/>
  <c r="M381" i="136"/>
  <c r="K381" i="136"/>
  <c r="E381" i="136"/>
  <c r="A381" i="136" s="1"/>
  <c r="M379" i="136"/>
  <c r="K379" i="136"/>
  <c r="E379" i="136"/>
  <c r="A379" i="136" s="1"/>
  <c r="M378" i="136"/>
  <c r="K378" i="136"/>
  <c r="D378" i="136"/>
  <c r="E378" i="136" s="1"/>
  <c r="A378" i="136" s="1"/>
  <c r="M377" i="136"/>
  <c r="K377" i="136"/>
  <c r="D377" i="136"/>
  <c r="E377" i="136" s="1"/>
  <c r="A377" i="136" s="1"/>
  <c r="M376" i="136"/>
  <c r="K376" i="136"/>
  <c r="A376" i="136"/>
  <c r="M375" i="136"/>
  <c r="K375" i="136"/>
  <c r="D375" i="136"/>
  <c r="E375" i="136" s="1"/>
  <c r="A375" i="136" s="1"/>
  <c r="M374" i="136"/>
  <c r="K374" i="136"/>
  <c r="E374" i="136"/>
  <c r="A374" i="136" s="1"/>
  <c r="M373" i="136"/>
  <c r="K373" i="136"/>
  <c r="E373" i="136"/>
  <c r="A373" i="136" s="1"/>
  <c r="M372" i="136"/>
  <c r="K372" i="136"/>
  <c r="D372" i="136"/>
  <c r="E372" i="136" s="1"/>
  <c r="A372" i="136" s="1"/>
  <c r="M371" i="136"/>
  <c r="K371" i="136"/>
  <c r="D371" i="136"/>
  <c r="E371" i="136" s="1"/>
  <c r="A371" i="136" s="1"/>
  <c r="M370" i="136"/>
  <c r="K370" i="136"/>
  <c r="E370" i="136"/>
  <c r="A370" i="136" s="1"/>
  <c r="M369" i="136"/>
  <c r="K369" i="136"/>
  <c r="E369" i="136"/>
  <c r="A369" i="136" s="1"/>
  <c r="M368" i="136"/>
  <c r="K368" i="136"/>
  <c r="D368" i="136"/>
  <c r="E368" i="136" s="1"/>
  <c r="A368" i="136" s="1"/>
  <c r="M367" i="136"/>
  <c r="K367" i="136"/>
  <c r="D367" i="136"/>
  <c r="E367" i="136" s="1"/>
  <c r="A367" i="136" s="1"/>
  <c r="M366" i="136"/>
  <c r="K366" i="136"/>
  <c r="D366" i="136"/>
  <c r="E366" i="136" s="1"/>
  <c r="A366" i="136" s="1"/>
  <c r="M365" i="136"/>
  <c r="K365" i="136"/>
  <c r="A365" i="136"/>
  <c r="M364" i="136"/>
  <c r="K364" i="136"/>
  <c r="A364" i="136"/>
  <c r="M363" i="136"/>
  <c r="K363" i="136"/>
  <c r="A363" i="136"/>
  <c r="M362" i="136"/>
  <c r="K362" i="136"/>
  <c r="E362" i="136"/>
  <c r="A362" i="136" s="1"/>
  <c r="M361" i="136"/>
  <c r="K361" i="136"/>
  <c r="E361" i="136"/>
  <c r="A361" i="136" s="1"/>
  <c r="M360" i="136"/>
  <c r="K360" i="136"/>
  <c r="E360" i="136"/>
  <c r="A360" i="136" s="1"/>
  <c r="M359" i="136"/>
  <c r="K359" i="136"/>
  <c r="E359" i="136"/>
  <c r="A359" i="136" s="1"/>
  <c r="M358" i="136"/>
  <c r="K358" i="136"/>
  <c r="A358" i="136"/>
  <c r="M357" i="136"/>
  <c r="K357" i="136"/>
  <c r="A357" i="136"/>
  <c r="M356" i="136"/>
  <c r="K356" i="136"/>
  <c r="D356" i="136"/>
  <c r="E356" i="136" s="1"/>
  <c r="A356" i="136" s="1"/>
  <c r="M355" i="136"/>
  <c r="K355" i="136"/>
  <c r="E355" i="136"/>
  <c r="A355" i="136" s="1"/>
  <c r="M354" i="136"/>
  <c r="K354" i="136"/>
  <c r="A354" i="136"/>
  <c r="M353" i="136"/>
  <c r="K353" i="136"/>
  <c r="E353" i="136"/>
  <c r="A353" i="136" s="1"/>
  <c r="M352" i="136"/>
  <c r="K352" i="136"/>
  <c r="E352" i="136"/>
  <c r="A352" i="136" s="1"/>
  <c r="M351" i="136"/>
  <c r="K351" i="136"/>
  <c r="E351" i="136"/>
  <c r="A351" i="136" s="1"/>
  <c r="M1206" i="136"/>
  <c r="K1206" i="136"/>
  <c r="E1206" i="136"/>
  <c r="A1206" i="136" s="1"/>
  <c r="M350" i="136"/>
  <c r="K350" i="136"/>
  <c r="D350" i="136"/>
  <c r="E350" i="136" s="1"/>
  <c r="A350" i="136" s="1"/>
  <c r="M349" i="136"/>
  <c r="K349" i="136"/>
  <c r="D349" i="136"/>
  <c r="E349" i="136" s="1"/>
  <c r="A349" i="136" s="1"/>
  <c r="M348" i="136"/>
  <c r="K348" i="136"/>
  <c r="E348" i="136"/>
  <c r="A348" i="136" s="1"/>
  <c r="M347" i="136"/>
  <c r="K347" i="136"/>
  <c r="D347" i="136"/>
  <c r="E347" i="136" s="1"/>
  <c r="A347" i="136" s="1"/>
  <c r="M346" i="136"/>
  <c r="K346" i="136"/>
  <c r="E346" i="136"/>
  <c r="A346" i="136" s="1"/>
  <c r="M345" i="136"/>
  <c r="K345" i="136"/>
  <c r="E345" i="136"/>
  <c r="A345" i="136" s="1"/>
  <c r="M344" i="136"/>
  <c r="K344" i="136"/>
  <c r="E344" i="136"/>
  <c r="A344" i="136" s="1"/>
  <c r="M343" i="136"/>
  <c r="K343" i="136"/>
  <c r="E343" i="136"/>
  <c r="A343" i="136" s="1"/>
  <c r="M342" i="136"/>
  <c r="D342" i="136"/>
  <c r="E342" i="136" s="1"/>
  <c r="A342" i="136" s="1"/>
  <c r="M341" i="136"/>
  <c r="K341" i="136"/>
  <c r="E341" i="136"/>
  <c r="A341" i="136" s="1"/>
  <c r="M340" i="136"/>
  <c r="K340" i="136"/>
  <c r="D340" i="136"/>
  <c r="E340" i="136" s="1"/>
  <c r="A340" i="136" s="1"/>
  <c r="M339" i="136"/>
  <c r="K339" i="136"/>
  <c r="E339" i="136"/>
  <c r="A339" i="136" s="1"/>
  <c r="M338" i="136"/>
  <c r="K338" i="136"/>
  <c r="D338" i="136"/>
  <c r="E338" i="136" s="1"/>
  <c r="A338" i="136" s="1"/>
  <c r="M337" i="136"/>
  <c r="K337" i="136"/>
  <c r="D337" i="136"/>
  <c r="E337" i="136" s="1"/>
  <c r="A337" i="136" s="1"/>
  <c r="M336" i="136"/>
  <c r="K336" i="136"/>
  <c r="E336" i="136"/>
  <c r="A336" i="136" s="1"/>
  <c r="M335" i="136"/>
  <c r="K335" i="136"/>
  <c r="D335" i="136"/>
  <c r="E335" i="136" s="1"/>
  <c r="A335" i="136" s="1"/>
  <c r="M334" i="136"/>
  <c r="K334" i="136"/>
  <c r="E334" i="136"/>
  <c r="A334" i="136" s="1"/>
  <c r="M333" i="136"/>
  <c r="K333" i="136"/>
  <c r="E333" i="136"/>
  <c r="A333" i="136" s="1"/>
  <c r="M332" i="136"/>
  <c r="K332" i="136"/>
  <c r="E332" i="136"/>
  <c r="A332" i="136" s="1"/>
  <c r="M330" i="136"/>
  <c r="K330" i="136"/>
  <c r="A330" i="136"/>
  <c r="M329" i="136"/>
  <c r="K329" i="136"/>
  <c r="E329" i="136"/>
  <c r="A329" i="136" s="1"/>
  <c r="M328" i="136"/>
  <c r="K328" i="136"/>
  <c r="E328" i="136"/>
  <c r="A328" i="136" s="1"/>
  <c r="M327" i="136"/>
  <c r="K327" i="136"/>
  <c r="D327" i="136"/>
  <c r="E327" i="136" s="1"/>
  <c r="A327" i="136" s="1"/>
  <c r="M326" i="136"/>
  <c r="K326" i="136"/>
  <c r="D326" i="136"/>
  <c r="E326" i="136" s="1"/>
  <c r="A326" i="136" s="1"/>
  <c r="M325" i="136"/>
  <c r="K325" i="136"/>
  <c r="M324" i="136"/>
  <c r="K324" i="136"/>
  <c r="E324" i="136"/>
  <c r="A324" i="136" s="1"/>
  <c r="M323" i="136"/>
  <c r="K323" i="136"/>
  <c r="D323" i="136"/>
  <c r="E323" i="136" s="1"/>
  <c r="A323" i="136" s="1"/>
  <c r="M322" i="136"/>
  <c r="K322" i="136"/>
  <c r="D322" i="136"/>
  <c r="E322" i="136" s="1"/>
  <c r="A322" i="136" s="1"/>
  <c r="M321" i="136"/>
  <c r="K321" i="136"/>
  <c r="D321" i="136"/>
  <c r="E321" i="136" s="1"/>
  <c r="A321" i="136" s="1"/>
  <c r="M320" i="136"/>
  <c r="K320" i="136"/>
  <c r="D320" i="136"/>
  <c r="E320" i="136" s="1"/>
  <c r="A320" i="136" s="1"/>
  <c r="M319" i="136"/>
  <c r="K319" i="136"/>
  <c r="E319" i="136"/>
  <c r="A319" i="136" s="1"/>
  <c r="M318" i="136"/>
  <c r="K318" i="136"/>
  <c r="E318" i="136"/>
  <c r="A318" i="136" s="1"/>
  <c r="M317" i="136"/>
  <c r="K317" i="136"/>
  <c r="D317" i="136"/>
  <c r="E317" i="136" s="1"/>
  <c r="A317" i="136" s="1"/>
  <c r="M316" i="136"/>
  <c r="K316" i="136"/>
  <c r="E316" i="136"/>
  <c r="A316" i="136" s="1"/>
  <c r="M315" i="136"/>
  <c r="K315" i="136"/>
  <c r="D315" i="136"/>
  <c r="E315" i="136" s="1"/>
  <c r="A315" i="136" s="1"/>
  <c r="M314" i="136"/>
  <c r="K314" i="136"/>
  <c r="D314" i="136"/>
  <c r="E314" i="136" s="1"/>
  <c r="A314" i="136" s="1"/>
  <c r="M313" i="136"/>
  <c r="K313" i="136"/>
  <c r="E313" i="136"/>
  <c r="A313" i="136" s="1"/>
  <c r="M312" i="136"/>
  <c r="K312" i="136"/>
  <c r="E312" i="136"/>
  <c r="A312" i="136" s="1"/>
  <c r="M311" i="136"/>
  <c r="K311" i="136"/>
  <c r="E311" i="136"/>
  <c r="A311" i="136" s="1"/>
  <c r="M310" i="136"/>
  <c r="K310" i="136"/>
  <c r="A310" i="136"/>
  <c r="M309" i="136"/>
  <c r="K309" i="136"/>
  <c r="D309" i="136"/>
  <c r="E309" i="136" s="1"/>
  <c r="A309" i="136" s="1"/>
  <c r="M308" i="136"/>
  <c r="K308" i="136"/>
  <c r="D308" i="136"/>
  <c r="E308" i="136" s="1"/>
  <c r="A308" i="136" s="1"/>
  <c r="M307" i="136"/>
  <c r="K307" i="136"/>
  <c r="E307" i="136"/>
  <c r="A307" i="136" s="1"/>
  <c r="M306" i="136"/>
  <c r="K306" i="136"/>
  <c r="D306" i="136"/>
  <c r="E306" i="136" s="1"/>
  <c r="A306" i="136" s="1"/>
  <c r="M305" i="136"/>
  <c r="K305" i="136"/>
  <c r="E305" i="136"/>
  <c r="A305" i="136" s="1"/>
  <c r="M303" i="136"/>
  <c r="K303" i="136"/>
  <c r="D303" i="136"/>
  <c r="E303" i="136" s="1"/>
  <c r="A303" i="136" s="1"/>
  <c r="M302" i="136"/>
  <c r="K302" i="136"/>
  <c r="D302" i="136"/>
  <c r="E302" i="136" s="1"/>
  <c r="A302" i="136" s="1"/>
  <c r="M301" i="136"/>
  <c r="K301" i="136"/>
  <c r="E301" i="136"/>
  <c r="A301" i="136" s="1"/>
  <c r="M300" i="136"/>
  <c r="K300" i="136"/>
  <c r="E300" i="136"/>
  <c r="A300" i="136" s="1"/>
  <c r="M299" i="136"/>
  <c r="K299" i="136"/>
  <c r="E299" i="136"/>
  <c r="A299" i="136" s="1"/>
  <c r="M298" i="136"/>
  <c r="K298" i="136"/>
  <c r="E298" i="136"/>
  <c r="A298" i="136" s="1"/>
  <c r="M297" i="136"/>
  <c r="K297" i="136"/>
  <c r="E297" i="136"/>
  <c r="A297" i="136" s="1"/>
  <c r="M296" i="136"/>
  <c r="K296" i="136"/>
  <c r="D296" i="136"/>
  <c r="E296" i="136" s="1"/>
  <c r="A296" i="136" s="1"/>
  <c r="M295" i="136"/>
  <c r="K295" i="136"/>
  <c r="D295" i="136"/>
  <c r="E295" i="136" s="1"/>
  <c r="A295" i="136" s="1"/>
  <c r="M294" i="136"/>
  <c r="K294" i="136"/>
  <c r="E294" i="136"/>
  <c r="A294" i="136" s="1"/>
  <c r="M293" i="136"/>
  <c r="K293" i="136"/>
  <c r="E293" i="136"/>
  <c r="A293" i="136" s="1"/>
  <c r="M292" i="136"/>
  <c r="K292" i="136"/>
  <c r="E292" i="136"/>
  <c r="A292" i="136" s="1"/>
  <c r="M291" i="136"/>
  <c r="K291" i="136"/>
  <c r="E291" i="136"/>
  <c r="A291" i="136" s="1"/>
  <c r="M290" i="136"/>
  <c r="K290" i="136"/>
  <c r="E290" i="136"/>
  <c r="A290" i="136" s="1"/>
  <c r="M289" i="136"/>
  <c r="K289" i="136"/>
  <c r="E289" i="136"/>
  <c r="A289" i="136" s="1"/>
  <c r="M288" i="136"/>
  <c r="K288" i="136"/>
  <c r="E288" i="136"/>
  <c r="A288" i="136" s="1"/>
  <c r="M287" i="136"/>
  <c r="K287" i="136"/>
  <c r="E287" i="136"/>
  <c r="A287" i="136" s="1"/>
  <c r="M286" i="136"/>
  <c r="K286" i="136"/>
  <c r="E286" i="136"/>
  <c r="A286" i="136" s="1"/>
  <c r="M285" i="136"/>
  <c r="K285" i="136"/>
  <c r="E285" i="136"/>
  <c r="A285" i="136" s="1"/>
  <c r="M284" i="136"/>
  <c r="K284" i="136"/>
  <c r="D284" i="136"/>
  <c r="E284" i="136" s="1"/>
  <c r="A284" i="136" s="1"/>
  <c r="M283" i="136"/>
  <c r="K283" i="136"/>
  <c r="E283" i="136"/>
  <c r="A283" i="136" s="1"/>
  <c r="M282" i="136"/>
  <c r="K282" i="136"/>
  <c r="E282" i="136"/>
  <c r="A282" i="136" s="1"/>
  <c r="M281" i="136"/>
  <c r="K281" i="136"/>
  <c r="E281" i="136"/>
  <c r="A281" i="136" s="1"/>
  <c r="M280" i="136"/>
  <c r="K280" i="136"/>
  <c r="E280" i="136"/>
  <c r="A280" i="136" s="1"/>
  <c r="M279" i="136"/>
  <c r="K279" i="136"/>
  <c r="E279" i="136"/>
  <c r="A279" i="136" s="1"/>
  <c r="M278" i="136"/>
  <c r="K278" i="136"/>
  <c r="E278" i="136"/>
  <c r="A278" i="136" s="1"/>
  <c r="M277" i="136"/>
  <c r="K277" i="136"/>
  <c r="E277" i="136"/>
  <c r="A277" i="136" s="1"/>
  <c r="M276" i="136"/>
  <c r="K276" i="136"/>
  <c r="D276" i="136"/>
  <c r="E276" i="136" s="1"/>
  <c r="A276" i="136" s="1"/>
  <c r="M275" i="136"/>
  <c r="K275" i="136"/>
  <c r="E275" i="136"/>
  <c r="A275" i="136" s="1"/>
  <c r="M274" i="136"/>
  <c r="K274" i="136"/>
  <c r="D274" i="136"/>
  <c r="E274" i="136" s="1"/>
  <c r="A274" i="136" s="1"/>
  <c r="M273" i="136"/>
  <c r="K273" i="136"/>
  <c r="A273" i="136"/>
  <c r="M272" i="136"/>
  <c r="K272" i="136"/>
  <c r="D272" i="136"/>
  <c r="E272" i="136" s="1"/>
  <c r="A272" i="136" s="1"/>
  <c r="M271" i="136"/>
  <c r="K271" i="136"/>
  <c r="E271" i="136"/>
  <c r="A271" i="136" s="1"/>
  <c r="M270" i="136"/>
  <c r="K270" i="136"/>
  <c r="E270" i="136"/>
  <c r="A270" i="136" s="1"/>
  <c r="M269" i="136"/>
  <c r="K269" i="136"/>
  <c r="D269" i="136"/>
  <c r="E269" i="136" s="1"/>
  <c r="A269" i="136" s="1"/>
  <c r="M268" i="136"/>
  <c r="K268" i="136"/>
  <c r="E268" i="136"/>
  <c r="A268" i="136" s="1"/>
  <c r="M267" i="136"/>
  <c r="K267" i="136"/>
  <c r="E267" i="136"/>
  <c r="A267" i="136" s="1"/>
  <c r="M266" i="136"/>
  <c r="K266" i="136"/>
  <c r="D266" i="136"/>
  <c r="E266" i="136" s="1"/>
  <c r="A266" i="136" s="1"/>
  <c r="M265" i="136"/>
  <c r="K265" i="136"/>
  <c r="E265" i="136"/>
  <c r="A265" i="136" s="1"/>
  <c r="M264" i="136"/>
  <c r="K264" i="136"/>
  <c r="D264" i="136"/>
  <c r="E264" i="136" s="1"/>
  <c r="A264" i="136" s="1"/>
  <c r="M263" i="136"/>
  <c r="K263" i="136"/>
  <c r="E263" i="136"/>
  <c r="A263" i="136" s="1"/>
  <c r="M262" i="136"/>
  <c r="K262" i="136"/>
  <c r="D262" i="136"/>
  <c r="E262" i="136" s="1"/>
  <c r="A262" i="136" s="1"/>
  <c r="M261" i="136"/>
  <c r="K261" i="136"/>
  <c r="D261" i="136"/>
  <c r="E261" i="136" s="1"/>
  <c r="A261" i="136" s="1"/>
  <c r="M260" i="136"/>
  <c r="K260" i="136"/>
  <c r="A260" i="136"/>
  <c r="M259" i="136"/>
  <c r="K259" i="136"/>
  <c r="D259" i="136"/>
  <c r="E259" i="136" s="1"/>
  <c r="A259" i="136" s="1"/>
  <c r="M257" i="136"/>
  <c r="K257" i="136"/>
  <c r="A257" i="136"/>
  <c r="M256" i="136"/>
  <c r="K256" i="136"/>
  <c r="E256" i="136"/>
  <c r="A256" i="136" s="1"/>
  <c r="M255" i="136"/>
  <c r="K255" i="136"/>
  <c r="E255" i="136"/>
  <c r="A255" i="136" s="1"/>
  <c r="M254" i="136"/>
  <c r="K254" i="136"/>
  <c r="D254" i="136"/>
  <c r="E254" i="136" s="1"/>
  <c r="A254" i="136" s="1"/>
  <c r="M253" i="136"/>
  <c r="K253" i="136"/>
  <c r="E253" i="136"/>
  <c r="A253" i="136" s="1"/>
  <c r="M252" i="136"/>
  <c r="K252" i="136"/>
  <c r="D252" i="136"/>
  <c r="E252" i="136" s="1"/>
  <c r="A252" i="136" s="1"/>
  <c r="M251" i="136"/>
  <c r="K251" i="136"/>
  <c r="E251" i="136"/>
  <c r="A251" i="136" s="1"/>
  <c r="M250" i="136"/>
  <c r="K250" i="136"/>
  <c r="A250" i="136"/>
  <c r="M249" i="136"/>
  <c r="K249" i="136"/>
  <c r="D249" i="136"/>
  <c r="E249" i="136" s="1"/>
  <c r="A249" i="136" s="1"/>
  <c r="M247" i="136"/>
  <c r="K247" i="136"/>
  <c r="E247" i="136"/>
  <c r="A247" i="136" s="1"/>
  <c r="M245" i="136"/>
  <c r="K245" i="136"/>
  <c r="D245" i="136"/>
  <c r="E245" i="136" s="1"/>
  <c r="A245" i="136" s="1"/>
  <c r="M244" i="136"/>
  <c r="K244" i="136"/>
  <c r="E244" i="136"/>
  <c r="A244" i="136" s="1"/>
  <c r="M243" i="136"/>
  <c r="K243" i="136"/>
  <c r="E243" i="136"/>
  <c r="A243" i="136" s="1"/>
  <c r="M241" i="136"/>
  <c r="K241" i="136"/>
  <c r="D241" i="136"/>
  <c r="E241" i="136" s="1"/>
  <c r="A241" i="136" s="1"/>
  <c r="M240" i="136"/>
  <c r="K240" i="136"/>
  <c r="E240" i="136"/>
  <c r="A240" i="136" s="1"/>
  <c r="M239" i="136"/>
  <c r="K239" i="136"/>
  <c r="E239" i="136"/>
  <c r="A239" i="136" s="1"/>
  <c r="M238" i="136"/>
  <c r="K238" i="136"/>
  <c r="D238" i="136"/>
  <c r="E238" i="136" s="1"/>
  <c r="A238" i="136" s="1"/>
  <c r="M237" i="136"/>
  <c r="K237" i="136"/>
  <c r="E237" i="136"/>
  <c r="A237" i="136" s="1"/>
  <c r="M236" i="136"/>
  <c r="K236" i="136"/>
  <c r="E236" i="136"/>
  <c r="A236" i="136" s="1"/>
  <c r="M235" i="136"/>
  <c r="K235" i="136"/>
  <c r="D235" i="136"/>
  <c r="E235" i="136" s="1"/>
  <c r="A235" i="136" s="1"/>
  <c r="M234" i="136"/>
  <c r="K234" i="136"/>
  <c r="E234" i="136"/>
  <c r="A234" i="136" s="1"/>
  <c r="M233" i="136"/>
  <c r="K233" i="136"/>
  <c r="E233" i="136"/>
  <c r="A233" i="136" s="1"/>
  <c r="M232" i="136"/>
  <c r="K232" i="136"/>
  <c r="E232" i="136"/>
  <c r="A232" i="136" s="1"/>
  <c r="M231" i="136"/>
  <c r="K231" i="136"/>
  <c r="D231" i="136"/>
  <c r="E231" i="136" s="1"/>
  <c r="A231" i="136" s="1"/>
  <c r="M230" i="136"/>
  <c r="K230" i="136"/>
  <c r="E230" i="136"/>
  <c r="A230" i="136" s="1"/>
  <c r="M229" i="136"/>
  <c r="K229" i="136"/>
  <c r="E229" i="136"/>
  <c r="A229" i="136" s="1"/>
  <c r="M228" i="136"/>
  <c r="K228" i="136"/>
  <c r="E228" i="136"/>
  <c r="A228" i="136" s="1"/>
  <c r="M227" i="136"/>
  <c r="K227" i="136"/>
  <c r="E227" i="136"/>
  <c r="A227" i="136" s="1"/>
  <c r="M989" i="136"/>
  <c r="K989" i="136"/>
  <c r="E989" i="136"/>
  <c r="A989" i="136" s="1"/>
  <c r="M226" i="136"/>
  <c r="K226" i="136"/>
  <c r="E226" i="136"/>
  <c r="A226" i="136" s="1"/>
  <c r="M225" i="136"/>
  <c r="K225" i="136"/>
  <c r="M224" i="136"/>
  <c r="K224" i="136"/>
  <c r="D224" i="136"/>
  <c r="E224" i="136" s="1"/>
  <c r="A224" i="136" s="1"/>
  <c r="M223" i="136"/>
  <c r="K223" i="136"/>
  <c r="E223" i="136"/>
  <c r="A223" i="136" s="1"/>
  <c r="M222" i="136"/>
  <c r="K222" i="136"/>
  <c r="E222" i="136"/>
  <c r="A222" i="136" s="1"/>
  <c r="M221" i="136"/>
  <c r="K221" i="136"/>
  <c r="E221" i="136"/>
  <c r="A221" i="136" s="1"/>
  <c r="M220" i="136"/>
  <c r="K220" i="136"/>
  <c r="E220" i="136"/>
  <c r="A220" i="136" s="1"/>
  <c r="M219" i="136"/>
  <c r="K219" i="136"/>
  <c r="D219" i="136"/>
  <c r="E219" i="136" s="1"/>
  <c r="A219" i="136" s="1"/>
  <c r="M218" i="136"/>
  <c r="K218" i="136"/>
  <c r="D218" i="136"/>
  <c r="E218" i="136" s="1"/>
  <c r="A218" i="136" s="1"/>
  <c r="M217" i="136"/>
  <c r="K217" i="136"/>
  <c r="E217" i="136"/>
  <c r="A217" i="136" s="1"/>
  <c r="M215" i="136"/>
  <c r="K215" i="136"/>
  <c r="E215" i="136"/>
  <c r="A215" i="136" s="1"/>
  <c r="M214" i="136"/>
  <c r="K214" i="136"/>
  <c r="E214" i="136"/>
  <c r="A214" i="136" s="1"/>
  <c r="M213" i="136"/>
  <c r="K213" i="136"/>
  <c r="E213" i="136"/>
  <c r="A213" i="136" s="1"/>
  <c r="M212" i="136"/>
  <c r="K212" i="136"/>
  <c r="D212" i="136"/>
  <c r="E212" i="136" s="1"/>
  <c r="A212" i="136" s="1"/>
  <c r="M211" i="136"/>
  <c r="K211" i="136"/>
  <c r="D211" i="136"/>
  <c r="E211" i="136" s="1"/>
  <c r="A211" i="136" s="1"/>
  <c r="M210" i="136"/>
  <c r="K210" i="136"/>
  <c r="D210" i="136"/>
  <c r="E210" i="136" s="1"/>
  <c r="A210" i="136" s="1"/>
  <c r="M209" i="136"/>
  <c r="K209" i="136"/>
  <c r="E209" i="136"/>
  <c r="A209" i="136" s="1"/>
  <c r="M208" i="136"/>
  <c r="K208" i="136"/>
  <c r="E208" i="136"/>
  <c r="A208" i="136" s="1"/>
  <c r="M207" i="136"/>
  <c r="K207" i="136"/>
  <c r="E207" i="136"/>
  <c r="A207" i="136" s="1"/>
  <c r="M206" i="136"/>
  <c r="K206" i="136"/>
  <c r="E206" i="136"/>
  <c r="A206" i="136" s="1"/>
  <c r="M205" i="136"/>
  <c r="K205" i="136"/>
  <c r="E205" i="136"/>
  <c r="A205" i="136" s="1"/>
  <c r="M204" i="136"/>
  <c r="K204" i="136"/>
  <c r="E204" i="136"/>
  <c r="A204" i="136" s="1"/>
  <c r="M203" i="136"/>
  <c r="K203" i="136"/>
  <c r="M202" i="136"/>
  <c r="K202" i="136"/>
  <c r="E202" i="136"/>
  <c r="A202" i="136" s="1"/>
  <c r="M201" i="136"/>
  <c r="K201" i="136"/>
  <c r="D201" i="136"/>
  <c r="E201" i="136" s="1"/>
  <c r="A201" i="136" s="1"/>
  <c r="M200" i="136"/>
  <c r="K200" i="136"/>
  <c r="E200" i="136"/>
  <c r="A200" i="136" s="1"/>
  <c r="M199" i="136"/>
  <c r="K199" i="136"/>
  <c r="E199" i="136"/>
  <c r="A199" i="136" s="1"/>
  <c r="M198" i="136"/>
  <c r="K198" i="136"/>
  <c r="A198" i="136"/>
  <c r="M197" i="136"/>
  <c r="K197" i="136"/>
  <c r="D197" i="136"/>
  <c r="E197" i="136" s="1"/>
  <c r="A197" i="136" s="1"/>
  <c r="M196" i="136"/>
  <c r="K196" i="136"/>
  <c r="D196" i="136"/>
  <c r="E196" i="136" s="1"/>
  <c r="A196" i="136" s="1"/>
  <c r="M195" i="136"/>
  <c r="K195" i="136"/>
  <c r="E195" i="136"/>
  <c r="A195" i="136" s="1"/>
  <c r="M194" i="136"/>
  <c r="K194" i="136"/>
  <c r="D194" i="136"/>
  <c r="E194" i="136" s="1"/>
  <c r="A194" i="136" s="1"/>
  <c r="M193" i="136"/>
  <c r="K193" i="136"/>
  <c r="E193" i="136"/>
  <c r="A193" i="136" s="1"/>
  <c r="M192" i="136"/>
  <c r="K192" i="136"/>
  <c r="E192" i="136"/>
  <c r="A192" i="136" s="1"/>
  <c r="M191" i="136"/>
  <c r="K191" i="136"/>
  <c r="E191" i="136"/>
  <c r="A191" i="136" s="1"/>
  <c r="M189" i="136"/>
  <c r="K189" i="136"/>
  <c r="E189" i="136"/>
  <c r="A189" i="136" s="1"/>
  <c r="M188" i="136"/>
  <c r="K188" i="136"/>
  <c r="E188" i="136"/>
  <c r="A188" i="136" s="1"/>
  <c r="M187" i="136"/>
  <c r="K187" i="136"/>
  <c r="E187" i="136"/>
  <c r="A187" i="136" s="1"/>
  <c r="M186" i="136"/>
  <c r="K186" i="136"/>
  <c r="E186" i="136"/>
  <c r="A186" i="136" s="1"/>
  <c r="M185" i="136"/>
  <c r="K185" i="136"/>
  <c r="E185" i="136"/>
  <c r="A185" i="136" s="1"/>
  <c r="M184" i="136"/>
  <c r="K184" i="136"/>
  <c r="D184" i="136"/>
  <c r="E184" i="136" s="1"/>
  <c r="A184" i="136" s="1"/>
  <c r="M182" i="136"/>
  <c r="K182" i="136"/>
  <c r="E182" i="136"/>
  <c r="A182" i="136" s="1"/>
  <c r="M181" i="136"/>
  <c r="K181" i="136"/>
  <c r="A181" i="136"/>
  <c r="M180" i="136"/>
  <c r="K180" i="136"/>
  <c r="E180" i="136"/>
  <c r="A180" i="136" s="1"/>
  <c r="M179" i="136"/>
  <c r="K179" i="136"/>
  <c r="A179" i="136"/>
  <c r="M178" i="136"/>
  <c r="K178" i="136"/>
  <c r="E178" i="136"/>
  <c r="A178" i="136" s="1"/>
  <c r="M177" i="136"/>
  <c r="K177" i="136"/>
  <c r="E177" i="136"/>
  <c r="A177" i="136" s="1"/>
  <c r="M176" i="136"/>
  <c r="K176" i="136"/>
  <c r="E176" i="136"/>
  <c r="A176" i="136" s="1"/>
  <c r="M175" i="136"/>
  <c r="K175" i="136"/>
  <c r="D175" i="136"/>
  <c r="E175" i="136" s="1"/>
  <c r="A175" i="136" s="1"/>
  <c r="M174" i="136"/>
  <c r="K174" i="136"/>
  <c r="E174" i="136"/>
  <c r="A174" i="136" s="1"/>
  <c r="M173" i="136"/>
  <c r="K173" i="136"/>
  <c r="D173" i="136"/>
  <c r="E173" i="136" s="1"/>
  <c r="A173" i="136" s="1"/>
  <c r="M172" i="136"/>
  <c r="K172" i="136"/>
  <c r="E172" i="136"/>
  <c r="A172" i="136" s="1"/>
  <c r="M171" i="136"/>
  <c r="K171" i="136"/>
  <c r="E171" i="136"/>
  <c r="A171" i="136" s="1"/>
  <c r="M169" i="136"/>
  <c r="K169" i="136"/>
  <c r="D169" i="136"/>
  <c r="E169" i="136" s="1"/>
  <c r="A169" i="136" s="1"/>
  <c r="M168" i="136"/>
  <c r="K168" i="136"/>
  <c r="E168" i="136"/>
  <c r="A168" i="136" s="1"/>
  <c r="M167" i="136"/>
  <c r="K167" i="136"/>
  <c r="E167" i="136"/>
  <c r="A167" i="136" s="1"/>
  <c r="M165" i="136"/>
  <c r="K165" i="136"/>
  <c r="E165" i="136"/>
  <c r="A165" i="136" s="1"/>
  <c r="M164" i="136"/>
  <c r="K164" i="136"/>
  <c r="E164" i="136"/>
  <c r="A164" i="136" s="1"/>
  <c r="M163" i="136"/>
  <c r="K163" i="136"/>
  <c r="E163" i="136"/>
  <c r="A163" i="136" s="1"/>
  <c r="M161" i="136"/>
  <c r="K161" i="136"/>
  <c r="D161" i="136"/>
  <c r="E161" i="136" s="1"/>
  <c r="A161" i="136" s="1"/>
  <c r="M160" i="136"/>
  <c r="K160" i="136"/>
  <c r="E160" i="136"/>
  <c r="A160" i="136" s="1"/>
  <c r="M159" i="136"/>
  <c r="K159" i="136"/>
  <c r="A159" i="136"/>
  <c r="M158" i="136"/>
  <c r="K158" i="136"/>
  <c r="D158" i="136"/>
  <c r="E158" i="136" s="1"/>
  <c r="A158" i="136" s="1"/>
  <c r="M157" i="136"/>
  <c r="K157" i="136"/>
  <c r="D157" i="136"/>
  <c r="E157" i="136" s="1"/>
  <c r="A157" i="136" s="1"/>
  <c r="M156" i="136"/>
  <c r="K156" i="136"/>
  <c r="D156" i="136"/>
  <c r="E156" i="136" s="1"/>
  <c r="A156" i="136" s="1"/>
  <c r="M155" i="136"/>
  <c r="K155" i="136"/>
  <c r="A155" i="136"/>
  <c r="M154" i="136"/>
  <c r="K154" i="136"/>
  <c r="A154" i="136"/>
  <c r="M153" i="136"/>
  <c r="K153" i="136"/>
  <c r="D153" i="136"/>
  <c r="E153" i="136" s="1"/>
  <c r="A153" i="136" s="1"/>
  <c r="M152" i="136"/>
  <c r="K152" i="136"/>
  <c r="A152" i="136"/>
  <c r="M151" i="136"/>
  <c r="K151" i="136"/>
  <c r="E151" i="136"/>
  <c r="A151" i="136" s="1"/>
  <c r="M150" i="136"/>
  <c r="K150" i="136"/>
  <c r="D150" i="136"/>
  <c r="E150" i="136" s="1"/>
  <c r="A150" i="136" s="1"/>
  <c r="M149" i="136"/>
  <c r="K149" i="136"/>
  <c r="D149" i="136"/>
  <c r="E149" i="136" s="1"/>
  <c r="A149" i="136" s="1"/>
  <c r="M148" i="136"/>
  <c r="K148" i="136"/>
  <c r="D148" i="136"/>
  <c r="E148" i="136" s="1"/>
  <c r="A148" i="136" s="1"/>
  <c r="M147" i="136"/>
  <c r="K147" i="136"/>
  <c r="E147" i="136"/>
  <c r="A147" i="136" s="1"/>
  <c r="M146" i="136"/>
  <c r="K146" i="136"/>
  <c r="D146" i="136"/>
  <c r="E146" i="136" s="1"/>
  <c r="A146" i="136" s="1"/>
  <c r="M145" i="136"/>
  <c r="K145" i="136"/>
  <c r="E145" i="136"/>
  <c r="A145" i="136" s="1"/>
  <c r="M144" i="136"/>
  <c r="K144" i="136"/>
  <c r="A144" i="136"/>
  <c r="M143" i="136"/>
  <c r="K143" i="136"/>
  <c r="E143" i="136"/>
  <c r="A143" i="136" s="1"/>
  <c r="M142" i="136"/>
  <c r="K142" i="136"/>
  <c r="E142" i="136"/>
  <c r="A142" i="136" s="1"/>
  <c r="M141" i="136"/>
  <c r="K141" i="136"/>
  <c r="E141" i="136"/>
  <c r="A141" i="136" s="1"/>
  <c r="M140" i="136"/>
  <c r="K140" i="136"/>
  <c r="E140" i="136"/>
  <c r="A140" i="136" s="1"/>
  <c r="M139" i="136"/>
  <c r="K139" i="136"/>
  <c r="E139" i="136"/>
  <c r="A139" i="136" s="1"/>
  <c r="M138" i="136"/>
  <c r="K138" i="136"/>
  <c r="A138" i="136"/>
  <c r="M137" i="136"/>
  <c r="K137" i="136"/>
  <c r="E137" i="136"/>
  <c r="A137" i="136" s="1"/>
  <c r="M136" i="136"/>
  <c r="K136" i="136"/>
  <c r="E136" i="136"/>
  <c r="A136" i="136" s="1"/>
  <c r="M135" i="136"/>
  <c r="K135" i="136"/>
  <c r="E135" i="136"/>
  <c r="A135" i="136" s="1"/>
  <c r="M134" i="136"/>
  <c r="K134" i="136"/>
  <c r="E134" i="136"/>
  <c r="A134" i="136" s="1"/>
  <c r="M133" i="136"/>
  <c r="K133" i="136"/>
  <c r="E133" i="136"/>
  <c r="A133" i="136" s="1"/>
  <c r="M132" i="136"/>
  <c r="K132" i="136"/>
  <c r="E132" i="136"/>
  <c r="A132" i="136" s="1"/>
  <c r="M131" i="136"/>
  <c r="K131" i="136"/>
  <c r="E131" i="136"/>
  <c r="A131" i="136" s="1"/>
  <c r="M130" i="136"/>
  <c r="K130" i="136"/>
  <c r="E130" i="136"/>
  <c r="A130" i="136" s="1"/>
  <c r="M129" i="136"/>
  <c r="K129" i="136"/>
  <c r="E129" i="136"/>
  <c r="A129" i="136" s="1"/>
  <c r="M128" i="136"/>
  <c r="K128" i="136"/>
  <c r="D128" i="136"/>
  <c r="E128" i="136" s="1"/>
  <c r="A128" i="136" s="1"/>
  <c r="M127" i="136"/>
  <c r="K127" i="136"/>
  <c r="D127" i="136"/>
  <c r="E127" i="136" s="1"/>
  <c r="A127" i="136" s="1"/>
  <c r="M126" i="136"/>
  <c r="K126" i="136"/>
  <c r="D126" i="136"/>
  <c r="E126" i="136" s="1"/>
  <c r="A126" i="136" s="1"/>
  <c r="M125" i="136"/>
  <c r="K125" i="136"/>
  <c r="E125" i="136"/>
  <c r="A125" i="136" s="1"/>
  <c r="M123" i="136"/>
  <c r="K123" i="136"/>
  <c r="E123" i="136"/>
  <c r="A123" i="136" s="1"/>
  <c r="M122" i="136"/>
  <c r="K122" i="136"/>
  <c r="E122" i="136"/>
  <c r="A122" i="136" s="1"/>
  <c r="M124" i="136"/>
  <c r="K124" i="136"/>
  <c r="E124" i="136"/>
  <c r="A124" i="136" s="1"/>
  <c r="M121" i="136"/>
  <c r="K121" i="136"/>
  <c r="E121" i="136"/>
  <c r="A121" i="136" s="1"/>
  <c r="M120" i="136"/>
  <c r="K120" i="136"/>
  <c r="E120" i="136"/>
  <c r="A120" i="136" s="1"/>
  <c r="M119" i="136"/>
  <c r="K119" i="136"/>
  <c r="D119" i="136"/>
  <c r="E119" i="136" s="1"/>
  <c r="A119" i="136" s="1"/>
  <c r="M118" i="136"/>
  <c r="K118" i="136"/>
  <c r="D118" i="136"/>
  <c r="E118" i="136" s="1"/>
  <c r="A118" i="136" s="1"/>
  <c r="M117" i="136"/>
  <c r="K117" i="136"/>
  <c r="D117" i="136"/>
  <c r="E117" i="136" s="1"/>
  <c r="A117" i="136" s="1"/>
  <c r="M116" i="136"/>
  <c r="K116" i="136"/>
  <c r="D116" i="136"/>
  <c r="E116" i="136" s="1"/>
  <c r="A116" i="136" s="1"/>
  <c r="M115" i="136"/>
  <c r="K115" i="136"/>
  <c r="D115" i="136"/>
  <c r="E115" i="136" s="1"/>
  <c r="A115" i="136" s="1"/>
  <c r="M114" i="136"/>
  <c r="K114" i="136"/>
  <c r="E114" i="136"/>
  <c r="A114" i="136" s="1"/>
  <c r="M113" i="136"/>
  <c r="K113" i="136"/>
  <c r="E113" i="136"/>
  <c r="A113" i="136" s="1"/>
  <c r="M112" i="136"/>
  <c r="K112" i="136"/>
  <c r="E112" i="136"/>
  <c r="A112" i="136" s="1"/>
  <c r="M111" i="136"/>
  <c r="K111" i="136"/>
  <c r="E111" i="136"/>
  <c r="A111" i="136" s="1"/>
  <c r="M110" i="136"/>
  <c r="K110" i="136"/>
  <c r="E110" i="136"/>
  <c r="A110" i="136" s="1"/>
  <c r="M109" i="136"/>
  <c r="K109" i="136"/>
  <c r="D109" i="136"/>
  <c r="E109" i="136" s="1"/>
  <c r="A109" i="136" s="1"/>
  <c r="M108" i="136"/>
  <c r="K108" i="136"/>
  <c r="E108" i="136"/>
  <c r="A108" i="136" s="1"/>
  <c r="M107" i="136"/>
  <c r="K107" i="136"/>
  <c r="D107" i="136"/>
  <c r="E107" i="136" s="1"/>
  <c r="A107" i="136" s="1"/>
  <c r="M106" i="136"/>
  <c r="K106" i="136"/>
  <c r="D106" i="136"/>
  <c r="E106" i="136" s="1"/>
  <c r="A106" i="136" s="1"/>
  <c r="M105" i="136"/>
  <c r="K105" i="136"/>
  <c r="E105" i="136"/>
  <c r="A105" i="136" s="1"/>
  <c r="M104" i="136"/>
  <c r="K104" i="136"/>
  <c r="A104" i="136"/>
  <c r="M103" i="136"/>
  <c r="K103" i="136"/>
  <c r="A103" i="136"/>
  <c r="M102" i="136"/>
  <c r="K102" i="136"/>
  <c r="A102" i="136"/>
  <c r="M1120" i="136"/>
  <c r="K1120" i="136"/>
  <c r="E1120" i="136"/>
  <c r="A1120" i="136" s="1"/>
  <c r="M100" i="136"/>
  <c r="K100" i="136"/>
  <c r="E100" i="136"/>
  <c r="A100" i="136" s="1"/>
  <c r="M99" i="136"/>
  <c r="K99" i="136"/>
  <c r="E99" i="136"/>
  <c r="A99" i="136" s="1"/>
  <c r="M97" i="136"/>
  <c r="K97" i="136"/>
  <c r="D97" i="136"/>
  <c r="E97" i="136" s="1"/>
  <c r="A97" i="136" s="1"/>
  <c r="M96" i="136"/>
  <c r="K96" i="136"/>
  <c r="D96" i="136"/>
  <c r="E96" i="136" s="1"/>
  <c r="A96" i="136" s="1"/>
  <c r="M95" i="136"/>
  <c r="K95" i="136"/>
  <c r="E95" i="136"/>
  <c r="A95" i="136" s="1"/>
  <c r="M94" i="136"/>
  <c r="K94" i="136"/>
  <c r="E94" i="136"/>
  <c r="A94" i="136" s="1"/>
  <c r="M93" i="136"/>
  <c r="K93" i="136"/>
  <c r="D93" i="136"/>
  <c r="E93" i="136" s="1"/>
  <c r="A93" i="136" s="1"/>
  <c r="M92" i="136"/>
  <c r="K92" i="136"/>
  <c r="A92" i="136"/>
  <c r="M91" i="136"/>
  <c r="K91" i="136"/>
  <c r="D91" i="136"/>
  <c r="E91" i="136" s="1"/>
  <c r="A91" i="136" s="1"/>
  <c r="M90" i="136"/>
  <c r="K90" i="136"/>
  <c r="E90" i="136"/>
  <c r="A90" i="136" s="1"/>
  <c r="M89" i="136"/>
  <c r="K89" i="136"/>
  <c r="D89" i="136"/>
  <c r="E89" i="136" s="1"/>
  <c r="A89" i="136" s="1"/>
  <c r="M88" i="136"/>
  <c r="K88" i="136"/>
  <c r="D88" i="136"/>
  <c r="E88" i="136" s="1"/>
  <c r="A88" i="136" s="1"/>
  <c r="M87" i="136"/>
  <c r="K87" i="136"/>
  <c r="D87" i="136"/>
  <c r="E87" i="136" s="1"/>
  <c r="A87" i="136" s="1"/>
  <c r="M86" i="136"/>
  <c r="K86" i="136"/>
  <c r="D86" i="136"/>
  <c r="E86" i="136" s="1"/>
  <c r="A86" i="136" s="1"/>
  <c r="M85" i="136"/>
  <c r="K85" i="136"/>
  <c r="E85" i="136"/>
  <c r="A85" i="136" s="1"/>
  <c r="M83" i="136"/>
  <c r="K83" i="136"/>
  <c r="E83" i="136"/>
  <c r="A83" i="136" s="1"/>
  <c r="M81" i="136"/>
  <c r="K81" i="136"/>
  <c r="A81" i="136"/>
  <c r="M80" i="136"/>
  <c r="K80" i="136"/>
  <c r="D80" i="136"/>
  <c r="E80" i="136" s="1"/>
  <c r="A80" i="136" s="1"/>
  <c r="M79" i="136"/>
  <c r="K79" i="136"/>
  <c r="D79" i="136"/>
  <c r="E79" i="136" s="1"/>
  <c r="A79" i="136" s="1"/>
  <c r="M77" i="136"/>
  <c r="K77" i="136"/>
  <c r="E77" i="136"/>
  <c r="A77" i="136" s="1"/>
  <c r="M76" i="136"/>
  <c r="K76" i="136"/>
  <c r="D76" i="136"/>
  <c r="E76" i="136" s="1"/>
  <c r="A76" i="136" s="1"/>
  <c r="M75" i="136"/>
  <c r="K75" i="136"/>
  <c r="E75" i="136"/>
  <c r="A75" i="136" s="1"/>
  <c r="M74" i="136"/>
  <c r="K74" i="136"/>
  <c r="E74" i="136"/>
  <c r="A74" i="136" s="1"/>
  <c r="M73" i="136"/>
  <c r="K73" i="136"/>
  <c r="E73" i="136"/>
  <c r="A73" i="136" s="1"/>
  <c r="M72" i="136"/>
  <c r="K72" i="136"/>
  <c r="D72" i="136"/>
  <c r="E72" i="136" s="1"/>
  <c r="A72" i="136" s="1"/>
  <c r="M71" i="136"/>
  <c r="K71" i="136"/>
  <c r="D71" i="136"/>
  <c r="E71" i="136" s="1"/>
  <c r="A71" i="136" s="1"/>
  <c r="M70" i="136"/>
  <c r="K70" i="136"/>
  <c r="D70" i="136"/>
  <c r="E70" i="136" s="1"/>
  <c r="A70" i="136" s="1"/>
  <c r="M69" i="136"/>
  <c r="K69" i="136"/>
  <c r="D69" i="136"/>
  <c r="E69" i="136" s="1"/>
  <c r="A69" i="136" s="1"/>
  <c r="M68" i="136"/>
  <c r="K68" i="136"/>
  <c r="D68" i="136"/>
  <c r="E68" i="136" s="1"/>
  <c r="A68" i="136" s="1"/>
  <c r="M67" i="136"/>
  <c r="K67" i="136"/>
  <c r="D67" i="136"/>
  <c r="E67" i="136" s="1"/>
  <c r="A67" i="136" s="1"/>
  <c r="M66" i="136"/>
  <c r="K66" i="136"/>
  <c r="D66" i="136"/>
  <c r="E66" i="136" s="1"/>
  <c r="A66" i="136" s="1"/>
  <c r="M65" i="136"/>
  <c r="K65" i="136"/>
  <c r="E65" i="136"/>
  <c r="A65" i="136" s="1"/>
  <c r="M64" i="136"/>
  <c r="K64" i="136"/>
  <c r="D64" i="136"/>
  <c r="E64" i="136" s="1"/>
  <c r="A64" i="136" s="1"/>
  <c r="M63" i="136"/>
  <c r="K63" i="136"/>
  <c r="E63" i="136"/>
  <c r="A63" i="136" s="1"/>
  <c r="M62" i="136"/>
  <c r="K62" i="136"/>
  <c r="E62" i="136"/>
  <c r="A62" i="136" s="1"/>
  <c r="M61" i="136"/>
  <c r="K61" i="136"/>
  <c r="E61" i="136"/>
  <c r="A61" i="136" s="1"/>
  <c r="M60" i="136"/>
  <c r="K60" i="136"/>
  <c r="E60" i="136"/>
  <c r="A60" i="136" s="1"/>
  <c r="M59" i="136"/>
  <c r="K59" i="136"/>
  <c r="D59" i="136"/>
  <c r="E59" i="136" s="1"/>
  <c r="A59" i="136" s="1"/>
  <c r="M58" i="136"/>
  <c r="K58" i="136"/>
  <c r="D58" i="136"/>
  <c r="E58" i="136" s="1"/>
  <c r="A58" i="136" s="1"/>
  <c r="M57" i="136"/>
  <c r="K57" i="136"/>
  <c r="D57" i="136"/>
  <c r="E57" i="136" s="1"/>
  <c r="A57" i="136" s="1"/>
  <c r="M56" i="136"/>
  <c r="K56" i="136"/>
  <c r="D56" i="136"/>
  <c r="E56" i="136" s="1"/>
  <c r="A56" i="136" s="1"/>
  <c r="M55" i="136"/>
  <c r="K55" i="136"/>
  <c r="E55" i="136"/>
  <c r="A55" i="136" s="1"/>
  <c r="M54" i="136"/>
  <c r="K54" i="136"/>
  <c r="E54" i="136"/>
  <c r="A54" i="136" s="1"/>
  <c r="M53" i="136"/>
  <c r="K53" i="136"/>
  <c r="E53" i="136"/>
  <c r="A53" i="136" s="1"/>
  <c r="M52" i="136"/>
  <c r="K52" i="136"/>
  <c r="M51" i="136"/>
  <c r="K51" i="136"/>
  <c r="E51" i="136"/>
  <c r="A51" i="136" s="1"/>
  <c r="M50" i="136"/>
  <c r="K50" i="136"/>
  <c r="E50" i="136"/>
  <c r="A50" i="136" s="1"/>
  <c r="M49" i="136"/>
  <c r="K49" i="136"/>
  <c r="E49" i="136"/>
  <c r="A49" i="136" s="1"/>
  <c r="M48" i="136"/>
  <c r="K48" i="136"/>
  <c r="E48" i="136"/>
  <c r="A48" i="136" s="1"/>
  <c r="M47" i="136"/>
  <c r="K47" i="136"/>
  <c r="E47" i="136"/>
  <c r="A47" i="136" s="1"/>
  <c r="M46" i="136"/>
  <c r="K46" i="136"/>
  <c r="D46" i="136"/>
  <c r="E46" i="136" s="1"/>
  <c r="A46" i="136" s="1"/>
  <c r="M44" i="136"/>
  <c r="K44" i="136"/>
  <c r="D44" i="136"/>
  <c r="E44" i="136" s="1"/>
  <c r="A44" i="136" s="1"/>
  <c r="M43" i="136"/>
  <c r="K43" i="136"/>
  <c r="E43" i="136"/>
  <c r="A43" i="136" s="1"/>
  <c r="M42" i="136"/>
  <c r="K42" i="136"/>
  <c r="E42" i="136"/>
  <c r="A42" i="136" s="1"/>
  <c r="M41" i="136"/>
  <c r="K41" i="136"/>
  <c r="D41" i="136"/>
  <c r="E41" i="136" s="1"/>
  <c r="A41" i="136" s="1"/>
  <c r="M40" i="136"/>
  <c r="K40" i="136"/>
  <c r="D40" i="136"/>
  <c r="E40" i="136" s="1"/>
  <c r="A40" i="136" s="1"/>
  <c r="M39" i="136"/>
  <c r="K39" i="136"/>
  <c r="E39" i="136"/>
  <c r="A39" i="136" s="1"/>
  <c r="M38" i="136"/>
  <c r="K38" i="136"/>
  <c r="E38" i="136"/>
  <c r="A38" i="136" s="1"/>
  <c r="M37" i="136"/>
  <c r="K37" i="136"/>
  <c r="D37" i="136"/>
  <c r="E37" i="136" s="1"/>
  <c r="A37" i="136" s="1"/>
  <c r="M36" i="136"/>
  <c r="K36" i="136"/>
  <c r="E36" i="136"/>
  <c r="A36" i="136" s="1"/>
  <c r="M35" i="136"/>
  <c r="K35" i="136"/>
  <c r="E35" i="136"/>
  <c r="A35" i="136" s="1"/>
  <c r="M34" i="136"/>
  <c r="K34" i="136"/>
  <c r="A34" i="136"/>
  <c r="M33" i="136"/>
  <c r="K33" i="136"/>
  <c r="E33" i="136"/>
  <c r="A33" i="136" s="1"/>
  <c r="M32" i="136"/>
  <c r="K32" i="136"/>
  <c r="M31" i="136"/>
  <c r="K31" i="136"/>
  <c r="D31" i="136"/>
  <c r="E31" i="136" s="1"/>
  <c r="A31" i="136" s="1"/>
  <c r="M30" i="136"/>
  <c r="K30" i="136"/>
  <c r="A30" i="136"/>
  <c r="M29" i="136"/>
  <c r="K29" i="136"/>
  <c r="A29" i="136"/>
  <c r="M28" i="136"/>
  <c r="K28" i="136"/>
  <c r="E28" i="136"/>
  <c r="A28" i="136" s="1"/>
  <c r="M27" i="136"/>
  <c r="K27" i="136"/>
  <c r="D27" i="136"/>
  <c r="E27" i="136" s="1"/>
  <c r="A27" i="136" s="1"/>
  <c r="M26" i="136"/>
  <c r="K26" i="136"/>
  <c r="E26" i="136"/>
  <c r="A26" i="136" s="1"/>
  <c r="M25" i="136"/>
  <c r="K25" i="136"/>
  <c r="D25" i="136"/>
  <c r="E25" i="136" s="1"/>
  <c r="A25" i="136" s="1"/>
  <c r="M24" i="136"/>
  <c r="K24" i="136"/>
  <c r="E24" i="136"/>
  <c r="A24" i="136" s="1"/>
  <c r="M23" i="136"/>
  <c r="K23" i="136"/>
  <c r="A23" i="136"/>
  <c r="M22" i="136"/>
  <c r="K22" i="136"/>
  <c r="E22" i="136"/>
  <c r="A22" i="136" s="1"/>
  <c r="M21" i="136"/>
  <c r="K21" i="136"/>
  <c r="E21" i="136"/>
  <c r="A21" i="136" s="1"/>
  <c r="M20" i="136"/>
  <c r="K20" i="136"/>
  <c r="E20" i="136"/>
  <c r="A20" i="136" s="1"/>
  <c r="M19" i="136"/>
  <c r="K19" i="136"/>
  <c r="E19" i="136"/>
  <c r="A19" i="136" s="1"/>
  <c r="M18" i="136"/>
  <c r="K18" i="136"/>
  <c r="E18" i="136"/>
  <c r="A18" i="136" s="1"/>
  <c r="M17" i="136"/>
  <c r="K17" i="136"/>
  <c r="E17" i="136"/>
  <c r="A17" i="136" s="1"/>
  <c r="M16" i="136"/>
  <c r="K16" i="136"/>
  <c r="E16" i="136"/>
  <c r="A16" i="136" s="1"/>
  <c r="M15" i="136"/>
  <c r="K15" i="136"/>
  <c r="E15" i="136"/>
  <c r="A15" i="136" s="1"/>
  <c r="M14" i="136"/>
  <c r="K14" i="136"/>
  <c r="D14" i="136"/>
  <c r="E14" i="136" s="1"/>
  <c r="A14" i="136" s="1"/>
  <c r="M13" i="136"/>
  <c r="K13" i="136"/>
  <c r="E13" i="136"/>
  <c r="A13" i="136" s="1"/>
  <c r="M12" i="136"/>
  <c r="K12" i="136"/>
  <c r="D12" i="136"/>
  <c r="E12" i="136" s="1"/>
  <c r="A12" i="136" s="1"/>
  <c r="M11" i="136"/>
  <c r="K11" i="136"/>
  <c r="E11" i="136"/>
  <c r="A11" i="136" s="1"/>
  <c r="M9" i="136"/>
  <c r="K9" i="136"/>
  <c r="D9" i="136"/>
  <c r="E9" i="136" s="1"/>
  <c r="A9" i="136" s="1"/>
  <c r="M8" i="136"/>
  <c r="K8" i="136"/>
  <c r="A8" i="136"/>
  <c r="M7" i="136"/>
  <c r="K7" i="136"/>
  <c r="E7" i="136"/>
  <c r="A7" i="136" s="1"/>
  <c r="M6" i="136"/>
  <c r="K6" i="136"/>
  <c r="D6" i="136"/>
  <c r="E6" i="136" s="1"/>
  <c r="A6" i="136" s="1"/>
  <c r="M5" i="136"/>
  <c r="K5" i="136"/>
  <c r="E5" i="136"/>
  <c r="A5" i="136" s="1"/>
  <c r="K4" i="136"/>
  <c r="D4" i="136"/>
  <c r="E4" i="136" s="1"/>
  <c r="A4" i="136" s="1"/>
  <c r="M3" i="136"/>
  <c r="K3" i="136"/>
  <c r="E3" i="136"/>
  <c r="A3" i="136" s="1"/>
  <c r="P65" i="26"/>
  <c r="N65" i="26"/>
  <c r="G65" i="26"/>
  <c r="P180" i="26"/>
  <c r="N180" i="26"/>
  <c r="F180" i="26"/>
  <c r="G180" i="26" s="1"/>
  <c r="P200" i="26"/>
  <c r="N200" i="26"/>
  <c r="F200" i="26"/>
  <c r="G200" i="26" s="1"/>
  <c r="P98" i="26"/>
  <c r="N98" i="26"/>
  <c r="G98" i="26"/>
  <c r="P173" i="26"/>
  <c r="N173" i="26"/>
  <c r="G173" i="26"/>
  <c r="C21" i="26" l="1"/>
  <c r="U21" i="26"/>
  <c r="C183" i="26"/>
  <c r="U183" i="26"/>
  <c r="C150" i="26"/>
  <c r="U150" i="26"/>
  <c r="C63" i="26"/>
  <c r="U63" i="26"/>
  <c r="C94" i="26"/>
  <c r="U94" i="26"/>
  <c r="C124" i="26"/>
  <c r="U124" i="26"/>
  <c r="C180" i="26"/>
  <c r="U180" i="26"/>
  <c r="C50" i="26"/>
  <c r="U50" i="26"/>
  <c r="C11" i="26"/>
  <c r="U11" i="26"/>
  <c r="C161" i="26"/>
  <c r="U161" i="26"/>
  <c r="C65" i="26"/>
  <c r="U65" i="26"/>
  <c r="C179" i="26"/>
  <c r="U179" i="26"/>
  <c r="C49" i="26"/>
  <c r="U49" i="26"/>
  <c r="C173" i="26"/>
  <c r="U173" i="26"/>
  <c r="C46" i="26"/>
  <c r="U46" i="26"/>
  <c r="C196" i="26"/>
  <c r="U196" i="26"/>
  <c r="C175" i="26"/>
  <c r="U175" i="26"/>
  <c r="C198" i="26"/>
  <c r="U198" i="26"/>
  <c r="C54" i="26"/>
  <c r="U54" i="26"/>
  <c r="C186" i="26"/>
  <c r="U186" i="26"/>
  <c r="C30" i="26"/>
  <c r="U30" i="26"/>
  <c r="C181" i="26"/>
  <c r="U181" i="26"/>
  <c r="C98" i="26"/>
  <c r="U98" i="26"/>
  <c r="C85" i="26"/>
  <c r="U85" i="26"/>
  <c r="C100" i="26"/>
  <c r="U100" i="26"/>
  <c r="C113" i="26"/>
  <c r="U113" i="26"/>
  <c r="C146" i="26"/>
  <c r="U146" i="26"/>
  <c r="C182" i="26"/>
  <c r="U182" i="26"/>
  <c r="C37" i="26"/>
  <c r="U37" i="26"/>
  <c r="C28" i="26"/>
  <c r="U28" i="26"/>
  <c r="C24" i="26"/>
  <c r="U24" i="26"/>
  <c r="C200" i="26"/>
  <c r="U200" i="26"/>
  <c r="C226" i="26"/>
  <c r="U226" i="26"/>
  <c r="C4" i="26"/>
  <c r="U4" i="26"/>
  <c r="E10" i="136"/>
  <c r="A10" i="136" s="1"/>
  <c r="P118" i="26"/>
  <c r="N118" i="26"/>
  <c r="G118" i="26"/>
  <c r="P71" i="26"/>
  <c r="N71" i="26"/>
  <c r="G71" i="26"/>
  <c r="P112" i="26"/>
  <c r="N112" i="26"/>
  <c r="G112" i="26"/>
  <c r="C112" i="26" l="1"/>
  <c r="U112" i="26"/>
  <c r="C118" i="26"/>
  <c r="U118" i="26"/>
  <c r="C71" i="26"/>
  <c r="U71" i="26"/>
  <c r="P221" i="26"/>
  <c r="N221" i="26"/>
  <c r="F221" i="26"/>
  <c r="G221" i="26" s="1"/>
  <c r="P42" i="26"/>
  <c r="N42" i="26"/>
  <c r="F42" i="26"/>
  <c r="G42" i="26" s="1"/>
  <c r="C42" i="26" l="1"/>
  <c r="U42" i="26"/>
  <c r="C221" i="26"/>
  <c r="U221" i="26"/>
  <c r="P102" i="26"/>
  <c r="N102" i="26"/>
  <c r="G102" i="26"/>
  <c r="P114" i="26"/>
  <c r="N114" i="26"/>
  <c r="G114" i="26"/>
  <c r="P201" i="26"/>
  <c r="N201" i="26"/>
  <c r="F201" i="26"/>
  <c r="G201" i="26" s="1"/>
  <c r="P40" i="26"/>
  <c r="N40" i="26"/>
  <c r="F40" i="26"/>
  <c r="G40" i="26" s="1"/>
  <c r="P223" i="26"/>
  <c r="N223" i="26"/>
  <c r="F223" i="26"/>
  <c r="G223" i="26" s="1"/>
  <c r="P174" i="26"/>
  <c r="N174" i="26"/>
  <c r="F174" i="26"/>
  <c r="G174" i="26" s="1"/>
  <c r="P88" i="26"/>
  <c r="N88" i="26"/>
  <c r="G88" i="26"/>
  <c r="P227" i="26"/>
  <c r="N227" i="26"/>
  <c r="F227" i="26"/>
  <c r="G227" i="26" s="1"/>
  <c r="P16" i="26"/>
  <c r="N16" i="26"/>
  <c r="F16" i="26"/>
  <c r="G16" i="26" s="1"/>
  <c r="P164" i="26"/>
  <c r="N164" i="26"/>
  <c r="F164" i="26"/>
  <c r="G164" i="26" s="1"/>
  <c r="P27" i="26"/>
  <c r="N27" i="26"/>
  <c r="G27" i="26"/>
  <c r="P61" i="26"/>
  <c r="N61" i="26"/>
  <c r="G61" i="26"/>
  <c r="P41" i="26"/>
  <c r="N41" i="26"/>
  <c r="F41" i="26"/>
  <c r="G41" i="26" s="1"/>
  <c r="P192" i="26"/>
  <c r="N192" i="26"/>
  <c r="G192" i="26"/>
  <c r="P209" i="26"/>
  <c r="N209" i="26"/>
  <c r="F209" i="26"/>
  <c r="G209" i="26" s="1"/>
  <c r="P184" i="26"/>
  <c r="N184" i="26"/>
  <c r="F184" i="26"/>
  <c r="G184" i="26" s="1"/>
  <c r="P154" i="26"/>
  <c r="N154" i="26"/>
  <c r="F154" i="26"/>
  <c r="G154" i="26" s="1"/>
  <c r="P14" i="26"/>
  <c r="N14" i="26"/>
  <c r="F14" i="26"/>
  <c r="G14" i="26" s="1"/>
  <c r="P156" i="26"/>
  <c r="N156" i="26"/>
  <c r="F156" i="26"/>
  <c r="G156" i="26" s="1"/>
  <c r="P128" i="26"/>
  <c r="N128" i="26"/>
  <c r="G128" i="26"/>
  <c r="P79" i="26"/>
  <c r="N79" i="26"/>
  <c r="G79" i="26"/>
  <c r="P149" i="26"/>
  <c r="N149" i="26"/>
  <c r="G149" i="26"/>
  <c r="P230" i="26"/>
  <c r="N230" i="26"/>
  <c r="F230" i="26"/>
  <c r="G230" i="26" s="1"/>
  <c r="P23" i="26"/>
  <c r="N23" i="26"/>
  <c r="G23" i="26"/>
  <c r="P45" i="26"/>
  <c r="N45" i="26"/>
  <c r="F45" i="26"/>
  <c r="G45" i="26" s="1"/>
  <c r="P152" i="26"/>
  <c r="N152" i="26"/>
  <c r="G152" i="26"/>
  <c r="F20" i="26"/>
  <c r="G20" i="26" s="1"/>
  <c r="P155" i="26"/>
  <c r="P69" i="26"/>
  <c r="N69" i="26"/>
  <c r="G69" i="26"/>
  <c r="P199" i="26"/>
  <c r="N199" i="26"/>
  <c r="F199" i="26"/>
  <c r="G199" i="26" s="1"/>
  <c r="P165" i="26"/>
  <c r="N165" i="26"/>
  <c r="G165" i="26"/>
  <c r="P75" i="26"/>
  <c r="N75" i="26"/>
  <c r="G75" i="26"/>
  <c r="P95" i="26"/>
  <c r="N95" i="26"/>
  <c r="G95" i="26"/>
  <c r="P68" i="26"/>
  <c r="N68" i="26"/>
  <c r="G68" i="26"/>
  <c r="N155" i="26"/>
  <c r="F155" i="26"/>
  <c r="G155" i="26" s="1"/>
  <c r="X231" i="26"/>
  <c r="P147" i="26"/>
  <c r="N147" i="26"/>
  <c r="G147" i="26"/>
  <c r="P148" i="26"/>
  <c r="N148" i="26"/>
  <c r="G148" i="26"/>
  <c r="P188" i="26"/>
  <c r="N188" i="26"/>
  <c r="F188" i="26"/>
  <c r="G188" i="26" s="1"/>
  <c r="P33" i="26"/>
  <c r="N33" i="26"/>
  <c r="F33" i="26"/>
  <c r="G33" i="26" s="1"/>
  <c r="P116" i="26"/>
  <c r="N116" i="26"/>
  <c r="G116" i="26"/>
  <c r="P210" i="26"/>
  <c r="N210" i="26"/>
  <c r="G210" i="26"/>
  <c r="P86" i="26"/>
  <c r="N86" i="26"/>
  <c r="G86" i="26"/>
  <c r="P137" i="26"/>
  <c r="N137" i="26"/>
  <c r="G137" i="26"/>
  <c r="C209" i="26" l="1"/>
  <c r="U209" i="26"/>
  <c r="C184" i="26"/>
  <c r="U184" i="26"/>
  <c r="C61" i="26"/>
  <c r="U61" i="26"/>
  <c r="C95" i="26"/>
  <c r="U95" i="26"/>
  <c r="C210" i="26"/>
  <c r="U210" i="26"/>
  <c r="C230" i="26"/>
  <c r="U230" i="26"/>
  <c r="C88" i="26"/>
  <c r="U88" i="26"/>
  <c r="C192" i="26"/>
  <c r="U192" i="26"/>
  <c r="C149" i="26"/>
  <c r="U149" i="26"/>
  <c r="C14" i="26"/>
  <c r="U14" i="26"/>
  <c r="C68" i="26"/>
  <c r="U68" i="26"/>
  <c r="C20" i="26"/>
  <c r="U20" i="26"/>
  <c r="C45" i="26"/>
  <c r="U45" i="26"/>
  <c r="C79" i="26"/>
  <c r="U79" i="26"/>
  <c r="C86" i="26"/>
  <c r="U86" i="26"/>
  <c r="C174" i="26"/>
  <c r="U174" i="26"/>
  <c r="C33" i="26"/>
  <c r="U33" i="26"/>
  <c r="C154" i="26"/>
  <c r="U154" i="26"/>
  <c r="C69" i="26"/>
  <c r="U69" i="26"/>
  <c r="C75" i="26"/>
  <c r="U75" i="26"/>
  <c r="C165" i="26"/>
  <c r="U165" i="26"/>
  <c r="C199" i="26"/>
  <c r="U199" i="26"/>
  <c r="C16" i="26"/>
  <c r="U16" i="26"/>
  <c r="C227" i="26"/>
  <c r="U227" i="26"/>
  <c r="C114" i="26"/>
  <c r="U114" i="26"/>
  <c r="C148" i="26"/>
  <c r="U148" i="26"/>
  <c r="C156" i="26"/>
  <c r="U156" i="26"/>
  <c r="C102" i="26"/>
  <c r="U102" i="26"/>
  <c r="C152" i="26"/>
  <c r="U152" i="26"/>
  <c r="C27" i="26"/>
  <c r="U27" i="26"/>
  <c r="C116" i="26"/>
  <c r="U116" i="26"/>
  <c r="C147" i="26"/>
  <c r="U147" i="26"/>
  <c r="C164" i="26"/>
  <c r="U164" i="26"/>
  <c r="C223" i="26"/>
  <c r="U223" i="26"/>
  <c r="C137" i="26"/>
  <c r="U137" i="26"/>
  <c r="C155" i="26"/>
  <c r="U155" i="26"/>
  <c r="C23" i="26"/>
  <c r="U23" i="26"/>
  <c r="C41" i="26"/>
  <c r="U41" i="26"/>
  <c r="C188" i="26"/>
  <c r="U188" i="26"/>
  <c r="C128" i="26"/>
  <c r="U128" i="26"/>
  <c r="C40" i="26"/>
  <c r="U40" i="26"/>
  <c r="C201" i="26"/>
  <c r="U201" i="26"/>
  <c r="P132" i="26"/>
  <c r="N132" i="26"/>
  <c r="G132" i="26"/>
  <c r="P127" i="26"/>
  <c r="N127" i="26"/>
  <c r="G127" i="26"/>
  <c r="P218" i="26"/>
  <c r="N218" i="26"/>
  <c r="G218" i="26"/>
  <c r="P77" i="26"/>
  <c r="N77" i="26"/>
  <c r="G77" i="26"/>
  <c r="P59" i="26"/>
  <c r="N59" i="26"/>
  <c r="G59" i="26"/>
  <c r="P193" i="26"/>
  <c r="N193" i="26"/>
  <c r="F193" i="26"/>
  <c r="G193" i="26" s="1"/>
  <c r="P20" i="26"/>
  <c r="N20" i="26"/>
  <c r="P90" i="26"/>
  <c r="N90" i="26"/>
  <c r="G90" i="26"/>
  <c r="P207" i="26"/>
  <c r="N207" i="26"/>
  <c r="F207" i="26"/>
  <c r="G207" i="26" s="1"/>
  <c r="P189" i="26"/>
  <c r="N189" i="26"/>
  <c r="F189" i="26"/>
  <c r="G189" i="26" s="1"/>
  <c r="P202" i="26"/>
  <c r="N202" i="26"/>
  <c r="G202" i="26"/>
  <c r="P219" i="26"/>
  <c r="N219" i="26"/>
  <c r="F219" i="26"/>
  <c r="G219" i="26" s="1"/>
  <c r="P215" i="26"/>
  <c r="N215" i="26"/>
  <c r="F215" i="26"/>
  <c r="G215" i="26" s="1"/>
  <c r="P153" i="26"/>
  <c r="N153" i="26"/>
  <c r="F153" i="26"/>
  <c r="G153" i="26" s="1"/>
  <c r="P224" i="26"/>
  <c r="N224" i="26"/>
  <c r="F224" i="26"/>
  <c r="G224" i="26" s="1"/>
  <c r="P122" i="26"/>
  <c r="N122" i="26"/>
  <c r="G122" i="26"/>
  <c r="P111" i="26"/>
  <c r="N111" i="26"/>
  <c r="G111" i="26"/>
  <c r="P107" i="26"/>
  <c r="N107" i="26"/>
  <c r="G107" i="26"/>
  <c r="P110" i="26"/>
  <c r="N110" i="26"/>
  <c r="G110" i="26"/>
  <c r="C111" i="26" l="1"/>
  <c r="U111" i="26"/>
  <c r="C122" i="26"/>
  <c r="U122" i="26"/>
  <c r="C202" i="26"/>
  <c r="U202" i="26"/>
  <c r="C193" i="26"/>
  <c r="U193" i="26"/>
  <c r="C224" i="26"/>
  <c r="U224" i="26"/>
  <c r="C110" i="26"/>
  <c r="U110" i="26"/>
  <c r="C219" i="26"/>
  <c r="U219" i="26"/>
  <c r="C132" i="26"/>
  <c r="U132" i="26"/>
  <c r="C189" i="26"/>
  <c r="U189" i="26"/>
  <c r="C207" i="26"/>
  <c r="U207" i="26"/>
  <c r="C127" i="26"/>
  <c r="U127" i="26"/>
  <c r="C153" i="26"/>
  <c r="U153" i="26"/>
  <c r="C107" i="26"/>
  <c r="U107" i="26"/>
  <c r="C59" i="26"/>
  <c r="U59" i="26"/>
  <c r="C77" i="26"/>
  <c r="U77" i="26"/>
  <c r="C215" i="26"/>
  <c r="U215" i="26"/>
  <c r="C90" i="26"/>
  <c r="U90" i="26"/>
  <c r="C218" i="26"/>
  <c r="U218" i="26"/>
  <c r="P53" i="26"/>
  <c r="N53" i="26"/>
  <c r="F53" i="26"/>
  <c r="G53" i="26" s="1"/>
  <c r="C53" i="26" l="1"/>
  <c r="U53" i="26"/>
  <c r="P74" i="26"/>
  <c r="N74" i="26"/>
  <c r="G74" i="26"/>
  <c r="P76" i="26"/>
  <c r="N76" i="26"/>
  <c r="G76" i="26"/>
  <c r="C76" i="26" l="1"/>
  <c r="U76" i="26"/>
  <c r="C74" i="26"/>
  <c r="U74" i="26"/>
  <c r="P205" i="26"/>
  <c r="N205" i="26"/>
  <c r="G205" i="26"/>
  <c r="P176" i="26"/>
  <c r="N176" i="26"/>
  <c r="F176" i="26"/>
  <c r="G176" i="26" s="1"/>
  <c r="P212" i="26"/>
  <c r="N212" i="26"/>
  <c r="G212" i="26"/>
  <c r="C212" i="26" l="1"/>
  <c r="U212" i="26"/>
  <c r="C176" i="26"/>
  <c r="U176" i="26"/>
  <c r="C205" i="26"/>
  <c r="U205" i="26"/>
  <c r="P131" i="26"/>
  <c r="N131" i="26"/>
  <c r="G131" i="26"/>
  <c r="P8" i="26"/>
  <c r="N8" i="26"/>
  <c r="F8" i="26"/>
  <c r="G8" i="26" s="1"/>
  <c r="U8" i="26" s="1"/>
  <c r="P48" i="26"/>
  <c r="N48" i="26"/>
  <c r="G48" i="26"/>
  <c r="P55" i="26"/>
  <c r="N55" i="26"/>
  <c r="F55" i="26"/>
  <c r="G55" i="26" s="1"/>
  <c r="P109" i="26"/>
  <c r="N109" i="26"/>
  <c r="G109" i="26"/>
  <c r="P44" i="26"/>
  <c r="N44" i="26"/>
  <c r="F44" i="26"/>
  <c r="G44" i="26" s="1"/>
  <c r="P197" i="26"/>
  <c r="N197" i="26"/>
  <c r="F197" i="26"/>
  <c r="G197" i="26" s="1"/>
  <c r="P96" i="26"/>
  <c r="N96" i="26"/>
  <c r="G96" i="26"/>
  <c r="P162" i="26"/>
  <c r="N162" i="26"/>
  <c r="F162" i="26"/>
  <c r="G162" i="26" s="1"/>
  <c r="P89" i="26"/>
  <c r="N89" i="26"/>
  <c r="G89" i="26"/>
  <c r="P208" i="26"/>
  <c r="N208" i="26"/>
  <c r="F208" i="26"/>
  <c r="G208" i="26" s="1"/>
  <c r="P145" i="26"/>
  <c r="N145" i="26"/>
  <c r="G145" i="26"/>
  <c r="C131" i="26" l="1"/>
  <c r="U131" i="26"/>
  <c r="C145" i="26"/>
  <c r="U145" i="26"/>
  <c r="C197" i="26"/>
  <c r="U197" i="26"/>
  <c r="C208" i="26"/>
  <c r="U208" i="26"/>
  <c r="C44" i="26"/>
  <c r="U44" i="26"/>
  <c r="C89" i="26"/>
  <c r="U89" i="26"/>
  <c r="C109" i="26"/>
  <c r="U109" i="26"/>
  <c r="C162" i="26"/>
  <c r="U162" i="26"/>
  <c r="C55" i="26"/>
  <c r="U55" i="26"/>
  <c r="C96" i="26"/>
  <c r="U96" i="26"/>
  <c r="C48" i="26"/>
  <c r="U48" i="26"/>
  <c r="C8" i="26"/>
  <c r="P140" i="26" l="1"/>
  <c r="N140" i="26"/>
  <c r="G140" i="26"/>
  <c r="C140" i="26" l="1"/>
  <c r="U140" i="26"/>
  <c r="P168" i="26"/>
  <c r="N168" i="26"/>
  <c r="F168" i="26"/>
  <c r="G168" i="26" s="1"/>
  <c r="C168" i="26" l="1"/>
  <c r="U168" i="26"/>
  <c r="P157" i="26"/>
  <c r="N157" i="26"/>
  <c r="F157" i="26"/>
  <c r="G157" i="26" s="1"/>
  <c r="C157" i="26" l="1"/>
  <c r="U157" i="26"/>
  <c r="P83" i="26" l="1"/>
  <c r="N83" i="26"/>
  <c r="G83" i="26"/>
  <c r="C83" i="26" l="1"/>
  <c r="U83" i="26"/>
  <c r="P80" i="26"/>
  <c r="N80" i="26"/>
  <c r="G80" i="26"/>
  <c r="C80" i="26" l="1"/>
  <c r="U80" i="26"/>
  <c r="P125" i="26" l="1"/>
  <c r="N125" i="26"/>
  <c r="G125" i="26"/>
  <c r="P91" i="26"/>
  <c r="N91" i="26"/>
  <c r="G91" i="26"/>
  <c r="P117" i="26"/>
  <c r="N117" i="26"/>
  <c r="G117" i="26"/>
  <c r="P135" i="26"/>
  <c r="N135" i="26"/>
  <c r="G135" i="26"/>
  <c r="P52" i="26"/>
  <c r="N52" i="26"/>
  <c r="F52" i="26"/>
  <c r="G52" i="26" s="1"/>
  <c r="P108" i="26"/>
  <c r="N108" i="26"/>
  <c r="G108" i="26"/>
  <c r="P171" i="26"/>
  <c r="N171" i="26"/>
  <c r="F171" i="26"/>
  <c r="G171" i="26" s="1"/>
  <c r="P178" i="26"/>
  <c r="N178" i="26"/>
  <c r="F178" i="26"/>
  <c r="G178" i="26" s="1"/>
  <c r="P72" i="26"/>
  <c r="N72" i="26"/>
  <c r="G72" i="26"/>
  <c r="P81" i="26"/>
  <c r="N81" i="26"/>
  <c r="G81" i="26"/>
  <c r="P229" i="26"/>
  <c r="N229" i="26"/>
  <c r="F229" i="26"/>
  <c r="G229" i="26" s="1"/>
  <c r="P163" i="26"/>
  <c r="N163" i="26"/>
  <c r="F163" i="26"/>
  <c r="G163" i="26" s="1"/>
  <c r="P169" i="26"/>
  <c r="N169" i="26"/>
  <c r="F169" i="26"/>
  <c r="G169" i="26" s="1"/>
  <c r="P172" i="26"/>
  <c r="N172" i="26"/>
  <c r="F172" i="26"/>
  <c r="G172" i="26" s="1"/>
  <c r="P87" i="26"/>
  <c r="N87" i="26"/>
  <c r="G87" i="26"/>
  <c r="P177" i="26"/>
  <c r="N177" i="26"/>
  <c r="F177" i="26"/>
  <c r="G177" i="26" s="1"/>
  <c r="P60" i="26"/>
  <c r="N60" i="26"/>
  <c r="G60" i="26"/>
  <c r="C72" i="26" l="1"/>
  <c r="U72" i="26"/>
  <c r="C117" i="26"/>
  <c r="U117" i="26"/>
  <c r="C177" i="26"/>
  <c r="U177" i="26"/>
  <c r="C135" i="26"/>
  <c r="U135" i="26"/>
  <c r="C60" i="26"/>
  <c r="U60" i="26"/>
  <c r="C125" i="26"/>
  <c r="U125" i="26"/>
  <c r="C169" i="26"/>
  <c r="U169" i="26"/>
  <c r="C163" i="26"/>
  <c r="U163" i="26"/>
  <c r="C91" i="26"/>
  <c r="U91" i="26"/>
  <c r="C172" i="26"/>
  <c r="U172" i="26"/>
  <c r="C178" i="26"/>
  <c r="U178" i="26"/>
  <c r="C171" i="26"/>
  <c r="U171" i="26"/>
  <c r="C229" i="26"/>
  <c r="U229" i="26"/>
  <c r="C108" i="26"/>
  <c r="U108" i="26"/>
  <c r="C87" i="26"/>
  <c r="U87" i="26"/>
  <c r="C81" i="26"/>
  <c r="U81" i="26"/>
  <c r="C52" i="26"/>
  <c r="U52" i="26"/>
  <c r="P123" i="26" l="1"/>
  <c r="N123" i="26"/>
  <c r="G123" i="26"/>
  <c r="P220" i="26"/>
  <c r="N220" i="26"/>
  <c r="F220" i="26"/>
  <c r="G220" i="26" s="1"/>
  <c r="P136" i="26"/>
  <c r="N136" i="26"/>
  <c r="G136" i="26"/>
  <c r="P134" i="26"/>
  <c r="N134" i="26"/>
  <c r="G134" i="26"/>
  <c r="P84" i="26"/>
  <c r="N84" i="26"/>
  <c r="G84" i="26"/>
  <c r="P185" i="26"/>
  <c r="N185" i="26"/>
  <c r="F185" i="26"/>
  <c r="G185" i="26" s="1"/>
  <c r="P191" i="26"/>
  <c r="N191" i="26"/>
  <c r="F191" i="26"/>
  <c r="G191" i="26" s="1"/>
  <c r="P93" i="26"/>
  <c r="N93" i="26"/>
  <c r="G93" i="26"/>
  <c r="P47" i="26"/>
  <c r="N47" i="26"/>
  <c r="F47" i="26"/>
  <c r="G47" i="26" s="1"/>
  <c r="P133" i="26"/>
  <c r="N133" i="26"/>
  <c r="G133" i="26"/>
  <c r="P151" i="26"/>
  <c r="N151" i="26"/>
  <c r="G151" i="26"/>
  <c r="P66" i="26"/>
  <c r="N66" i="26"/>
  <c r="G66" i="26"/>
  <c r="P228" i="26"/>
  <c r="P78" i="26"/>
  <c r="P25" i="26"/>
  <c r="P203" i="26"/>
  <c r="P195" i="26"/>
  <c r="P158" i="26"/>
  <c r="P129" i="26"/>
  <c r="P126" i="26"/>
  <c r="P119" i="26"/>
  <c r="P101" i="26"/>
  <c r="P82" i="26"/>
  <c r="P62" i="26"/>
  <c r="P39" i="26"/>
  <c r="P29" i="26"/>
  <c r="P104" i="26"/>
  <c r="N104" i="26"/>
  <c r="G104" i="26"/>
  <c r="C47" i="26" l="1"/>
  <c r="U47" i="26"/>
  <c r="C136" i="26"/>
  <c r="U136" i="26"/>
  <c r="C185" i="26"/>
  <c r="U185" i="26"/>
  <c r="C104" i="26"/>
  <c r="U104" i="26"/>
  <c r="C93" i="26"/>
  <c r="U93" i="26"/>
  <c r="C151" i="26"/>
  <c r="U151" i="26"/>
  <c r="C123" i="26"/>
  <c r="U123" i="26"/>
  <c r="C134" i="26"/>
  <c r="U134" i="26"/>
  <c r="C66" i="26"/>
  <c r="U66" i="26"/>
  <c r="C191" i="26"/>
  <c r="U191" i="26"/>
  <c r="C220" i="26"/>
  <c r="U220" i="26"/>
  <c r="C133" i="26"/>
  <c r="U133" i="26"/>
  <c r="C84" i="26"/>
  <c r="U84" i="26"/>
  <c r="N25" i="26"/>
  <c r="G25" i="26"/>
  <c r="C25" i="26" l="1"/>
  <c r="U25" i="26"/>
  <c r="N78" i="26"/>
  <c r="G78" i="26"/>
  <c r="C78" i="26" l="1"/>
  <c r="U78" i="26"/>
  <c r="N29" i="26"/>
  <c r="F29" i="26"/>
  <c r="G29" i="26" s="1"/>
  <c r="C29" i="26" l="1"/>
  <c r="U29" i="26"/>
  <c r="G39" i="26"/>
  <c r="N39" i="26"/>
  <c r="F228" i="26"/>
  <c r="G228" i="26" s="1"/>
  <c r="U228" i="26" s="1"/>
  <c r="N228" i="26"/>
  <c r="F62" i="26"/>
  <c r="G62" i="26" s="1"/>
  <c r="U62" i="26" s="1"/>
  <c r="N62" i="26"/>
  <c r="G203" i="26"/>
  <c r="U203" i="26" s="1"/>
  <c r="C119" i="26"/>
  <c r="N119" i="26"/>
  <c r="C39" i="26" l="1"/>
  <c r="U39" i="26"/>
  <c r="C203" i="26"/>
  <c r="C62" i="26"/>
  <c r="C228" i="26"/>
</calcChain>
</file>

<file path=xl/sharedStrings.xml><?xml version="1.0" encoding="utf-8"?>
<sst xmlns="http://schemas.openxmlformats.org/spreadsheetml/2006/main" count="18621" uniqueCount="11052">
  <si>
    <t>Registration #</t>
  </si>
  <si>
    <t>Parish</t>
  </si>
  <si>
    <t>Cornwall College</t>
  </si>
  <si>
    <t>TRN</t>
  </si>
  <si>
    <t>Kingston</t>
  </si>
  <si>
    <t>St. Mary</t>
  </si>
  <si>
    <t>Westmoreland Treat - 54 Foundation Limited</t>
  </si>
  <si>
    <t>Westmoreland</t>
  </si>
  <si>
    <t>CA100-4C</t>
  </si>
  <si>
    <t>CA100-21C</t>
  </si>
  <si>
    <t>St. James</t>
  </si>
  <si>
    <t>CA100-5C</t>
  </si>
  <si>
    <t>Bread Basket Ministries</t>
  </si>
  <si>
    <t>St. Ann</t>
  </si>
  <si>
    <t>CA100-6C</t>
  </si>
  <si>
    <t>002-030-527</t>
  </si>
  <si>
    <t>St. Thomas</t>
  </si>
  <si>
    <t>CA100-3C</t>
  </si>
  <si>
    <t>002-059-436</t>
  </si>
  <si>
    <t>St. Catherine</t>
  </si>
  <si>
    <t>St. Andrew</t>
  </si>
  <si>
    <t>CA100-9C</t>
  </si>
  <si>
    <t>Bethel Temple Apostolic Church Limited</t>
  </si>
  <si>
    <t>Clarendon</t>
  </si>
  <si>
    <t>Hope Zoo Preservation Foundation</t>
  </si>
  <si>
    <t>CA100-18C</t>
  </si>
  <si>
    <t>Faith Charities Limited</t>
  </si>
  <si>
    <t>Emmanuel Baptist Church</t>
  </si>
  <si>
    <t>Portmore Lane Covenant Community Church</t>
  </si>
  <si>
    <t>Jamaica Cancer Society</t>
  </si>
  <si>
    <t>CA100-40C</t>
  </si>
  <si>
    <t>Junior Achievement Jamaica</t>
  </si>
  <si>
    <t>Jubilee Christian Church International</t>
  </si>
  <si>
    <t>Seprod Foundation Limited</t>
  </si>
  <si>
    <t>CA100-68C</t>
  </si>
  <si>
    <t>Hampton School Foundation</t>
  </si>
  <si>
    <t>St. Elizabeth</t>
  </si>
  <si>
    <t>CA100-48C</t>
  </si>
  <si>
    <t>001-978-268</t>
  </si>
  <si>
    <t>CA100-51C</t>
  </si>
  <si>
    <t>The Forest Conservancy</t>
  </si>
  <si>
    <t>Freemasons Trust</t>
  </si>
  <si>
    <t>CA100-72C</t>
  </si>
  <si>
    <t>001-911-864</t>
  </si>
  <si>
    <t>Projects Abroad Jamaica</t>
  </si>
  <si>
    <t>Manchester</t>
  </si>
  <si>
    <t>CA100-44C</t>
  </si>
  <si>
    <t>Population Services Jamaica</t>
  </si>
  <si>
    <t>Sports Development Foundation</t>
  </si>
  <si>
    <t>Moesha Wallace Foundation</t>
  </si>
  <si>
    <t>CA100-97C</t>
  </si>
  <si>
    <t>CA100-107C</t>
  </si>
  <si>
    <t>The Musson Group Foundation</t>
  </si>
  <si>
    <t>CA100-91C</t>
  </si>
  <si>
    <t>Supreme Ventures Foundation</t>
  </si>
  <si>
    <t>CA100-74C</t>
  </si>
  <si>
    <t>Mona Rehabilitation Foundation Limited</t>
  </si>
  <si>
    <t>Northern Caribbean University</t>
  </si>
  <si>
    <t>CA100-66C</t>
  </si>
  <si>
    <t>Jamaica Theological Seminary</t>
  </si>
  <si>
    <t>Maranatha Ministries International</t>
  </si>
  <si>
    <t>CA100-106C</t>
  </si>
  <si>
    <t>002-074-281</t>
  </si>
  <si>
    <t>Jamaica Environment Trust</t>
  </si>
  <si>
    <t>CA100-118C</t>
  </si>
  <si>
    <t>Jamaica Protected Areas Trust Limited</t>
  </si>
  <si>
    <t>Rise Life Management Services</t>
  </si>
  <si>
    <t>CA100-137C</t>
  </si>
  <si>
    <t>CA100-123C</t>
  </si>
  <si>
    <t>Tennis Jamaica Limited</t>
  </si>
  <si>
    <t>Church Services</t>
  </si>
  <si>
    <t>Youth Reaching Youth</t>
  </si>
  <si>
    <t>Cornerstone Ministries</t>
  </si>
  <si>
    <t>Nature Preservation Foundation</t>
  </si>
  <si>
    <t>CA100-121C</t>
  </si>
  <si>
    <t>White Water Meadows Citizens Association</t>
  </si>
  <si>
    <t>Jamaica Taekwon-Do Association Limited</t>
  </si>
  <si>
    <t>CA100-139C</t>
  </si>
  <si>
    <t>CA100-147C</t>
  </si>
  <si>
    <t>Caribbean Vulnerable Communities</t>
  </si>
  <si>
    <t>CA100-55C</t>
  </si>
  <si>
    <t>Bethlehem Moravian College</t>
  </si>
  <si>
    <t>CA100-43C</t>
  </si>
  <si>
    <t>The Spanish-Jamaica Foundation</t>
  </si>
  <si>
    <t>CA100-175C</t>
  </si>
  <si>
    <t>Team Work Associates</t>
  </si>
  <si>
    <t>002-074-923</t>
  </si>
  <si>
    <t>Jamaican Reopen Schools Initiative Inc. Limited</t>
  </si>
  <si>
    <t>CA100-160C</t>
  </si>
  <si>
    <t>CA100-179C</t>
  </si>
  <si>
    <t>Wycliffe Bible Translators Caribbean (Jamaica)</t>
  </si>
  <si>
    <t>CA100-159C</t>
  </si>
  <si>
    <t>Jamaica Musical Theatre Company Limited</t>
  </si>
  <si>
    <t>Topaz Christian Fellowship Limited</t>
  </si>
  <si>
    <t>CA100-186C</t>
  </si>
  <si>
    <t>002-074-982</t>
  </si>
  <si>
    <t>Debate Mate Jamaica Limited</t>
  </si>
  <si>
    <t>Mustard Seed Missionaries</t>
  </si>
  <si>
    <t>Jamaica Olympic Association</t>
  </si>
  <si>
    <t>Associated Gospel Assemblies</t>
  </si>
  <si>
    <t>4 Hacienda Close, Kingston 8</t>
  </si>
  <si>
    <t>CA100-34C</t>
  </si>
  <si>
    <t>Jamaica College Foundation</t>
  </si>
  <si>
    <t>CA100-143C</t>
  </si>
  <si>
    <t>001-927-043</t>
  </si>
  <si>
    <t>CA100-203C</t>
  </si>
  <si>
    <t>International Youth Charity Foundation Limited</t>
  </si>
  <si>
    <t>CA100-129C</t>
  </si>
  <si>
    <t>Rockhouse Foundation Jamaica</t>
  </si>
  <si>
    <t>CA100-213C</t>
  </si>
  <si>
    <t>CA100-200C</t>
  </si>
  <si>
    <t>002-059-029</t>
  </si>
  <si>
    <t>Save Life Outreach Jamaica</t>
  </si>
  <si>
    <t>CA100-192C</t>
  </si>
  <si>
    <t>Jamaica Medical Foundation</t>
  </si>
  <si>
    <t>Fresh Bread Ministries International</t>
  </si>
  <si>
    <t>Swallowfield Outreach Foundation</t>
  </si>
  <si>
    <t>CA100-202C</t>
  </si>
  <si>
    <t>Harvest Christian Fellowship</t>
  </si>
  <si>
    <t>Covenant City Church</t>
  </si>
  <si>
    <t>CA100-240C</t>
  </si>
  <si>
    <t>CA100-244C</t>
  </si>
  <si>
    <t>The Golden Age Home</t>
  </si>
  <si>
    <t>Quilt Performing Arts Company Limited</t>
  </si>
  <si>
    <t>Love In Action</t>
  </si>
  <si>
    <t>CA100-273C</t>
  </si>
  <si>
    <t>National Integrity Action</t>
  </si>
  <si>
    <t>CA100-270C</t>
  </si>
  <si>
    <t>The Graduates Foundation</t>
  </si>
  <si>
    <t>Jamaica Kidney Kids Foundation</t>
  </si>
  <si>
    <t>CA100-242C</t>
  </si>
  <si>
    <t>001-917-994</t>
  </si>
  <si>
    <t>CA100-183C</t>
  </si>
  <si>
    <t>002-066-092</t>
  </si>
  <si>
    <t>Shekinah Intercessors Outreach Ministries Limited</t>
  </si>
  <si>
    <t>Trumpet Call Ministries International</t>
  </si>
  <si>
    <t>The Kingston College Development Trust Fund</t>
  </si>
  <si>
    <t>CA100-99C</t>
  </si>
  <si>
    <t>Caribbean Deeper Christian Life Ministry</t>
  </si>
  <si>
    <t>CA100-243C</t>
  </si>
  <si>
    <t>CA100-201C</t>
  </si>
  <si>
    <t>Ardenne Alumni Foundation Limited</t>
  </si>
  <si>
    <t>Mustard Seed Communities</t>
  </si>
  <si>
    <t>CA100-134C</t>
  </si>
  <si>
    <t>002-085-097</t>
  </si>
  <si>
    <t>Jamaica Law School Trust</t>
  </si>
  <si>
    <t>Le Antonio's Foundation Limited</t>
  </si>
  <si>
    <t>National Crime Prevention Fund</t>
  </si>
  <si>
    <t>Living Waters Christian Centre (Waltham, Jamaica)</t>
  </si>
  <si>
    <t>CA100-234C</t>
  </si>
  <si>
    <t>Montego Bay Animal Haven Limited</t>
  </si>
  <si>
    <t>Teen Challenge Jamaica</t>
  </si>
  <si>
    <t>001-929-011</t>
  </si>
  <si>
    <t>The Harris Family Vision Foundation, Inc.</t>
  </si>
  <si>
    <t>Hanover</t>
  </si>
  <si>
    <t>CA100-294C</t>
  </si>
  <si>
    <t>002-084-147</t>
  </si>
  <si>
    <t>Essex Valley Community &amp; Associates</t>
  </si>
  <si>
    <t>CA100-281C</t>
  </si>
  <si>
    <t>Jamaica Red Cross Society</t>
  </si>
  <si>
    <t>Franciscan Ministries</t>
  </si>
  <si>
    <t>CA100-80C</t>
  </si>
  <si>
    <t>001-815-571</t>
  </si>
  <si>
    <t>West Kings House Gospel Trust</t>
  </si>
  <si>
    <t>CA100-309C</t>
  </si>
  <si>
    <t>Covenant Life Christian Church Ministries Limited</t>
  </si>
  <si>
    <t>Liberty Preparatory School</t>
  </si>
  <si>
    <t>Ecclesia Worship Center Limited</t>
  </si>
  <si>
    <t>CA100-226C</t>
  </si>
  <si>
    <t>Outreach Feed My Sheep Ministries Limited</t>
  </si>
  <si>
    <t>CA100-323C</t>
  </si>
  <si>
    <t>002-084-953</t>
  </si>
  <si>
    <t>CA100-207C</t>
  </si>
  <si>
    <t>Aurora Ministries Limited</t>
  </si>
  <si>
    <t>CA100-227C</t>
  </si>
  <si>
    <t>CA100-413C</t>
  </si>
  <si>
    <t>002-056-608</t>
  </si>
  <si>
    <t>New Life Endeavours</t>
  </si>
  <si>
    <t>Jamaica Autism Support Association</t>
  </si>
  <si>
    <t>St. Andrew High School Foundation</t>
  </si>
  <si>
    <t>The Cecil Boswell Facey Foundation Limited</t>
  </si>
  <si>
    <t>CA100-14C</t>
  </si>
  <si>
    <t>002-070-723</t>
  </si>
  <si>
    <t>Teach Caribbean</t>
  </si>
  <si>
    <t>CA100-345C</t>
  </si>
  <si>
    <t>Jamaica Organic Agricultural Movement Limited</t>
  </si>
  <si>
    <t>Christian Fellowship Church</t>
  </si>
  <si>
    <t>CA100-295C</t>
  </si>
  <si>
    <t>Jamaica Flour Mills Foundation</t>
  </si>
  <si>
    <t>CA100-167C</t>
  </si>
  <si>
    <t>Reach Dem Limited</t>
  </si>
  <si>
    <t>CA100-245C</t>
  </si>
  <si>
    <t>CA100-278C</t>
  </si>
  <si>
    <t>000-969-281</t>
  </si>
  <si>
    <t>Best Care Foundation</t>
  </si>
  <si>
    <t>Robin's Nest Children's Home</t>
  </si>
  <si>
    <t>CA100-320C</t>
  </si>
  <si>
    <t>Christian Enterprises</t>
  </si>
  <si>
    <t>CA100-408C</t>
  </si>
  <si>
    <t>CA100-457C</t>
  </si>
  <si>
    <t>CA100-411C</t>
  </si>
  <si>
    <t>St. Aloysius Primary School</t>
  </si>
  <si>
    <t>Immaculate Conception High School</t>
  </si>
  <si>
    <t>CA100-412C</t>
  </si>
  <si>
    <t>Gospel Truth Restoration Ministry</t>
  </si>
  <si>
    <t>Peter Stewart Scholarship Fund Limited</t>
  </si>
  <si>
    <t>Jamaica Baptist Union</t>
  </si>
  <si>
    <t>Objectives and Purposes</t>
  </si>
  <si>
    <t>Educational</t>
  </si>
  <si>
    <t>To promote programmes geared towards the increase of the Christian faith in Jamaica through the carrying out of public and free evangelical work among women. Men and children from various backgrounds through the holding of the religious meetings and one on one communication; To provide for the implementation of social development programs aimed at integrating the disabled (including but not limited to deaf persons and those with hearing disabilities into society so that they can operate effectively; To foster initiatives to assist education institutions through financial support and through provisions of educational and other resources for both staff and students.</t>
  </si>
  <si>
    <t>Proclaim the gospel of Jesus Christ to the people of Jamaica to enable them to become a loving and peaceful nation and invite them to saving grace of our Lord Jesus Christ; To promote establishment of a mission for the advancement of education to upgrade the literacy standard of children and adults to enable them to lead economical and spiritually productive lives; To provide for the relief of poverty and distress among the poor and needy in the society so they can live a meaningful life in the image of Christ in which they were created</t>
  </si>
  <si>
    <t>To provide for the physical &amp; mental support of abused and neglected children and young peoples who are living in poor family circumstances; To facilitate the academic and social education of children and young people which will allow them in the future to become worthwhile and productive citizens of Jamaica; To initiate programmes geared towards the teaching of positive parental skills thus developing more aware parents better able to care for their children and to pass on positive values to them; To provide for the motivation and counselling of parents, children and young persons in order to develop self esteem within them</t>
  </si>
  <si>
    <t>To further the cause of the Kingdom of God; To enhance and foster sound principles, spiritual moral, mental and physical welfare; To provide charitable services to the needy as far as possible</t>
  </si>
  <si>
    <t>To link the church of the First World with the church of the Third World in a manner that helps both the materially poor and the poor in spirit; To provide sustainable programmes that will benefit the poor; To provide housing and relief for the poor and destitute; furniture for schools; medical supplies &amp; equipment to the medical fraternity and infirmaries, and feeding the poor through our various outreach programmes across the island.</t>
  </si>
  <si>
    <t>To transform a derelict zoo to become a world class facility for families to visit; to educate the population on biodiversity, understanding wildlife and how it impacts on humans; To expose under-privileged and sick children to a zoo experience.</t>
  </si>
  <si>
    <t>To train, teach and develop Christians in the discipline of prayer in accordance with the provision of the Holy Bible and under the guidance of the Holy Spirit; To establish a 24 hour house of prayer and retreat centre where continuous worship and prayer are made by Christians everyday; To organize and host prayer retreats, seminars and prayer ministry schools for Christians</t>
  </si>
  <si>
    <t>The object of the company is to develop, promote and fund initiatives and programmes designed to relieve poverty, suffering and distress among persons in Seaforth, St. Thomas and adjoining communities</t>
  </si>
  <si>
    <t>To attack and defeat the disease of cancer in all its forms, to investigate its causes, distributions, symptoms, pathology, and treatment and to promote its cure.</t>
  </si>
  <si>
    <t>To upload and give witness to the Name, Word and Supremacy of the Most High God, Jehovah, and the Messianic King of his son, Jesus Christ; To be and act as the ecclesiastical governing body of the religious group known as Jehovah's Witnesses in Jamaica and such other territories as the company deems fit, and to establish and oversee congregations of Jehovah's Witnesses; To promote the widest circulation of the Scriptures, instructions from the scriptures and the dissemination of Bible truth throughout Jamaica and such other territories worldwide as the Company deems fit.</t>
  </si>
  <si>
    <t>To sustain the viability of LIFE as a national institution which assists communities to achieve sustainable human development and improved quality of living through a dynamic process of dialogue partnership and empowerment, with emphasis on marginalised communities; To support local initiatives which contribute to two millennium goals: Eradicating extreme poverty and hunger, Ensuring environmental sustainability; To provide resources to our member organizations for the development of sustainable livelihoods effective local governance and environmental management.</t>
  </si>
  <si>
    <t>To maintain and manage convents for the member of the Religious Order known as the Franciscan Sisters of Allegany; To promote and increase interest in the mission of the Roman Catholic Church; To teach, encourage and extend the knowledge and practice of healthy, moral and wholesome living</t>
  </si>
  <si>
    <t>To maintain and support the Charitable, educational, social and spiritual works of the Franciscan Sisters of Allegany in Jamaica; Contribute to the development of the nation through the above works; Assist the members of the FSA in meeting the expenses incurred in the performance of their duties</t>
  </si>
  <si>
    <t>Dedicated to promote the education of students in work readiness, entrepreneurship and financial literacy thus opening their minds to the reality of achieving their full potential in the world of business; To foster programmes which creates opportunities for stakeholders, the business community, educators and volunteers to engage in the mentoring of young people.</t>
  </si>
  <si>
    <t>Evangelizing, supporting and promoting missionary works of the Gospel of God; Encouraging and promoting the teaching of the Gospel of God among members of the church and to non-members; To ordain Christian workers to visit hospitals, jails, prisons and other institutions.</t>
  </si>
  <si>
    <t>Operation of Church; Operation of school; catering to the physical welfare of the poor</t>
  </si>
  <si>
    <t>To Disseminate the gospel of Jesus Christ &amp; The word of God to the end that the people of God may be conformed to the image of Jesus Christ; To regularly assemble together the members of the church for fellowship one with another and to worship God in spirit and truth; To involve every member of this church in its fellowship and activities and in the move of the Holy Spirit.</t>
  </si>
  <si>
    <t>To promote public health generally and provide cutting-edge medicine and advocacy regardless of ability to pay, especially for people affected by HIV/AIDS; To promote and engage in all aspects of public health, generally, through education, counselling, treatment, research, advocacy and testing</t>
  </si>
  <si>
    <t>To reduce the incidence of death from heart attack disease in Jamaica by: Prevention through education, early detection through screening programmes, Rehabilitation through education about healthy lifestyle</t>
  </si>
  <si>
    <t>To promote programmes geared toward expanding the sporting activities of the students of Hampton School; To advance the welfare of the students of the School by providing financial assistance to those with a high level of academic performance and are experiencing great difficulties in pursuing higher levels of education; to assist the school with the establishment and maintenance of the Enrichment Resource Centre geared at assisting those students falling behind in their work and help them overcome hurdles and restore their performance to their GSAT levels in preparation for external examinations.</t>
  </si>
  <si>
    <t>To donate and use its income, personnel and other resources exclusively for such charitable, religious or educational purposes selected or approved from time to time by the District Board of General Purposes of the District Grand Lodge of Jamaica and the Cayman Islands; To provide financial assistance to persons in need of financial help for the purpose of paying tuition fees, purchasing books and meeting other school, college or educational training related expenses; To make donations to and render other relevant kinds of assistances to persons in need of housing or persons whose housing conditions needs improvement.</t>
  </si>
  <si>
    <t>To promote initiatives and programmes designed to tackle the root causes of violence and youth unemployment in Jamaica by assisting disadvantaged young people in improving their skill sets and facilitating them in creating and pursuing economic opportunities</t>
  </si>
  <si>
    <t>To promote and carry out programmes for the relief of poverty, deprivation and distress, including basic free health and other care, as well as nurturing healthy family life; To promote community development and provide facilities for training and support of persons in communities served; To facilitate the provision of education and religious instruction etc.</t>
  </si>
  <si>
    <t>To promote the management and sustainable use of Jamaica's forest resources by identification, planning and implementation of projects that develop and conserve the environment, soil and water resources and the beauty of landscape; To encourage the establishment of commercial forest plantations, especially on idle, arable lands as a viable option for optimum land use towards production and utilization of marketable wood and wood products; to assist rural communities and private landowners with technical support for restoration through integrated watershed management, agroforestry and climate change adaptation projects across the country.</t>
  </si>
  <si>
    <t>To facilitate and assist volunteers from overseas to provide services in the social, educational, environmental, agricultural and health sectors in Jamaica; To improve the physical, social, health, environmental, agricultural and material conditions of persons in Jamaica.</t>
  </si>
  <si>
    <t>The advancement of health through promotion of better sexual and reproductive health among the public; Advance health through the encouragement of the prevention and diagnosis of sexually transmitted diseases including but no limited to HIV/AIDS</t>
  </si>
  <si>
    <t>To provide training in baking, sewing, computer and home economics; Provide employment for inner city young men and women.</t>
  </si>
  <si>
    <t>To promote and encourage the development and growth of talent and skills and facilities and activities concerning all aspects of sports; To</t>
  </si>
  <si>
    <t>To investigate and make known the numbers. Conditions and needs of the blind and the causes of blindness in Jamaica; To initiate, stimulate and co-ordinate work for the blind and for the prevention of blindness in Jamaica; To establish and maintain or assist the establishment and maintenance of schools, training centres, workshops and other organizations services and facilities for or in connections with the education employment and welfare of the blind in Jamaica.</t>
  </si>
  <si>
    <t>Committed to relationship with God so that we may know and relate to God as a person rather than an impersonal force, knowing Jesus of Lord of our lives; Preaching, teaching, studying and obeying of God's word as the supreme rule of faith and life. Sharing the story of God's amazing Love to those in our community &amp; beyond; Mission and outreach</t>
  </si>
  <si>
    <t>To provide or harness opportunities for meaningful change/improvement in the Jamaican Society by focusing on specific sectors namely youth, education, sport and community development; To provide funding and expertise/skills to specific interest groups/entities; To enhance the FHC brand by generating and strengthening the goodwill created from the foundation's philanthropic activities; To ensure and facilitate a spirit of volunteerism amongst FHC employees</t>
  </si>
  <si>
    <t>Religious - Spreading Christianity; Education - Operating educational institutions; Outreach - Offering assistance to the poor &amp; marginalised</t>
  </si>
  <si>
    <t>To promote and encourage the advancement of education among poor and inner-city children and young persons; To support the relief of poverty faced by inner-city children and young persons; To promote community development in inner-city communities by supporting educational institutions and development programmes that cater to inner-city children and young persons from lower socio-economic backgrounds</t>
  </si>
  <si>
    <t>To relieve poverty sickness, deprivation, distress and hardship of children and top promote the welfare of children in Jamaica without differentiation on the grounds of race, colour, nationality, creed or sex; To advance the welfare of the Jamaica population through education, which will include instruction in computer sciences and computer technology; To provide financial and other assistance for the education of children and for support of the indigent and destitute; To provide financial and other assistance for the establishment, operation and maintenance of basic schools, schools, nurseries, clinics, hostels and places of safety for children and to do all such things necessary thereof; to advance the education and welfare of the Jamaican population through sporting activities and the promotion of arts and culture</t>
  </si>
  <si>
    <t>To provide for the relief of poverty and distress among children, young and elderly; To promote skill training so as to increase economic viability of youth and culture</t>
  </si>
  <si>
    <t>To promote public awareness of the importance of the maintenance of environmental quality through education at all levels of society, with emphasis on the on the development of national parks and protected area and encouragement of ecologically sound planning practices; To assist in the efforts of local and foreign government and non-government organizations for the maintenance of environmental quality; To identify, protect and manage ecologically significant natural areas and the life they support in Jamaica by assisting the Government to establish and manage national parks and protected areas. To provide advice to developers at the earliest stages of planning to ensure that environmental factors are fully considered and to assist in the preparation of environmental impact statements and assessments; To stimulate local income generation in ways which are consistent with sound environmental management; To develop and maintain an information base relating to ecology environmental management and control and to make it available for all interested parties; To raise funds for the protection and management of the Jamaican environment and natural heritage, both locally and internationally; To accept gifts, donations and bequests of money and property for the purposes of the Trust and to undertake and execute any trusts in respect of any such money or property and to solicit and appeal for any such gifts, donations, or bequests as aforesaid; To uphold the principles of the world conservation strategy and the world charter for nature</t>
  </si>
  <si>
    <t>Relieve poverty suffering and distress among the physically disabled people of Jamaica and to assist in the maintenance and support of educational, health and occupational institutions and facilities for the benefit and Upliftment of physically disabled persons</t>
  </si>
  <si>
    <t>To make available the Holy Scriptures &amp; Scripture Product in forms readily available; To inculcate Christian beliefs; Cultivating Biblical readership</t>
  </si>
  <si>
    <t>To offer quality academic studies and training informed by a christocentric worldview so that persons may acquire the attitudes, knowledge and skills needed to enable them to contribute to national development and to perform in a global environment.</t>
  </si>
  <si>
    <t>To further the religious and charitable work of the Maranatha Ministries and to that end: advance Christian principles, to promote and support in the interest of social welfare and to preserve, safeguard the health of all person and to promote the education of person in need of employment.</t>
  </si>
  <si>
    <t>To educate the public of the characteristics of the disease of drug and/or alcohol addiction with a view towards the prompt diagnosis and treatment of that disease; To conduct scientific research or studies to advance medical knowledge and skill with the intention of improving the treatment of persons suffering from the drug and/or alcohol addiction; To establish and operate for the public benefit such facilities or clinics as may be requires from time to time for the care, treatment, counseling and rehabilitation of all persons addicted to drugs and /or alcohol.</t>
  </si>
  <si>
    <t>Alleviate human suffering; Community development; Empowering Youths through education</t>
  </si>
  <si>
    <t>To operate Charitable organization; Assist primary targets with material aid; Promote poverty alleviation and empowerment initiatives</t>
  </si>
  <si>
    <t>To network with voluntary social welfare organizations in Jamaica on a permanent basis in order to secure a comprehensive view of relevant social problem and needs and to mobilise resources for action to alleviate such problems and needs</t>
  </si>
  <si>
    <t>To collaborate with contributors, providers, users of social services and social planners in an effort to assist in meeting the Social and Material needs of those experiencing conditions of hardship and distress; To foster the support of programmes and projects of voluntary organizations aimed at relieving conditions of needs, hardship and distress.</t>
  </si>
  <si>
    <t>To distribute food and food-related products to those requiring assistance; to accept donations of food, clothing, money and/or other property for redistribution; To collect, inspect, catalog and store items for redistribution; to provide assistance in housing and medical supplies/expenses; to co-ordinate the provision of training and mentorship as needed and within limits; to provide counselling and wellness services; to provide scholarships, grants and stipends; to provide assistance in the building of institutions; to cooperate with other organization with similar objectives; to provide relief in the event of catastrophe to needy families or persons; to work towards a solution to the problem of poverty in Jamaica.</t>
  </si>
  <si>
    <t>To provide assistance to disadvantaged and vulnerable children in Jamaica; To provide lifesaving treatment, child care and supporting services to disadvantage children who are hurting; To assist with any medial problem, visiting those that are sick, etc.</t>
  </si>
  <si>
    <t>To promote public awareness of the importance of environmental quality through education at all levels of Society, with emphasis on the development, improvement and protection of the environment of Jamaica; To support and lobby local and foreign government and private sector programmes, incentives, laws and other enforcement mechanisms for the maintenance of environmental quality and control; To identify, protect and mange ecological significant natural areas and the life they support in Jamaica by assisting the Government to establish and mange national parks and protected areas.</t>
  </si>
  <si>
    <t>To promote the general health and well-being of all patients at the Sir John Golding Rehabilitation Centre, Golding Avenue, Kingston 7; To advance educational opportunities for child patients in the institution so that they may receive a good education and be able to contribute positively to the welfare of the nation despite their physical disability; To provide and improve structures, equipment, property and grounds of the Centre to enhance the conditions of the disabled patients; to promote good working conditions for the staff so that the staff may be able to carry out their duties comfortably.</t>
  </si>
  <si>
    <t>To exercise all types of works of charity, including more specifically, but without limiting the generality of the preceding, help to the poor, to orphan, to young people, the sick and disabled and unprivileged members of society; To develop chartable programmes aimed at the physical, emotional and moral upliftment and well-being of individuals; To relieve poverty, suffering and distress among people; To provide unselfish charitable services to members of society.</t>
  </si>
  <si>
    <t>To proclaim, preach and propagate the gospel of Jesus Christ in Jamaica, the Caribbean and the rest of the world to the end that people will be edified and encouraged to live Godly lives</t>
  </si>
  <si>
    <t>The advancement and promotion of the education of Jamaica children and youth adults who desire to improve themselves through education skills or vocational training whether provided in Jamaica or elsewhere; To provide such financial assistance as may be required by way of awarding scholarships, exhibitions, bursaries or maintenance and travel allowances or otherwise to further the education and training of children and young adults at any school, university, college or educational establishment approved by the Company; To provide books, clothing, equipment and instruments and other items as may be required for the advancement of education and training.</t>
  </si>
  <si>
    <t>Carrying out educational and religious purposes as shall extend to the training and education of Christian youth leaders in health, education and other life skills, promoting wholesome and healthy lifestyles, training mentors and role models amongst the Jamaican youth population particularly between the ages of 6 - 19 years; the provision of facilities undertakings and assistance in all forms, in each case, for the benefit of the development of the youth in Jamaica for the training of strategies, academic and technical skills in preparation for entering the job market or institutes of higher learning; the collaboration with other Christian organizations, persons, groups, churches and other associations operating in Jamaica and elsewhere in and towards the provision of services and facilities to all such persons and all of the foregoing purposes.</t>
  </si>
  <si>
    <t>Share the gospel of Jesus Christ is to guide men and women in achieving their highest potential and purpose in life while imparting theoretical, practical and life skills training, as well as other social intervention through community development projects</t>
  </si>
  <si>
    <t>To operate and manage the property known as Hope Estate for and on behalf of the Government of Jamaica; To operate and manage Botanical Gardens for the admission of the public; To operate and manage wildlife sanctuary and zoo for admission of the public.</t>
  </si>
  <si>
    <t>To foster and advance all public interest in the delineated area, including preservation, protection and enhancement of: public safety and services for all citizens, environmental values, recreation, playgrounds and amusements. Integrity of zoning and parish regulations; To service as an open forum to give opportunity for the consideration and discussion of matter of public and community interest; To promote activates aimed at elevating, advancing and protecting the status, rights and interest of the community and all its residents.</t>
  </si>
  <si>
    <t>To develop and promote for the benefit of the public, study and research into housing and the encouragement of saving; To assist with grants or otherwise the development of affordable housing throughout Jamaica, and in particular, in rural Jamaica; To develop and promote the art, health, culture and sports; to establish and carry on programmes for the development of education and skill of people in Jamaica; To develop religious programmes aimed at the upliftment of the spiritual well being of individuals.</t>
  </si>
  <si>
    <t>To perpetrate training in the martial art taekondo throughout Jamaica; To maximize the potential of very student enrolled and training in every school ad clan established; To maximize the potential of every instructor and black belt in every school and can established by association.</t>
  </si>
  <si>
    <t>To develop, promote and fund initiatives and programmes designed to increase educational opportunities and to relieve poverty, suffering and distress among persons in New Green, Manchester and adjoining communities</t>
  </si>
  <si>
    <t>To establish religious work through assemblies of churches across Jamaica</t>
  </si>
  <si>
    <t>To empower families though education that early detection and early treatment saves lives; T initiate and promote awareness of breast cancer, encourage early screening and empower cancer patients; To set up support groups in helping diagnosed patients.</t>
  </si>
  <si>
    <t>Reduce the spread of HIV among vulnerable populations in the Caribbean Region; Ensure adequate access to care and treatment for members of vulnerable population living with HIV; Advocate to governments and inter-governmental and regional organizations on human rights for all people, including fo those who are members of vulnerable groups</t>
  </si>
  <si>
    <t>To assist in the development of Spanish as a foreign language; To enhance co-operation between the peoples of Spain and Jamaica; To support community development activities including sports and culture.</t>
  </si>
  <si>
    <t>Fundraising for the Schools; assisting with curriculum development</t>
  </si>
  <si>
    <t>To promote the education of the students of the St. Hugh's High School in all activities of learning and in particular in the study of the sciences; To promote practical studies and research in the sciences with a view to improving the level of knowledge and increasing the store of knowledge to the ultimate benefit of the public generally.</t>
  </si>
  <si>
    <t>To advance the biblical basis for missions to the end that the Bible may be translated into minority languages; To encourage Caribbean Christian believers to become directly involved in Bible translation projects; To foster holistic language development and literacy in communities where these re lacking as acts of Christian charity.</t>
  </si>
  <si>
    <t>To share the gospel of Jesus Christ through spiritual, social and other means; To undertake charitable activities; To facilitate education</t>
  </si>
  <si>
    <t>To promote the establishment of churches; To facilitate the spreading of the Christian Gospel; To provide the implementation of Christian education programs and training facilities</t>
  </si>
  <si>
    <t>The promotion of high quality care or all the peoples of the Caribbean through the advancement of the science, art and practice of orthopaedic surgery; The development, encouragement and advancement of continuing education and research in orthopaedics for the public benefit.</t>
  </si>
  <si>
    <t>To equip young people from deprived inner city communities with literacy, communication, advocacy, team work and critical thinking skills in order to help reverse social immobility through the use of debate clubs in these areas of high poverty</t>
  </si>
  <si>
    <t>To assist in raising funds for the development of the University of the West Indies Mona; To receive donations and grants for the development of the University of the West Indies. To award scholarships, exhibitions, bursaries, or maintenance allowances tenable at the University of the West Indies</t>
  </si>
  <si>
    <t>Bringing people to Christ and fellowship in its Church; developing them to Christlike maturity and training them for service in the church and a lifestyle of evangelism and social outreach; Social outreach within communities surrounding all of our local churches and elsewhere in Jamaica</t>
  </si>
  <si>
    <t>Poor Relief; Develop and promote other poverty relief organisation</t>
  </si>
  <si>
    <t>To promote on a wholly charitable basis methods to improve the playing of the game of netbal and to promote it globally and nationally in light of the games's ability to provide educational, cultural, health, social and humanitarian values, particularly with th euse of educational programmes for the young; To work with community groups, educational institutions, sporting clubs, youth organisations, churches and charitable organisations to buld their capacity in developing women and children through the sport of netball; To promote the sport of netball as a ean of enhancing community develoment' economic empowerment and personal advancement particularly in the poorest communities of Jamaica; To propote physical education as a mean of enhancing the holistic development and educational achievemnet of children and youth, and to work with formal and informal educational institutions, youth organisations, community groups churches, sate agencies and sporting clubs to enhance their physical educationa and team building programmes; To crete and promote by publicity and education an informed and interested public opinion on the value and importance of the game of Netball in Jmaica amd enhance the popularity of the Sport.</t>
  </si>
  <si>
    <t>For the promotion of no profit status in order to help in uplifting the youths, communities and Jamaica of a whole</t>
  </si>
  <si>
    <t>To operate as a charitable organization that partners with other charitable organizations and international agencies to provide educational items for children going back to school; To hold Annual Christmas Treat for children and distribute items in keeping with the season; To provide recreational activities for children to enhance growth and development.</t>
  </si>
  <si>
    <t>To foster programmes for the improvement of educational, social, spiritual and economic welfare of students; To promote, encourage and support enviromental programmes and projects designed to protect, preserve and improve the environment in Jamaica; To facilitate the development of non-profit organizations working with and for the inhabitats of Jamaica</t>
  </si>
  <si>
    <t>To minister to persons through the dissemination of the gospel of Jesus Christ and the word of God and encouraging public worship; To assit church members and other persons in need of help arising from financial hardship, dysfunctional relationships and general physical, spiritual, emotional and similar concerns; To develop and undertake educational, evangelistic, social, artistic and other programmes in support of the ojectives outlined above.</t>
  </si>
  <si>
    <t>To facilitate the provision of educational and religious instruction as shall extend to the training and education of all persons in Christian teaching and biblical knowledge and the promotion of biblical taching worldwide including prayer, evangelism community support and service; To provide for the training and education of persons on any matter or discipline as maybe required for the promotion of academic, technical and entrepreneurial skills; To promote and carryout programmes and engage in activities for the relief or poverty, deprivation and distreess of persons.</t>
  </si>
  <si>
    <t>To disseminate the gospel of Jesus Christ and the Word of God to the end that the people of God may be conformed to the image of Jesus Christ and to bring both families of believers and individual believers in the Lord Jesus Christ together in personal fellowship, both in the home and in cell groups; To regularly assemble together the members of the Church for fellewship one with another and to worship God in spirit and truth; and to co-operate in the assembling of the whole body of Christ; To involve every member of this Church in its fellowship and activites and in the move of the Holy Spirit.</t>
  </si>
  <si>
    <t>To disseminate the gospel of Jesus Christ and the Word of God to the end that the people of God may be conformed to the image of Jesus Christ and to bring both families of believers and individual believers in the Lord Jesus Christ together in personal fellowship, both in the home and in cell groups</t>
  </si>
  <si>
    <t>To provide residential care, accomodation, meals and other welfare services for persons in the parish of Kingston &amp; St. Andrew to the indigent, elderly and the physically challenged; To provide endow, furnish abd fit out with all necessay furniture, instrument and other equpment and maintain and manage the golden Age Home; To employ medical, surgical and pharmacential appliances.</t>
  </si>
  <si>
    <t>Education of the young; Visitation of the sick in their homes and in institutions; The care of orphans and underprivileged children in homes</t>
  </si>
  <si>
    <t>Religious proclamation for spiritual and moral sanity; Social intervention and conflict mitigation; Community development and skill training</t>
  </si>
  <si>
    <t>To bring awareness and create responsive initiatives to a broad range of socio-economic conditions affecting Jamaica; To rain and challenge youth and adults alike in out society to see the greater role they can play toward a more positive nation; The collaboration w/charitable organisation operating in Jamaica in and towards the provision of services and facilities to all such persons and for any and all of the forgoing purposes</t>
  </si>
  <si>
    <t>Providing an avenue for the holistic development and training of young actors, singers, dancers and writers within the Jamaican community; Community outreach and mentorship programmes; Facilitate workshops and training sessions to expand on the talent and creative imagination of the nation's young artiste</t>
  </si>
  <si>
    <t>Carrying out charitable purposes as shall extend to the relief of poverty, suffering and distress among citizens and/or residents of Jamaica, wherever situate; The provision of facilities, undertakings and assistance in all forms, in each case, for the benefit of citizens and or/residents of Jamaica the undertaking of community development projects in Jamaica for the benefit of communities across the Island; The collaboration with other charitable organizations operating in Jamaica in and towards the provision of services and facilities to all such persons and for any and all of the foregoing purposes</t>
  </si>
  <si>
    <t>To combat corruption in Jamaica</t>
  </si>
  <si>
    <t>To promote research in the field of Nephrology in order to better understand the causes and symptoms of diseases of the Kidney in children with a view to eradicating such diseases; To promote and encourage the donation of kidney for use in kidney transplant operations involving children.</t>
  </si>
  <si>
    <t>The promotion of Christian belief and values; Establishment of Outreach and Self help initiative through Artisan to the vulnerable; To express the love of God in practical ways to those in need</t>
  </si>
  <si>
    <t>To further the development of Kingston College in its goal to foster academic excellence, development of character and good citizenship; To assist in the advancement of religion and the relief of distress in the Kingston College community</t>
  </si>
  <si>
    <t>The development of the school plant, human resourc, curriculum, extra-curricular offerings, academic performance and other relevant variables in attaining excellence in education in Jamaica and in particular at Ardenne High School; The promotion and development of academic excellence in Jamaica and in particular at Ardenne High School through discipline imparted by sporting activites.</t>
  </si>
  <si>
    <t>To provide funds for the purpose of making rewards to persons offering information to the security forces to assist in the solution of crimes in Jamaica</t>
  </si>
  <si>
    <t>To preach the gospel and further the cause of the Kingdom of God; To develop charitable programs at the physical, emotional and spiritual upliftment and well-being of individuals; To relieve poverty, suffering and distress among people</t>
  </si>
  <si>
    <t>To promote the advancement of religious, vocational and academic education; To make Christ known through the means of the spoken and written word; To establish and carry on in Jamaica schools at or by means of which students may obtain education and instructions in all subjects whatsoever that may be included in a commercial, technical, scientific, classical, academic or religious education or may be conducive to knowledge of or skill in any trade pursuit or calling.</t>
  </si>
  <si>
    <t>To Teach inner-city children skills and the value of education so they can empower themselves and encourage others to prepare for the future ad help develop their communities; Teach Christian values so that they can bring others to the faith by learning about God.</t>
  </si>
  <si>
    <t>To promote the social and economic well-being of residents in the communities neighbouring Alpart's operations in South St. Elizabeth and South Manchester so as to improve the quality of life of residents; To promote programmes to improve the facilities of schools, clinic, post offices, fire stations, police stations, community centres and other community service organization; To support and facilitate the development of other local community-base organizations.</t>
  </si>
  <si>
    <t>To promote the advancement of the Christian Faith within the Jamaica population, for the public benefit; To relieve the financial hardship and promote the welfare of the needy, the infirm, the aged, the disabled, the widowed, the orphaned and other vulnerable, destitute or disadvantaged persons.</t>
  </si>
  <si>
    <t>To carry out religious, benevolent and educational pursuits; To do charitable work aimed at improving the heath, economic and social conditions of the less fortunate.</t>
  </si>
  <si>
    <t>To protect the vulnerable; To support families; To promote health; To provide food and water; To establish livelihoods; To respond to emergencies.</t>
  </si>
  <si>
    <t>It is a Church - our main objective is to Worship God; To point men/women to God; To assist whenever possible persons who are in need.</t>
  </si>
  <si>
    <t>To provide cooked meals for the poor and needy on the streets; to provide clothing and other items to the poor and needy; To minister to people Spiritually and Emotionally</t>
  </si>
  <si>
    <t>To receive donations and grants for the development of the regional university of the West Indies; To make donations, loans and grants to the regional University of the West Indies for the development including the development of faculties and for specific projects; To fund academic chairs and academic research; To award scholarship, exhibitions, bursaries, or maintenance allowance tenable at the University of the West Indies to undergraduate and graduate student; To facilitate and fund the building of faculties and the provision of equipments and supplies; To promote or develop for the benefit of the greater public social cohesion through increase access to higher education and increase motivation for national service, nationality and regionally.</t>
  </si>
  <si>
    <t>To preach the gospel so that individuals will be converted and their lives transformed; To work with children's homes for aged; less fortunate adults, etc to provide counselling and financial assistance</t>
  </si>
  <si>
    <t>To promote, provide for regulate and control all inter-school sports in Secondary High Schools in Jamaica who members of the Association; To take over or otherwise acquire all such Cups, Shields and other prizes as may be approved by the Association; To Administer the finances of the Association in such manner as the Association may deem necessary and expedient.</t>
  </si>
  <si>
    <t>To exercise all types of works of charity; To develop charitable programmes to uplift individuals; To relieve poverty, suffering and distress among people.</t>
  </si>
  <si>
    <t>To undertake research and provide information geared towards improving the health of Jamaicans and assist in the prevention of diseases and illnesses and to publish or arrange for the publication of the useful results of such research for the benefit of the public; To identify areas of priority in the health-research through consultation with the relevant governmental Ministries and Agencies, Health Board, Organizations, institutions and individuals.</t>
  </si>
  <si>
    <t>To promote any charitable purposes for the benefit of the public of Jamaica and in particular the advancement of education the furtherance of health and the relief of poverty distress and sickness; To promote and encourage a knowledge and appreciation of Jamaican culture in all its aspect and forms for the benefits of the public of Jamaica; To promote and organise co-operation in achieving the above objectives and to that end to bring together and co-operate with representatives of the various statutory authorities and voluntary organisations engaged in the furtherance of the above charitable purpose within the Island of Jamaica; To engage in such other charitable works in Jamaica as the Foundation may from time to time think fit.</t>
  </si>
  <si>
    <t>To prevent and relieve Poverty</t>
  </si>
  <si>
    <t>To promote, develop, foster, encourage, and maintain education in Jamaica and throughout the Caribbean; To offered students educational opportunities by way of comprehensive remedial literacy training through tutoring in reading, speaking listening, writing, English language, basic mathematics and computer skills; To educate and assist persons in the development of their physical, mental, psychological and spiritual capacities in order to facilitate their entry into trade, profession, gainful employment or service, thereby enhancing their potential to contribute positively to the Jamaica Society</t>
  </si>
  <si>
    <t>To promote organic farm; To advance and promote better health and nutrition through consumption of organically grown produce; To convene training programme in organic production</t>
  </si>
  <si>
    <t>Proclaim the gospel of Jesus Christ; Benevolent to the needy; Impacting the surrounding community</t>
  </si>
  <si>
    <t>Education of the young; Vocational training for youth at risk in poor depresses communities; Assist in job placement at the end of training.</t>
  </si>
  <si>
    <t>To promote any charitable purposes for the benefit of the public of Jamaica and in particular the advancement of education the furtherance of health and the relief of poverty distress and sickness; To promote and encourage a knowledge and appreciation of Jamaica culture in all its aspects and forms for the benefit of the public of Jamaica; To promote and organise co-operation in achieving the above objectives and to that end to bring together and co-operate with representatives of the various statutory authorities and voluntary organizations engaged in the furtherance of the above charitable purposes within the Island of Jamaica.</t>
  </si>
  <si>
    <t>To award scholarships to be called the Jamaica Flour Mills Scholarship and for this purpose to promote, encourage and assist in the maintenance of individuals who are recipients of such scholarship; To promote, encourage and assist qualified Jamaica students by giving them financial assistance for educational purposes.</t>
  </si>
  <si>
    <t>Alleviation of poverty by introducing, developing and implementing social intervention programs;  The communication of the Gospel of Jesus Christ; The breaking down of social barriers and stereotypes which prevent people from receiving the assistance they need by way of public benefit</t>
  </si>
  <si>
    <t>Advance good citizenship through providing assistance to community development and welfare.; Alleviate financial hardship with goods and/or services that are unavailable due to lack of means; Advance education and promote healthy lifestyles.</t>
  </si>
  <si>
    <t>Caring for the nation's Mentally and/or Physically challenged children who have either been abandoned, or their parents cannot cope with the severity of their children's disability; Providing a therapeutic environment for the special children in our care, through the dispensation of Medical, Nursing and Dental care.</t>
  </si>
  <si>
    <t>CA100-417C</t>
  </si>
  <si>
    <t>The Chinese Benevolent Association Limited</t>
  </si>
  <si>
    <t>CA100-409C</t>
  </si>
  <si>
    <t>Immaculate Conception Preparatory School</t>
  </si>
  <si>
    <t>CA100-377C</t>
  </si>
  <si>
    <t>Dynamic Life Foundation</t>
  </si>
  <si>
    <t>CA100-447C</t>
  </si>
  <si>
    <t>002-089-831</t>
  </si>
  <si>
    <t>Mission Resources Services Limited</t>
  </si>
  <si>
    <t>CA100-343C</t>
  </si>
  <si>
    <t>The Dudley Grant Memorial Trust</t>
  </si>
  <si>
    <t>CA100-429C</t>
  </si>
  <si>
    <t>CA100-433C</t>
  </si>
  <si>
    <t>Derick Education Plus Foundation Limited</t>
  </si>
  <si>
    <t>National Education Trust Limited</t>
  </si>
  <si>
    <t>Jamaica Poverty Trust</t>
  </si>
  <si>
    <t>CA100-383C</t>
  </si>
  <si>
    <t>One Body One God Dance Ministry Limited</t>
  </si>
  <si>
    <t>CA100-458C</t>
  </si>
  <si>
    <t>The Carl Domville Scholarship Fund</t>
  </si>
  <si>
    <t>Environmental Health Foundation Limited</t>
  </si>
  <si>
    <t>CA100-170C</t>
  </si>
  <si>
    <t>Wallenford Foundation Limited</t>
  </si>
  <si>
    <t>CA100-199C</t>
  </si>
  <si>
    <t>001-922-687</t>
  </si>
  <si>
    <t>Jamaica Midlife Health Society</t>
  </si>
  <si>
    <t>CA100-221C</t>
  </si>
  <si>
    <t>001-899-198</t>
  </si>
  <si>
    <t>000-085-968</t>
  </si>
  <si>
    <t>CA100-380C</t>
  </si>
  <si>
    <t>001-954-121</t>
  </si>
  <si>
    <t>CA100-401C</t>
  </si>
  <si>
    <t>Jamaica College Trust</t>
  </si>
  <si>
    <t>Education</t>
  </si>
  <si>
    <t>To teach, encourage and extend the knowledge and practice of healthy, moral and wholesome living; to build am educational institutional that is guided by Franciscan values based on the Gospel and which will foster and sustain a culture of excellence as a way of life.</t>
  </si>
  <si>
    <t>To create a conducive environment and foster the growth and development of each child academically, aesthetically, culturally, socially and spiritually regardless of his/her background</t>
  </si>
  <si>
    <t>To provide a place or places of education, learning and research of a standard required and expected of a university of the highest standard, and to secure the advancement of knowledge and the diffusion and extension of arts, science and learning throughout the Contributing Countries; To continue and expand its work and activities, and by the example and influence of its corporate life, to promote wisdom and understanding.</t>
  </si>
  <si>
    <t>To Spread the word of the Lord and expand the Kingdom of God by being an example to the men and women that we serve; To enhance the life of citizen in and around our Community through Social, Emotional, Educational and Physical Intervention programs which will result in a better society; To be a catalyst in the Moral Preservation of our country to offer her self and property to the community need and to assist in whatever way we can to enhance the live of the men and woman that we serve.</t>
  </si>
  <si>
    <t>To promote Christian work and activities; To provide land and building, permanent or temporary to be used for Churches, Schools or educational purposes; To provide financial support for Christian work (including Ministers of Gospel &amp; Missionaries) and for matters of Charitable nature (including the provision of scholarships and educational grants).</t>
  </si>
  <si>
    <t>To educate student between the age of 11 years and 19 years in accordance with the curriculum outlined by the Ministry of Education; To prepare students for the CSEC and CAPE Examinations; To teach, encourage and extend the knowledge and practice of healthy, moral and wholesome living.</t>
  </si>
  <si>
    <t>Religious and evangelistic worship/services and activities promote the religious improvement in the general community; To establish and operate basic school, High school, Bible Colleges to grant liberal arts theological degree; to improve health, economic and social condition of indigent children and elderly person throughout Jamaica</t>
  </si>
  <si>
    <t>Promotion of the advancement of equestrian sports in Jamaica; To educate, inform and train riders with a view to improving the skills and standards and training opportunities for equestrian sports in Jamaica; Promoting and governing Jamaica participation in international equestrian sporting events and sports competitions</t>
  </si>
  <si>
    <t>To foster homes and foreign mission work and to support theological institution and the dissemination and creation of various publication; To improve health; economic and social condition of indigent children and elderly persons throughout Jamaica through the collection and distribution of food clothing and money on their behalf and to utilize same; To assist with the acquisition of books, computers, educational material, sporting gears and equipment for school and learning institutions in Jamaica</t>
  </si>
  <si>
    <t>To promote educational and vocational training of Jamaica student with special emphasis on students at the secondary level education; To provide such financial assistance as may be requires by way of awarding scholarships, exhibitions, bursaries or maintenance and travel allowances or otherwise to further the education and training of students at any educational establishment approved by the Company; To provide books, clothing, equipment and instruments and other items as may be required for the advancement of education and training</t>
  </si>
  <si>
    <t>To teach, encourage and extend the knowledge and practice of healthy, moral and wholesome living; to recognise and empower individual to realise their full potential; to establish spiritual and cultural growth thus empowering students to function effectively and efficiently as they seek to develop themselves in this changing technological and global society.</t>
  </si>
  <si>
    <t>To provide pastoral and administrative services for member churches of the Jamaica Baptist Union (JBU); To engage in missional activities: including the establishment of churches, training of pastors and mission outreach project both local and overseas locations; To initiate, provide, promote, develop and facilitate educational activates/opportunities at the member church level as well as nationally, among gender and for all ages.</t>
  </si>
  <si>
    <t>To establish and promote programs for the relief of poverty deprivation and distress among people in Jamaica; To develop and foster educational programmes and the construction of schools; To develop and promote the arts, health and social welfare etc.</t>
  </si>
  <si>
    <t>To foster Christian Attitudes to work and life and to help each child accept herself; To develop a well integrated person and help each child apply these principles in her daily life; To provide each child with the knowledge and skills necessary for living today and develop talents.</t>
  </si>
  <si>
    <t>For the purpose of shaping girls who will eventually become women of power and action, contributing to the positive growth of and influence on society; For the purpose of shaping boys to become future leaders in their home, the society, the nation and by extension the world; For the purpose of establishing marriage as the preferred foundation of an accurate family unit and as the smallest unit of a stable society; To develop initiatives geared at promoting principles and values based living; To develop responsible, mature thinking individual who will act as catalysts for community and national impact as well as improving the quality of life of humans; To facilitate the development of programs as well as literature on issues financial and business development principles and skills to produce a new type of professional whose foundation and default position is character-based rather than skill-based.</t>
  </si>
  <si>
    <t>To establish and operate places for religious and evangelistic worship and conduct religious services and other religious services and other religious activities and to carry on benevolent and educational pursuit and especially to promote the religious improvements of the general pursuits and especially to promote the religious improvement of the general community of Jamaica and the doing of all such other things as are incidental or conductive thereto; To establish and operate basic schools, Bible Colleges and to grant liberal art and Theological degrees; To foster homes and foreign mission work, and to support bible colleges and publish religious newspapers and periodicals of all kinds; To improve the health, economic and social conditions of indigent children and elderly person throughout Jamaica through the collection and distribution of food clothing and money on their behalf and to utilize same and any other means which will further purpose; To assist with the acquisition of books, computers, educational material, sporting gears and equipment for schools and learning institutions in Jamaica.</t>
  </si>
  <si>
    <t>To asist in the relief of poverty and distress and the provision of finacial assitance; To aid in the rebuiding of churches and schools damage or destroy by Fire; To fucus on education for culture</t>
  </si>
  <si>
    <t>To promote and advance education in Jamaica by promoting and maintaining a private school or schools for education of children; To do all such lawful things as are incidental or conducive to the attainment of the above objects provided that the Trust shall not support with its funds any object or endeavour to impose on or procure to be observed by its members or any other regulation, restrictions or conditions which if an object of the Trust would make it a trade union.</t>
  </si>
  <si>
    <t>To relieve poverty, deprivation, distress and hardship of children and to promote the welfare of children in Jamaica without differentiation on the grounds of race, colour, nationality, creed or sex.</t>
  </si>
  <si>
    <t>To offer assistance to the homeless, the poor and destitute through the establishment of feeding programmes distributing food on a regular basis and providing bath houses and places of shelter, beneficial to the needs of the indigent in need of care and protection in the community; To improve health and social conditions of the homeless, poor and destitute throughout Jamaica through the collection and distribution of food, clothing, moneys and any other aid which shall further such purpose; To encourage and promote a greater degree of consciousness and response towards the care provided for homeless, poor and destitute among the people of Jamaica whether at the national or community level; To foster programs that will strengthen the community through a collaboration of community-base activities and establishing on-going programmes and centres to facilitate the provision of care for the sick and create opportunities for the education of the members of the community; To establish programmes that will seek to reduce poverty and maximize educational opportunities for low-income families in the community, in order to create higher levels of technical and professional skills necessary for the development of the youth and the rest of the community.</t>
  </si>
  <si>
    <t>To promote the relief of poverty among the needy, wth particular concern for the aged and the infirmity; To promote the advancement of health and the prevention, treatment and mitigation of disease, infirmity or disability affecting persons in need, particularly the aged, children, and expectant mothers; and to relieve the financail harship and promote the welfare of the destitute, the infirm, the aged, the disability and other persons suffering from economic or physical hardship or disadvantage.</t>
  </si>
  <si>
    <t>To minister the gospel through dance; to unify the body of christ through dance.</t>
  </si>
  <si>
    <t>To provide scholarship for Mount Moriah Infant and Primary</t>
  </si>
  <si>
    <t>To provide a range of services to persons with Intellectual Disabilities and their families; To work for the acceptance and inclusion of persons with Intellectual Disabilities in main stream life.</t>
  </si>
  <si>
    <t>To provide programmes geared towards improving healthcare, education, economic development and social infrastructure primarily in rural communities across Jamaica that will improve the quality of life and well being for the residents of communities who have little or no access to amenities that the rest of the society enjoys; To support financially and otherwise, charitable foundations or other charitable bodies engaged in improving the social welfare of residents of some of the most physically and socially neglected communities in Jamaica</t>
  </si>
  <si>
    <t>Education of the public on issues that affect the health of persons at mid-life and beyond provide information on improving health; Dissemination of information on health promoting practices especially for the mid-life and beyond age group; Hosting of public lectures, seminars, talks at churches and community groups, health fairs, companies, etc.</t>
  </si>
  <si>
    <t>To promote the empowerment and social inclusion for the public benefit of marginalised youth.</t>
  </si>
  <si>
    <t>CA100-265C</t>
  </si>
  <si>
    <t>To raise funds for the restoration, beautification, enhancement, preservation and maintenance of King's House as the residence of Jamaica's Head of State; To receive donations and grants for the restoration, beautification, enhancement, preservation and maintenance of King's House as the residence of Jamaica's Head of State.; To promote and develop for the benefit of the public a sense of civic pride and respect for Jamaica's history and institutions through the dissemination and promotion of information concerning the historical, social and political importance of King's House and its occupants; To liaise with the Nation Trust for the restoration, enhancement, maintenance and preservation of King's House as one of Jamaica's historic building</t>
  </si>
  <si>
    <t>To bring awareness, educate and spread the benefits of Yoga to the wider community across Jamaica; To expand Yoga's reach and make Yoga more accessible to all persons and vulnerable groups in Jamaica; To develop an active partnership with like-minded individuals, health and medical professionals by promoting Yoga as a vehicle for total wellbeing; To drive and support community based health initiatives and use the practice of Yoga to transform the lives and potential of Jamaicans on a physical, mental and spiritual level; To bring together and establish a community of Certified Yoga Teachers and like-minded individuals in Jamaica.</t>
  </si>
  <si>
    <t>To assist in funding the operations of the National Commission on Science and Technology (N.C.S.T.) established for the management of the development and application of Science and Technology in Jamaica, and the application and good management of scientific and technological resources of the country.</t>
  </si>
  <si>
    <t>To providing a Christian envirnment that is caring, healthy and disciplined so that the children can grow to their full potential; To continue to provide excellence in primary and secondary education; To continue to provide excellence in skills trining programmes and help the boys be reintegrated into their families and society</t>
  </si>
  <si>
    <t>To fund scholarship and exhibitions and to give prizes, certificate, diploma to persons who have been students of the Jamaica College; To accept gift, devotion, bequest of money and property for the purpose of Jamaica College</t>
  </si>
  <si>
    <t xml:space="preserve">Name of Organization  </t>
  </si>
  <si>
    <t>Address of Organization</t>
  </si>
  <si>
    <t xml:space="preserve">Organization Telephone No. </t>
  </si>
  <si>
    <t>561-6252</t>
  </si>
  <si>
    <t>960-5059/906-2244</t>
  </si>
  <si>
    <t>School</t>
  </si>
  <si>
    <t>Classification</t>
  </si>
  <si>
    <t>Email Address</t>
  </si>
  <si>
    <t>Corporate</t>
  </si>
  <si>
    <t>Foundation/Trust</t>
  </si>
  <si>
    <t>Home</t>
  </si>
  <si>
    <t>Infirmary</t>
  </si>
  <si>
    <t>School Foundation</t>
  </si>
  <si>
    <t>Sholarship Fund</t>
  </si>
  <si>
    <t>Children Home</t>
  </si>
  <si>
    <t>Education Foundation</t>
  </si>
  <si>
    <t>To promote exclusively educational and charitable programmes and activities per person in need of help, that is orphaned, underprivileged or uneducated regardless of race, religious or community of descent.</t>
  </si>
  <si>
    <t>Hospital</t>
  </si>
  <si>
    <t>Spreading of the gospel of Jesus Christ throughout Jamaica and elsewhere in the world; To relieve poverty and distress and sickness; To advance social education in both religious and secular spheres.</t>
  </si>
  <si>
    <t>Animal</t>
  </si>
  <si>
    <t>Health Care</t>
  </si>
  <si>
    <t>Environment</t>
  </si>
  <si>
    <t>Youth</t>
  </si>
  <si>
    <t>Sports Foundation</t>
  </si>
  <si>
    <t>Performing Art</t>
  </si>
  <si>
    <t>Montego Bay Marine Park Trust Limited</t>
  </si>
  <si>
    <t>Charity</t>
  </si>
  <si>
    <t>Community Development</t>
  </si>
  <si>
    <t>Rehabilitation</t>
  </si>
  <si>
    <t>Sport/Arts</t>
  </si>
  <si>
    <t>Remark</t>
  </si>
  <si>
    <t>St. James Infirmary</t>
  </si>
  <si>
    <t>Jamaica Skeet Club Limited</t>
  </si>
  <si>
    <t>CA100-400C</t>
  </si>
  <si>
    <t>CA100-467C</t>
  </si>
  <si>
    <t>Balmoral Educational Trust</t>
  </si>
  <si>
    <t>CA100-436C</t>
  </si>
  <si>
    <t>M. E. N. F. A. International (Mentoring For All) Limited</t>
  </si>
  <si>
    <t>Sandals Foundation</t>
  </si>
  <si>
    <t>CA100-441C</t>
  </si>
  <si>
    <t>Powerline International Outreach Ministries Limited</t>
  </si>
  <si>
    <t>The Incorporated Lay Body Of The Church In The Province Of The West Indies/Diocese Of Jamaica &amp; The Cayman Islands</t>
  </si>
  <si>
    <t>Jamaica Broilers Group Foundation Limited</t>
  </si>
  <si>
    <t>To bring others into a relationship with God in Christ throughtout witness, mission and service, proclaiming the good news of the Kingdom of God; To respond to human need by loving service; To challenge violence, injustice and oppresion and work for peace and reconciliation</t>
  </si>
  <si>
    <t>International Worship Centre &amp; Faith Ministries Limited</t>
  </si>
  <si>
    <t>To operate as the charitable am oof Jamaica Broilers Group imited for the purpose of execising its God given privilege to give asistance by way of grants to organizations whose purpose is to enhance and uplift the lives of individuals, materially ans spiritually provided that such organization upholds the values stated in the constitution and statement of faith as at the date hereof the Jamaica Association of egangelical Churches</t>
  </si>
  <si>
    <t>To facilitate charitable and philanthropic programs for the relief of poverty among the people of Jamaica so as to reduce suffering and distress; To encourage and promote educational and training programs in order to engender opportunities for economic groth and develop deeper levels of self esteem for members of the cummunities in Jamaica and other Sandals locations; To facilitate the undertaking of community projects that will stregthen community members psychologically and to enhance the physical beauty of the Community.</t>
  </si>
  <si>
    <t>Mentoring and training of young people; To feed and clothe the hungry and the needy; To teach parenting skill and implement homework programme</t>
  </si>
  <si>
    <t>Service Club</t>
  </si>
  <si>
    <t>Advancement of amateur sports particularly all disciplines of clay target shooting including Olympics discipline; Create opportunities for academic scholarship through the sport of clay target shooting; Promote the sport as a healthy recreation;</t>
  </si>
  <si>
    <t>To promote wellness, healthy living and lifelong learning to encourage successful ageing and facilitate persons 50 years and over making wise and informed decisions; To encourage and promote social interaction among persons 50 years of age and over to enrich and enhance their lives; To promote and facilitate safe, hassle free, seniors' friendly infrastructure and environment.</t>
  </si>
  <si>
    <t>Senior Citizens</t>
  </si>
  <si>
    <t>The advancement of education; sports and health.</t>
  </si>
  <si>
    <t>To donate to needy children in the form of lunch money; To aid in GSAT &amp; CXC; To support high school and preparatory schools; To initiate systems and develop programmes within the community for the purpose of encouraging self-reliance among its student population; To implement programmes to provide for the unification of the community.</t>
  </si>
  <si>
    <t>To call our churches to their mission; To train and equip leaders; to plant and assit new congregations at home and abroad; To promote community among God's people and; To serve as an admintrative and communicative body.</t>
  </si>
  <si>
    <t>The Jamaica Methodist District</t>
  </si>
  <si>
    <t>Trelawny</t>
  </si>
  <si>
    <t>CA100-476C</t>
  </si>
  <si>
    <t>Greatful Heart Ministry Limited</t>
  </si>
  <si>
    <t>CA100-36C</t>
  </si>
  <si>
    <t>St. Elizabeth Parish Council Infirmary</t>
  </si>
  <si>
    <t>CA100-330C</t>
  </si>
  <si>
    <t>Nilufer Foundation Limited</t>
  </si>
  <si>
    <t>CA100-30C</t>
  </si>
  <si>
    <t>St. Mary Infirmary</t>
  </si>
  <si>
    <t>CA100-174C</t>
  </si>
  <si>
    <t>002-024-934</t>
  </si>
  <si>
    <t>National Museum Foundation Limited</t>
  </si>
  <si>
    <t>The NMJ Foundation is dedicated to the establishment and development of National Museum Jamaica, its programmes, infrastructure, exhibitions and sustainability.Through fundraising campaigns we seek to make a lasting, sustainable contribution to the education of all Jamaicans, both at home and in the diaspora.</t>
  </si>
  <si>
    <t>CA100-477C</t>
  </si>
  <si>
    <t>Alpha Primary School</t>
  </si>
  <si>
    <t>CA100-445C</t>
  </si>
  <si>
    <t>001-821-628</t>
  </si>
  <si>
    <t>Mission Gabriel Ministries</t>
  </si>
  <si>
    <t>Desnoes &amp; Geddes Foundation</t>
  </si>
  <si>
    <t>CA100-495C</t>
  </si>
  <si>
    <t>CA100-494C</t>
  </si>
  <si>
    <t>Trinity Outreach Ministry Incorporated Limited</t>
  </si>
  <si>
    <t>CA100-299C</t>
  </si>
  <si>
    <t>001-540-351</t>
  </si>
  <si>
    <t>962-2829</t>
  </si>
  <si>
    <t>Jireh Benevolent Society</t>
  </si>
  <si>
    <t>CA100-284C</t>
  </si>
  <si>
    <t>Issa Foundation Limited</t>
  </si>
  <si>
    <t>CA100-448C</t>
  </si>
  <si>
    <t>Busy (2020) Helping Hands Foundation Limited</t>
  </si>
  <si>
    <t>CA100-496C</t>
  </si>
  <si>
    <t>Feeding of the 5000 Outreach Foundation Limited is a non profitable Organization. (Charity)</t>
  </si>
  <si>
    <t>CA100-472C</t>
  </si>
  <si>
    <t>CA100-483C</t>
  </si>
  <si>
    <t>CA100-195C</t>
  </si>
  <si>
    <t>105 Hope Road, Kingston 6</t>
  </si>
  <si>
    <t>CA100-171C</t>
  </si>
  <si>
    <t>The Jesus Way Jamaica</t>
  </si>
  <si>
    <t>The Jesus Way Jamaica launched in February 2008. Our immediate goal is to procure property and a hotel in Stony Hill. This will give us the set-up we need to start the Bible School and orphanage, as well as allow us to house team members and short-term missions teams.</t>
  </si>
  <si>
    <t>Jamaicans Abroad Helping Jamaicans At Home (JAHJAH) Foundation</t>
  </si>
  <si>
    <t>CA100-519C</t>
  </si>
  <si>
    <t>001-353-845</t>
  </si>
  <si>
    <t>Bushy Park Pentecostal Church</t>
  </si>
  <si>
    <t>The Caribshare Company Limited</t>
  </si>
  <si>
    <t>CA100-503C</t>
  </si>
  <si>
    <t>CA100-407C</t>
  </si>
  <si>
    <t>St Joseph's Teachers' College offers a wide range of courses such as Diploma in Primary &amp; Early childhood education, Diploma Programme in School Leadership &amp; Management, Bachelor of Education in Primary Education and Bachelor of Education in Primary &amp; Early Childhood Education. St Joseph’s Teachers’ College offers the Master of Primary Education and Selected Courses in CXC (CSEC) and GCE O Level. St Joseph’s Teachers’ College also offers Day &amp; Evening School and Boarding Facilities.</t>
  </si>
  <si>
    <t>002-026-350</t>
  </si>
  <si>
    <t>CA100-54C</t>
  </si>
  <si>
    <t>CA100-530C</t>
  </si>
  <si>
    <t>CA100-520C</t>
  </si>
  <si>
    <t>Nathan Ebanks Foundation</t>
  </si>
  <si>
    <t>The Nathan Ebanks Foundation works for the inclusion, participation, empowerment and equalization of opportunities for children ages 0-18 years, with disabilities and special educational needs. Programmes and project initiatives promoted by the Foundation are designed to address inclusively, the physical, cognitive, emotional, social, mental and learning disabilities experienced by children as well as providing information, educational resources and parental guidance for dealing with behavioural disorders.﻿</t>
  </si>
  <si>
    <t>CA100-444C</t>
  </si>
  <si>
    <t>Children First Agency</t>
  </si>
  <si>
    <t>Based in Spanish Town, St. Catherine Children First is Jamaica’s largest agency of it’s type, offering social, educational and programmes for youngsters within the ten (10) to twenty-four (24) age group, while empowering their parents and guardians to overcome poverty and enhance family life through successful skills training and small business projects.</t>
  </si>
  <si>
    <t>National Baking Company Foundation</t>
  </si>
  <si>
    <t>National is a socially involved company. We contribute to many charities and assist communities with recreational activities and rebuilding.</t>
  </si>
  <si>
    <t>CA100-341C</t>
  </si>
  <si>
    <t>CA100-512C</t>
  </si>
  <si>
    <t>The Calabar Trust Limited</t>
  </si>
  <si>
    <t>Eve For Life</t>
  </si>
  <si>
    <t>CA100-502C</t>
  </si>
  <si>
    <t>Newbirth Overcomers Ministry International Ltd</t>
  </si>
  <si>
    <t>Steely Williams Foundation Limited</t>
  </si>
  <si>
    <t>North Street United Education Development Foundation Limited</t>
  </si>
  <si>
    <t>Christian Service International</t>
  </si>
  <si>
    <t>Operation Save Jamaica Limited</t>
  </si>
  <si>
    <t>CA100-524C</t>
  </si>
  <si>
    <t>Creative Ministry Resources International</t>
  </si>
  <si>
    <t>CSI mission teams have been serving in Jamaica since the mid-1970's. During that time thousands of Jamaicans have been ministered to through close, personal interaction with team members. Each ministry project, from VBS to house building, is intended to deepen a team member's relationship with the Lord, while also building relationships with fellow team members, missionaries and the Jamaicans they work closely with. Continue reading for more information about the types of mission experiences available in Jamaica. If you have an idea for ministry in Jamaica, that is not referenced below, contact CSI and let us see what we can do for you.</t>
  </si>
  <si>
    <t>CA100-533C</t>
  </si>
  <si>
    <t>002-077-876</t>
  </si>
  <si>
    <t>Marked For Change Foundation Limited</t>
  </si>
  <si>
    <t>Usain Bolt Foundation</t>
  </si>
  <si>
    <t>CA100-31C</t>
  </si>
  <si>
    <t>St. Ann Infirmary</t>
  </si>
  <si>
    <t>CA100-485C</t>
  </si>
  <si>
    <t>002-069-733</t>
  </si>
  <si>
    <t>Jamaica Education Television Limited</t>
  </si>
  <si>
    <t>CA100-500C</t>
  </si>
  <si>
    <t>Pandit Nathan-Sharma Foundation</t>
  </si>
  <si>
    <t>CA100-266C</t>
  </si>
  <si>
    <t>Al-Mutaqeen Foundation Ltd</t>
  </si>
  <si>
    <t>Union Gardens Foundation</t>
  </si>
  <si>
    <t>CA100-369C</t>
  </si>
  <si>
    <t>CA100-35C</t>
  </si>
  <si>
    <t>Savanna-La-Mar Infirmary</t>
  </si>
  <si>
    <t>Violence Prevention Alliance</t>
  </si>
  <si>
    <t>Nuttall Memorial Hospital Trust Limited</t>
  </si>
  <si>
    <t>CA100-501C</t>
  </si>
  <si>
    <t>The Rescue Package Foundation</t>
  </si>
  <si>
    <t>Civic Group</t>
  </si>
  <si>
    <t>Ashe Performing Arts Company is an internationally acclaimed performing arts company committed to Entertainment, Edutainment (educating while entertaining), Community Transformation, Youth Empowerment and Social Development. Ashe Performing Arts Company offers Training Manuals, DVDs and CD's.</t>
  </si>
  <si>
    <t>The Rescue Package Foundation (RPF) is a small non-profit organization that seeks to care for the needs of the less fortunate within the Jamaican society. The Foundation has been in operation for the past seven years but was officially registered in May 2009 and has undertaken the role of providing assistance to children within various communities. To date most of our efforts have been geared towards the residents of the Dare to Care facility within Mustard Seed Community in Spanish Town; which caters to eighty children, ages 3 to 19 years, who are infected with the HIV virus. Recently we have also undertaken a school feeding programme that provides lunch for two basic schools within inner city communities, namely Caring Basic in Payne Land and Majestic Gardens Basic School.</t>
  </si>
  <si>
    <t>755-3676/ 755-4645,   Fax: 755-4644</t>
  </si>
  <si>
    <t>CGST's a Christian institution that offers MA in Counselling Psychology, Business Administration, Theological Studies, Interdisciplinary Studies &amp; Divinity</t>
  </si>
  <si>
    <t>876-928-1517 /  876-302-6421</t>
  </si>
  <si>
    <t>876-978-0413</t>
  </si>
  <si>
    <t>972-2615-6, 794-9331-2, Fax: 972-2617</t>
  </si>
  <si>
    <t>Persons who are unable to take care of themselves and have no form of assistance are eligible for admission to the infirmary. These persons are considered wards of the state. They are provided with shelter, medical care, clothing, etc</t>
  </si>
  <si>
    <t>New Town Independent Baptist Church Limited</t>
  </si>
  <si>
    <t>CA100-551C</t>
  </si>
  <si>
    <t>CA100-39C</t>
  </si>
  <si>
    <t>000-251-941</t>
  </si>
  <si>
    <t>Spanish Town Infirmary</t>
  </si>
  <si>
    <t>CA100-406C</t>
  </si>
  <si>
    <t>Alvernia Preparatory School</t>
  </si>
  <si>
    <t>Scotiabank Jamaica Foundation</t>
  </si>
  <si>
    <t>CA100-558C</t>
  </si>
  <si>
    <t>CA100-542C</t>
  </si>
  <si>
    <t>000-246-859</t>
  </si>
  <si>
    <t>Knox Community College</t>
  </si>
  <si>
    <t>CA100-528C</t>
  </si>
  <si>
    <t>Born Again Mystic Deliverance Ministry</t>
  </si>
  <si>
    <t>Date of Revocation of Certificate (Cancellation)</t>
  </si>
  <si>
    <t>N/a</t>
  </si>
  <si>
    <t>Kingdom Keepers Ltd</t>
  </si>
  <si>
    <t>Pentecostal Prayer Praise &amp; Power Ministries Limited</t>
  </si>
  <si>
    <t>CA100-565C</t>
  </si>
  <si>
    <t>CA100-569C</t>
  </si>
  <si>
    <t>Jamaica Family Planning Association</t>
  </si>
  <si>
    <t>CA100-566C</t>
  </si>
  <si>
    <t>CA100-302C</t>
  </si>
  <si>
    <t>001-797-417</t>
  </si>
  <si>
    <t>Mavis Fraser-Davis Trust Limited</t>
  </si>
  <si>
    <t>CA100-549C</t>
  </si>
  <si>
    <t>002-084-597</t>
  </si>
  <si>
    <t>Equip For Life Education Foundation Limited</t>
  </si>
  <si>
    <t>CA100-550C</t>
  </si>
  <si>
    <t>Chance Rehabilitation Centre Limited</t>
  </si>
  <si>
    <t>Inside Out Church International Limited</t>
  </si>
  <si>
    <t>CA100-405C</t>
  </si>
  <si>
    <t>002-067-552</t>
  </si>
  <si>
    <t>Jamaica China Friendship Association Limited</t>
  </si>
  <si>
    <t>CA100-535C</t>
  </si>
  <si>
    <t>Caribbean Policy Research Institute Limited</t>
  </si>
  <si>
    <t>CA100-592C</t>
  </si>
  <si>
    <t>The Church Dayton Diamond Ridge Limited</t>
  </si>
  <si>
    <t>CA100-588C</t>
  </si>
  <si>
    <t>CA100-590C</t>
  </si>
  <si>
    <t>002-014-530</t>
  </si>
  <si>
    <t>CA100-579C</t>
  </si>
  <si>
    <t>002-104-881</t>
  </si>
  <si>
    <t>Tiny Hope Jamaica Limited</t>
  </si>
  <si>
    <t>CA100-594C</t>
  </si>
  <si>
    <t>002-127-814</t>
  </si>
  <si>
    <t>Transformed Life Church</t>
  </si>
  <si>
    <t>CA100-111C</t>
  </si>
  <si>
    <t>A catholic institution founded by the Franciscan Sisters of Allegany dedicated to nurturing and educating the nation's children.</t>
  </si>
  <si>
    <t>The Kicks For Kids Foundation is a non profit organization which seeks to garner funding for children's homes.</t>
  </si>
  <si>
    <t>The principal objectives of the Scotiabank Jamaica Foundation are to assist in alleviating poverty, deprivation and distress among economically and socially disadvantaged individuals, and their dependents, and to undertake research into these problems and methods of addressing them. The Foundation makes major ongoing contributions to the Heath and Education sectors and to community projects.</t>
  </si>
  <si>
    <t>Tel: (876) 966-2276</t>
  </si>
  <si>
    <t>The mission of Celebration Church (The G.O.D Centre), is to nurture and teach the membership through Word based services, small group activities and special events as they grow to become people who walk in truth and love, by providing faithful servant-leaders, committed to the standards of excellence.</t>
  </si>
  <si>
    <t>Fax: (876) 929-1300</t>
  </si>
  <si>
    <t>Ziggy Soul Ministry International</t>
  </si>
  <si>
    <t>CA100-151C</t>
  </si>
  <si>
    <t>Love Tabernacle Apostolic Halleluia Square</t>
  </si>
  <si>
    <t>New Apostolic Church Jamaica</t>
  </si>
  <si>
    <t>Youths For Excellence Limited</t>
  </si>
  <si>
    <t>CA100-577C</t>
  </si>
  <si>
    <t>002-116-634</t>
  </si>
  <si>
    <t>CA100-601C</t>
  </si>
  <si>
    <t>001-693-662</t>
  </si>
  <si>
    <t>We Care Social Outreach Development Limited</t>
  </si>
  <si>
    <t>CA100-552C</t>
  </si>
  <si>
    <t>002-093-952</t>
  </si>
  <si>
    <t>CA100-59C</t>
  </si>
  <si>
    <t>National Interschools Brigade Limited</t>
  </si>
  <si>
    <t>CA100-567C</t>
  </si>
  <si>
    <t>002-116-693</t>
  </si>
  <si>
    <t>Integra-Tech Healthcare Foundation Limited</t>
  </si>
  <si>
    <t>The R.O.C Foundation</t>
  </si>
  <si>
    <t>CA100-614C</t>
  </si>
  <si>
    <t>100 Hearts Jamaica Limited</t>
  </si>
  <si>
    <t>CA100-587C</t>
  </si>
  <si>
    <t>The Joseph Assignment Global Initiative</t>
  </si>
  <si>
    <t>Moon Palace Foundation (Jamaica)</t>
  </si>
  <si>
    <t>CA100-616C</t>
  </si>
  <si>
    <t>CA100-621C</t>
  </si>
  <si>
    <t>Carrot Jarret Foundation Limited</t>
  </si>
  <si>
    <t>001-585-240</t>
  </si>
  <si>
    <t>Vision Development Foundation Limited</t>
  </si>
  <si>
    <t>CA100-620C</t>
  </si>
  <si>
    <t>Christian Benevolent Outreach International Limited</t>
  </si>
  <si>
    <t>CA100-563C</t>
  </si>
  <si>
    <t>The Chinese Cultural Association Limited</t>
  </si>
  <si>
    <t>CA100-642C</t>
  </si>
  <si>
    <t>Christ Alive Christian Center</t>
  </si>
  <si>
    <t>Freemasons Association (Jamaica) Limited</t>
  </si>
  <si>
    <t>CA100-526C</t>
  </si>
  <si>
    <t>001-904-027</t>
  </si>
  <si>
    <t>Family Life Ministries</t>
  </si>
  <si>
    <t>Jamaica Evangelistic Mission Limited</t>
  </si>
  <si>
    <t>CA100-556C</t>
  </si>
  <si>
    <t>Nakumbuka Foundation</t>
  </si>
  <si>
    <t>The Leslie Fierce Youth Foundation Limited</t>
  </si>
  <si>
    <t>CA100-625C</t>
  </si>
  <si>
    <t>002-131-242</t>
  </si>
  <si>
    <t>Janet Claire Elizabeth Foundation Limited</t>
  </si>
  <si>
    <t>(876) 975-2215/ Fax; (876) 917-6509</t>
  </si>
  <si>
    <t>CA100-638C</t>
  </si>
  <si>
    <t>(876) 978-1520-2                                                                                                                 Fax: (876) 978-7909</t>
  </si>
  <si>
    <t>(876) 970-1778-9,                                                                                                         Fax: (876) 927-1098</t>
  </si>
  <si>
    <t>Sagicor Foundation Jamaica</t>
  </si>
  <si>
    <t>Spicy Grove Youth Center</t>
  </si>
  <si>
    <t>CA100-653C</t>
  </si>
  <si>
    <t>Bethel Family Christian Center Limited</t>
  </si>
  <si>
    <t>CA100-650C</t>
  </si>
  <si>
    <t>002-135-833</t>
  </si>
  <si>
    <t>Knollis Multi-Purpose Centre Limited</t>
  </si>
  <si>
    <t>To spread the hope and love of Jesus Christ to the youth and children of Jamaica. Courage, strength, compassion, and service guide our vision to positively connect our youth to their communities, to encourage, empower and equip them to become useful citizens of the future.</t>
  </si>
  <si>
    <t>(876) 541-7220</t>
  </si>
  <si>
    <t>(876) 955-3043</t>
  </si>
  <si>
    <t>(876) 927-6774</t>
  </si>
  <si>
    <t>(876)  926-6059/8734                                                                                               (876) 619-2924/2925</t>
  </si>
  <si>
    <t>(876) 929-5142</t>
  </si>
  <si>
    <t>(876) 927-6757/ 9</t>
  </si>
  <si>
    <t>CA100-662C</t>
  </si>
  <si>
    <t>CA100-647C</t>
  </si>
  <si>
    <t>CA100-658C</t>
  </si>
  <si>
    <t>Alpha Omega In Charity International Limited</t>
  </si>
  <si>
    <t>CA100-609C</t>
  </si>
  <si>
    <t>CA100-659C</t>
  </si>
  <si>
    <t>Canada Grace Mission Ltd</t>
  </si>
  <si>
    <t>CA100-548C</t>
  </si>
  <si>
    <t>CA100-602C</t>
  </si>
  <si>
    <t>The Andrew Bruce Project Limited</t>
  </si>
  <si>
    <t>Rehoboth International Link Foundation Limited</t>
  </si>
  <si>
    <t>CA100-668C</t>
  </si>
  <si>
    <t>Rita Marley Foundation (Jamaica) Limited</t>
  </si>
  <si>
    <t>CA100-669C</t>
  </si>
  <si>
    <t>002-121-042</t>
  </si>
  <si>
    <t>CA100-327C</t>
  </si>
  <si>
    <t>001-781-952</t>
  </si>
  <si>
    <t>Christian Community Services Ltd</t>
  </si>
  <si>
    <t>CA100-399C</t>
  </si>
  <si>
    <t>Christian Camping International Jamaica</t>
  </si>
  <si>
    <t>Seaside Deliverance Ministry Ltd</t>
  </si>
  <si>
    <t>CA100-532C</t>
  </si>
  <si>
    <t>Velorie Right Hands Foundation Limited</t>
  </si>
  <si>
    <t>Treasure Beach Turtle Group Limited</t>
  </si>
  <si>
    <t>001-989-081</t>
  </si>
  <si>
    <t>Christ Liberty Deliverance Centre Limited</t>
  </si>
  <si>
    <t>Ministries/ Church</t>
  </si>
  <si>
    <t>CA100-636C</t>
  </si>
  <si>
    <t>002-136-015</t>
  </si>
  <si>
    <t>CA100-624C</t>
  </si>
  <si>
    <t>001-997-556</t>
  </si>
  <si>
    <t>Unity Primary Past Student &amp; Infant Alumni Limited</t>
  </si>
  <si>
    <t>CA100-613C</t>
  </si>
  <si>
    <t>002-126-885</t>
  </si>
  <si>
    <t>Help Each Life Progress (H.E.L.P) Outreach Foundation Limited</t>
  </si>
  <si>
    <t>Jimmy Cliff Foundation Limited</t>
  </si>
  <si>
    <t>CA100-686C</t>
  </si>
  <si>
    <t>CA100-692C</t>
  </si>
  <si>
    <t>GWG is committed to teaching our girls that they are beautifully and wonderfully made and that they can have a plan for their lives and work towards it.</t>
  </si>
  <si>
    <t>The Association is now a registered organization and is currently soliciting donations towards the Unity Primary School and other kindergarten school in the community. This donation may be in the form of school supplies, which includes: dictionary, pencil, pens, composition books, loose leaf, crayons, reading articles, Bibles, binders, sharpeners, glue, ruler, school bags, erasers, rain gear; toiletry such as: soap, toilet paper, comb, and hair brush.</t>
  </si>
  <si>
    <t>For all my younger days growing up my grandma found a way to give from the little she had. This is our way of continuing her work and memory</t>
  </si>
  <si>
    <t>754-2908</t>
  </si>
  <si>
    <t>CA100-677C</t>
  </si>
  <si>
    <t>Charles Town, St. Ann's Bay P.O., St. Ann</t>
  </si>
  <si>
    <t>CA100-706C</t>
  </si>
  <si>
    <t>002-151-774</t>
  </si>
  <si>
    <t>CA100-703C</t>
  </si>
  <si>
    <t>002-150-816</t>
  </si>
  <si>
    <t>Portland</t>
  </si>
  <si>
    <t>CA100-402C</t>
  </si>
  <si>
    <t>Remnant Covenant Assembly Limited</t>
  </si>
  <si>
    <t>The Math Club Inc</t>
  </si>
  <si>
    <t>CA100-652C</t>
  </si>
  <si>
    <t>002-138-352</t>
  </si>
  <si>
    <t>To educate, train and provide counseling for youths throughout jamaica through agents of change by particpating in various self- help programmes.</t>
  </si>
  <si>
    <t>(914) 5222-2673</t>
  </si>
  <si>
    <t>T conduct a church locally and extra-locally exclusively for religious purposes, under the direction of the lord jesus christ and under the leadership of the holy spirit in accordance with the provisions as set forth in the holy bible.</t>
  </si>
  <si>
    <t>CA100-711C</t>
  </si>
  <si>
    <t>CA100-708C</t>
  </si>
  <si>
    <t>Rujohn Foundation, Inc.</t>
  </si>
  <si>
    <t>Sunflower Ministry</t>
  </si>
  <si>
    <t>CA100-678C</t>
  </si>
  <si>
    <t>New Life Assembly International Limited</t>
  </si>
  <si>
    <t>CA100-671C</t>
  </si>
  <si>
    <t>002-141-850</t>
  </si>
  <si>
    <t>The Love Angus Foundation Limited</t>
  </si>
  <si>
    <t>CA100-723C</t>
  </si>
  <si>
    <t>The Jamaica Dental Association</t>
  </si>
  <si>
    <t>CA100-693C</t>
  </si>
  <si>
    <t>Spanish Town Returned Residents &amp; Friends Limited</t>
  </si>
  <si>
    <t>Synagogue Trust Limited</t>
  </si>
  <si>
    <t>CA100-687C</t>
  </si>
  <si>
    <t>002-104-741</t>
  </si>
  <si>
    <t>Central Junior Schools Classic Track &amp; Field Meeting</t>
  </si>
  <si>
    <t>CA100-729C</t>
  </si>
  <si>
    <t>CA100-714C</t>
  </si>
  <si>
    <t>002-072-777</t>
  </si>
  <si>
    <t>All Nations International Development Agency</t>
  </si>
  <si>
    <t>002-153-343</t>
  </si>
  <si>
    <t>Bus Stop Mission</t>
  </si>
  <si>
    <t>Miracle Tab Foundation</t>
  </si>
  <si>
    <t>-</t>
  </si>
  <si>
    <t>CA100-661C</t>
  </si>
  <si>
    <t>002-139-383</t>
  </si>
  <si>
    <t>1(876) 503-5000</t>
  </si>
  <si>
    <t>CA100-319C</t>
  </si>
  <si>
    <t>CA100-489C</t>
  </si>
  <si>
    <t>CA100-504C</t>
  </si>
  <si>
    <t>CA100-540C</t>
  </si>
  <si>
    <t>CA100-576C</t>
  </si>
  <si>
    <t>1(876) 460-2927</t>
  </si>
  <si>
    <t>002-014-777</t>
  </si>
  <si>
    <t>001-881-329</t>
  </si>
  <si>
    <t>CA100-396C</t>
  </si>
  <si>
    <t>CA100-354C</t>
  </si>
  <si>
    <t>CA100-743C</t>
  </si>
  <si>
    <t>CA100-733C</t>
  </si>
  <si>
    <t>CA100-690C</t>
  </si>
  <si>
    <t>CA100-760C</t>
  </si>
  <si>
    <t>CA100-263C</t>
  </si>
  <si>
    <t>002-156-679</t>
  </si>
  <si>
    <t>Sanmerna Foundation Limited</t>
  </si>
  <si>
    <t>The Glenlyon Foundation Limited</t>
  </si>
  <si>
    <t>Woman Incorporated Limited</t>
  </si>
  <si>
    <t>CA100-419C</t>
  </si>
  <si>
    <t>Dinthill Trust Fund</t>
  </si>
  <si>
    <t>CA100-736C</t>
  </si>
  <si>
    <t>CA100-762C</t>
  </si>
  <si>
    <t>CA100-395C</t>
  </si>
  <si>
    <t>CA100-655C</t>
  </si>
  <si>
    <t>CA100-751C</t>
  </si>
  <si>
    <t>002-132-494</t>
  </si>
  <si>
    <t>Greentwist Foundation Inc. Limited</t>
  </si>
  <si>
    <t>The Francis White-Rowe Foundation</t>
  </si>
  <si>
    <t>Mikhail A. J. Campbell Scholarship Fund</t>
  </si>
  <si>
    <t>CA100-767C</t>
  </si>
  <si>
    <t>CA100-672C</t>
  </si>
  <si>
    <t>CA100-600C</t>
  </si>
  <si>
    <t>The Lodge Saint John Scholarship Fund</t>
  </si>
  <si>
    <t>CA100-752C</t>
  </si>
  <si>
    <t>002-157-802</t>
  </si>
  <si>
    <t>Emerging Minds Foundation Limited</t>
  </si>
  <si>
    <t>The Company will be operating soley for the purpose of Charity as stated in it's objectives and therefore will not be carry on any form of commerical activities.</t>
  </si>
  <si>
    <t>1(876) 929-2342</t>
  </si>
  <si>
    <t>1(876) 927-0845 / 937-7177 / 276-6648</t>
  </si>
  <si>
    <t>Funding Scholarships &amp; government basic schools outreach programs.</t>
  </si>
  <si>
    <t>CA100-775C</t>
  </si>
  <si>
    <t>Goinspired Jamaica Foundation Limited</t>
  </si>
  <si>
    <t>CA100-422C</t>
  </si>
  <si>
    <t>CA100NR-1C</t>
  </si>
  <si>
    <t>CA100-782C</t>
  </si>
  <si>
    <t>CA100-776C</t>
  </si>
  <si>
    <t>CA100-744C</t>
  </si>
  <si>
    <t>CA100-780C</t>
  </si>
  <si>
    <t>CA100-697C</t>
  </si>
  <si>
    <t>002-175-169</t>
  </si>
  <si>
    <t>002-150-425</t>
  </si>
  <si>
    <t>Faith Apostolic Ministries Limited</t>
  </si>
  <si>
    <t>The Jamaica Caribbean Society Welfare Limited</t>
  </si>
  <si>
    <t>Chabad Jamaica Limited</t>
  </si>
  <si>
    <t>1(876) 869-8905</t>
  </si>
  <si>
    <t>CA100-740C</t>
  </si>
  <si>
    <t>CA100-676C</t>
  </si>
  <si>
    <t>CA100-756C</t>
  </si>
  <si>
    <t>CA100-631C</t>
  </si>
  <si>
    <t>CA100-725C</t>
  </si>
  <si>
    <t>CA100-732C</t>
  </si>
  <si>
    <t>CA100-734C</t>
  </si>
  <si>
    <t>002-163-675</t>
  </si>
  <si>
    <t>001-905-775</t>
  </si>
  <si>
    <t>Buff Bay River Valley Educational Foundation</t>
  </si>
  <si>
    <t>Spare Change Foundation Limited</t>
  </si>
  <si>
    <t>Love Through Giving Limited</t>
  </si>
  <si>
    <t>Mohammed Shahezamaan Anjum Limited</t>
  </si>
  <si>
    <t>International Apostolic Ministries</t>
  </si>
  <si>
    <t>Divine Revelation Outreach Ministries Limited</t>
  </si>
  <si>
    <t>The Baby Oprah Foundation Limited</t>
  </si>
  <si>
    <t>H.E.L.P Happily Encouraging Lives Peacefully Organization Limited</t>
  </si>
  <si>
    <t>Avodah Productions Ministry</t>
  </si>
  <si>
    <t>A Brighter Day Foundation Limited</t>
  </si>
  <si>
    <t>1(876) 345-7546</t>
  </si>
  <si>
    <t>1(876) 775-2115/                                                                               1(876)278-7070</t>
  </si>
  <si>
    <t>1(876) 334-5026                                             1(876) 465-0943                                                             1(876) 585-0844</t>
  </si>
  <si>
    <t>To providie quality and efficient services in the areas of education, information, social support, spiritual, moral and accommodation to persons who are vulnerable to soceiety despite their social status, race, class, creed, gender and ago. Therefore, ensuring a safe healthy and productive life while unearting the true potential of ones being.</t>
  </si>
  <si>
    <t>CA100-807C</t>
  </si>
  <si>
    <t>CA100-803C</t>
  </si>
  <si>
    <t>CA100-695C</t>
  </si>
  <si>
    <t>CA100-810C</t>
  </si>
  <si>
    <t>CA100-749C</t>
  </si>
  <si>
    <t>CA100-525C</t>
  </si>
  <si>
    <t>CA100-787C</t>
  </si>
  <si>
    <t>CA100-432C</t>
  </si>
  <si>
    <t>002-150-271</t>
  </si>
  <si>
    <t>002-177-056</t>
  </si>
  <si>
    <t>Open Arms Seventh Day Ministries Limited</t>
  </si>
  <si>
    <t>The Dear Child Foundation Limited</t>
  </si>
  <si>
    <t>Second Chance Foundation Limited</t>
  </si>
  <si>
    <t>Alligator Head Foundation Limited</t>
  </si>
  <si>
    <t>Mocho Village, Inc</t>
  </si>
  <si>
    <t>Spring Village Development Foundation Benevolent Society</t>
  </si>
  <si>
    <t>1(876) 469-6437</t>
  </si>
  <si>
    <t>CA100-664C</t>
  </si>
  <si>
    <t>Faith Hope Love Outreach International</t>
  </si>
  <si>
    <t>CA100-824C</t>
  </si>
  <si>
    <t>Manna Outreach Ministries International Limited</t>
  </si>
  <si>
    <t>CA100-826C</t>
  </si>
  <si>
    <t>Guardian Group Foundation Limited</t>
  </si>
  <si>
    <t>Stella Maris Foundation Limited</t>
  </si>
  <si>
    <t>CA100-831C</t>
  </si>
  <si>
    <t>New Foundation Christian Ministries</t>
  </si>
  <si>
    <t>CA100-827C</t>
  </si>
  <si>
    <t>Ellen Pearl Outreach Children's Charity</t>
  </si>
  <si>
    <t>001-687-026</t>
  </si>
  <si>
    <t>Our Daily Bread Ministries</t>
  </si>
  <si>
    <t>CA100-801C</t>
  </si>
  <si>
    <t>CA100-813C</t>
  </si>
  <si>
    <t>Acts Church Jamaica</t>
  </si>
  <si>
    <t>Open Air Campaigners</t>
  </si>
  <si>
    <t>Is a non-profit organization duly registered, receiving bookets quarterly for free distribution.</t>
  </si>
  <si>
    <t>CA100-832C</t>
  </si>
  <si>
    <t>CA100-795C</t>
  </si>
  <si>
    <t>Vida Blossom Youth Enrichment Center Limited</t>
  </si>
  <si>
    <t>Bethel Independent Baptist Church</t>
  </si>
  <si>
    <t>CA100-815C</t>
  </si>
  <si>
    <t>CA100-717C</t>
  </si>
  <si>
    <t>CA100-835C</t>
  </si>
  <si>
    <t>God Is My Provider Charity Limited</t>
  </si>
  <si>
    <t>1(876) 755-0612</t>
  </si>
  <si>
    <t>CA100-696C</t>
  </si>
  <si>
    <t>Holiness Christian Church</t>
  </si>
  <si>
    <t>002-146-509</t>
  </si>
  <si>
    <t>CA100-654C</t>
  </si>
  <si>
    <t>CA100-618C</t>
  </si>
  <si>
    <t>1(876) 977-4428</t>
  </si>
  <si>
    <t>Visionaires Apostolic</t>
  </si>
  <si>
    <t>1(876) 998-5662</t>
  </si>
  <si>
    <t>CA100-785C</t>
  </si>
  <si>
    <t>CA100-761C</t>
  </si>
  <si>
    <t>CA100-863C</t>
  </si>
  <si>
    <t>CA100-280C</t>
  </si>
  <si>
    <t>CA100-875C</t>
  </si>
  <si>
    <t>CA100-855C</t>
  </si>
  <si>
    <t>002-207-290</t>
  </si>
  <si>
    <t>Project Pink 7 Foundation Limited</t>
  </si>
  <si>
    <t>Pure In Heart Ministries International</t>
  </si>
  <si>
    <t>Zion Care International Inc</t>
  </si>
  <si>
    <t>Chasbel Memorial Scholarship Endowment Trust Fund</t>
  </si>
  <si>
    <t>Shelly Ann Fraser Pryce Pocket Rocket Foundation</t>
  </si>
  <si>
    <t>Family Assistance Counselling &amp; Educational Services Limited</t>
  </si>
  <si>
    <t>Empowering People &amp; Impacting Communities Foundation Limited</t>
  </si>
  <si>
    <t>Jamaica Mental Health Advocacy Network Limited</t>
  </si>
  <si>
    <t>The purpose of this fund shall be to provide scholarships for students with the requisite academic achievement and who are in need of financial assistance ( hereinafter referred to as Awardees) from the fellowship primary and junior high school (or however otherwise the school may be named ) who has been awarded a place to pursue secondary education at the Titchfield High School in the Parish of Portland.</t>
  </si>
  <si>
    <t>1(876) 807-9978</t>
  </si>
  <si>
    <t>1(876) 977-3059</t>
  </si>
  <si>
    <t>CA100-805C</t>
  </si>
  <si>
    <t>CA100-818C</t>
  </si>
  <si>
    <t>CA100-877C</t>
  </si>
  <si>
    <t>CA100-838C</t>
  </si>
  <si>
    <t>CA100-131C</t>
  </si>
  <si>
    <t>CA100-894C</t>
  </si>
  <si>
    <t>Kingston Meeting Rooms Trust Company</t>
  </si>
  <si>
    <t>Zamarah Ogle Foundation Limited</t>
  </si>
  <si>
    <t>Jamaica Intercultural Programmes Limited</t>
  </si>
  <si>
    <t>1(876) 960-8050</t>
  </si>
  <si>
    <t>To implement programs that improve social and personal development of the people of St. Thomas in both tangible and intangible ways now and for future generations.</t>
  </si>
  <si>
    <t>1(876) 961-4043</t>
  </si>
  <si>
    <t>CA100-910C</t>
  </si>
  <si>
    <t>CA100-907C</t>
  </si>
  <si>
    <t>CA100-870C</t>
  </si>
  <si>
    <t>CA100-846C</t>
  </si>
  <si>
    <t>CA100-867C</t>
  </si>
  <si>
    <t>CA100-848C</t>
  </si>
  <si>
    <t>CA100-887C</t>
  </si>
  <si>
    <t>002-199-220</t>
  </si>
  <si>
    <t>002-187-175</t>
  </si>
  <si>
    <t>Faith Claim Ministries Limited</t>
  </si>
  <si>
    <t>Davidson &amp; Clemetson Foundation Limited</t>
  </si>
  <si>
    <t>God Lives Within Ministries Limited</t>
  </si>
  <si>
    <t>Youth Enterprise Society Jamaica Limited</t>
  </si>
  <si>
    <t>Morning Glory Ministries (International) Limited</t>
  </si>
  <si>
    <t>Joy Town Community Development Foundation</t>
  </si>
  <si>
    <t>Jamaica Draughts Association Limited</t>
  </si>
  <si>
    <t>1(876) 978-6030                                             Fax: 1(876) 978-7787</t>
  </si>
  <si>
    <t>1(876) 994-4515</t>
  </si>
  <si>
    <t>The objectives of the friends shall be to look after the welfair and being of the the patients at the NCH by providing for their neccessities and comfort and to improve the structure, equipment, property and grounds and promote good working conditions for the nursing staff and others so that they may be able to carry out their duties comfortably, and do all such things as are legal and considered neccessary to achieve these ends.</t>
  </si>
  <si>
    <t>1(876) 924-2589</t>
  </si>
  <si>
    <t>CA100-921C</t>
  </si>
  <si>
    <t>CA100-385C</t>
  </si>
  <si>
    <t>CA100-913C</t>
  </si>
  <si>
    <t>CA100-929C</t>
  </si>
  <si>
    <t>002-164-035</t>
  </si>
  <si>
    <t>Laconic Foundation Limited</t>
  </si>
  <si>
    <t>Missions Apostolic Outreach Ministry</t>
  </si>
  <si>
    <t>CA100-934C</t>
  </si>
  <si>
    <t>CA100-939C</t>
  </si>
  <si>
    <t>CA100-937C</t>
  </si>
  <si>
    <t>CA100-684C</t>
  </si>
  <si>
    <t>CA100-932C</t>
  </si>
  <si>
    <t>CA100-839C</t>
  </si>
  <si>
    <t>CA100-936C</t>
  </si>
  <si>
    <t>CA100-909C</t>
  </si>
  <si>
    <t>CA100-906C</t>
  </si>
  <si>
    <t>002-211-122</t>
  </si>
  <si>
    <t>002-066-882</t>
  </si>
  <si>
    <t>001-574-264</t>
  </si>
  <si>
    <t>001-198-866</t>
  </si>
  <si>
    <t>Big Reds Boxing Club</t>
  </si>
  <si>
    <t>Green Frog Gray Elephant Foundation Limited</t>
  </si>
  <si>
    <t>Caribbean Evangelism Inc</t>
  </si>
  <si>
    <t>Mayeltha &amp; Gwendolyn Foundation Limited</t>
  </si>
  <si>
    <t>Sizzla Youth Foundation</t>
  </si>
  <si>
    <t>CA100-951C</t>
  </si>
  <si>
    <t>1(876) 927-3040</t>
  </si>
  <si>
    <t>CA100-928C</t>
  </si>
  <si>
    <t>CA100-884C</t>
  </si>
  <si>
    <t>CA100-817C</t>
  </si>
  <si>
    <t>CA100-902C</t>
  </si>
  <si>
    <t>CA100-724C</t>
  </si>
  <si>
    <t>CA100-974C</t>
  </si>
  <si>
    <t>CA100-842C</t>
  </si>
  <si>
    <t>CA100-879C</t>
  </si>
  <si>
    <t>002-201-798</t>
  </si>
  <si>
    <t>002-037-734</t>
  </si>
  <si>
    <t>Choose Life International Limited</t>
  </si>
  <si>
    <t>More Grace Redemptive Center, Inc</t>
  </si>
  <si>
    <t>Endtime Rescue International Church</t>
  </si>
  <si>
    <t>Upper Room School Faith Limited</t>
  </si>
  <si>
    <t>Sweet Water Blossom Foundation Limited</t>
  </si>
  <si>
    <t>Kingdom Outreach International Limited</t>
  </si>
  <si>
    <t>One Family Financial Limited</t>
  </si>
  <si>
    <t>Family Life Equipping Network International Limited</t>
  </si>
  <si>
    <t>Water Brook Ministry</t>
  </si>
  <si>
    <t>CA100NR-7C</t>
  </si>
  <si>
    <t>1(876) 754-2101                                                            1(876) 754-5636                                                                                1(876) 754-5765                                                                                                   Fax:  1(876) 906-1152</t>
  </si>
  <si>
    <t>CA100-925C</t>
  </si>
  <si>
    <t>CA100-952C</t>
  </si>
  <si>
    <t>CA100-960C</t>
  </si>
  <si>
    <t>CA100-843C</t>
  </si>
  <si>
    <t>CA100-880C</t>
  </si>
  <si>
    <t>CA100-977C</t>
  </si>
  <si>
    <t>CA100-791C</t>
  </si>
  <si>
    <t>001-896-458</t>
  </si>
  <si>
    <t>S.E.F Foundation Limited</t>
  </si>
  <si>
    <t>Jamaica Paralympic Foundation Limited</t>
  </si>
  <si>
    <t>Charles Hyatt Foundation</t>
  </si>
  <si>
    <t>Born Again Gospel Temple Limited</t>
  </si>
  <si>
    <t>Florence Hall Outreach Limited</t>
  </si>
  <si>
    <t>Love Unlimited Foundation Inc.</t>
  </si>
  <si>
    <t>Jamaica Pain Collaborative Limited</t>
  </si>
  <si>
    <t>Trelawny Infirmary</t>
  </si>
  <si>
    <t>CA100NR-9C</t>
  </si>
  <si>
    <t>CA100-949C</t>
  </si>
  <si>
    <t>CA100-983C</t>
  </si>
  <si>
    <t>CA100-898C</t>
  </si>
  <si>
    <t>CA100-948C</t>
  </si>
  <si>
    <t>CA100-992C</t>
  </si>
  <si>
    <t>CA100-833C</t>
  </si>
  <si>
    <t>CA100-229C</t>
  </si>
  <si>
    <t>CA100-947C</t>
  </si>
  <si>
    <t>CA100-999C</t>
  </si>
  <si>
    <t>CA100-1001C</t>
  </si>
  <si>
    <t>CA100-1007C</t>
  </si>
  <si>
    <t>CA100-927C</t>
  </si>
  <si>
    <t>002-657-368</t>
  </si>
  <si>
    <t>002-105-411</t>
  </si>
  <si>
    <t>002-650-185</t>
  </si>
  <si>
    <t>The Oracabessa Marine Trust</t>
  </si>
  <si>
    <t>Pentecostal Tabernacle</t>
  </si>
  <si>
    <t>I-Tech Jamaica</t>
  </si>
  <si>
    <t>Community Unlocked Company Limited</t>
  </si>
  <si>
    <t>Happy Grove Educational Charitable Foundation Limited</t>
  </si>
  <si>
    <t>Lasco Chin Foundation Limited</t>
  </si>
  <si>
    <t>Parade Gardens Community Development Committee Benevolent Society</t>
  </si>
  <si>
    <t>Operation Friendship</t>
  </si>
  <si>
    <t>Triumphant Apostolic Worship Center Limited</t>
  </si>
  <si>
    <t>Royell Foundation, Inc</t>
  </si>
  <si>
    <t>Windsor Heights Combine Benevolent Society</t>
  </si>
  <si>
    <t>Covenanted Family In Christ</t>
  </si>
  <si>
    <t>Beach Recovery Foundation, Inc Limited</t>
  </si>
  <si>
    <t>CA100NR-11C</t>
  </si>
  <si>
    <t>CA100-38C</t>
  </si>
  <si>
    <t>Clarendon Infirmary</t>
  </si>
  <si>
    <t>CA100-973C</t>
  </si>
  <si>
    <t>CA100-918C</t>
  </si>
  <si>
    <t>CA100-998C</t>
  </si>
  <si>
    <t>002-219-182</t>
  </si>
  <si>
    <t>Seekers Knowing Yahweh House Limited</t>
  </si>
  <si>
    <t>Manpower &amp; Maintenance Services Foundation Limited</t>
  </si>
  <si>
    <t>The Golden Age Christian Fellowship Mission Ministries Limited</t>
  </si>
  <si>
    <t>Restoring Faith Outreach Ministries Limited</t>
  </si>
  <si>
    <t>Holy Mount Zion Pentecostal Healing Church Limited</t>
  </si>
  <si>
    <t>Jamaica Christian Boys Home</t>
  </si>
  <si>
    <t>1(876) 486-5334</t>
  </si>
  <si>
    <t>1(876) 920- 4721-5</t>
  </si>
  <si>
    <t>Exists to show the love of jesus Christ by providing opportunities through education, empowerment, discipleship and economic development for Jamaican and American lives to be transformed.</t>
  </si>
  <si>
    <t>1(876) 926-0074                                                  1(876) 702-2018-9                                                1(876) 920-1534</t>
  </si>
  <si>
    <t>1(876) 421-2314</t>
  </si>
  <si>
    <t>1(876) 970-5663</t>
  </si>
  <si>
    <t>1(876) 391-5018</t>
  </si>
  <si>
    <t>1(876) 928-1017 /  4312                                                                                    1(876) 618-0021                                                                                         Fax: 1(876) 928-4575</t>
  </si>
  <si>
    <t>1(876) 754-5776                                                            1(876) 391-5680                                                  1(876) 463-5971</t>
  </si>
  <si>
    <t>1(876) 813-6006</t>
  </si>
  <si>
    <t>1(876) 946-2113                                                      Fax: 1(876) 946-2114</t>
  </si>
  <si>
    <t>1(876) 382-5987</t>
  </si>
  <si>
    <t>1(876) 926-2498                                                                1(876) 926-9825                                                                       1(876) 920-2714                                                                                    1(876) 929-3134                                                                                Fax: 1(876) 968-0618</t>
  </si>
  <si>
    <t>1(876) 977-6757 / 8                                                           Fax: 1(876) 970-2023</t>
  </si>
  <si>
    <t>(1876) 398-9864</t>
  </si>
  <si>
    <t>1(876) 984-7515                                                     1(876) 862-1084</t>
  </si>
  <si>
    <t>1(876) 926-1395,                                                                                                          1(876) 926-7820,                                                                                               Fax: 1(876) 968-7832</t>
  </si>
  <si>
    <t>1(876)977-5886</t>
  </si>
  <si>
    <t>1(876) 631-8627</t>
  </si>
  <si>
    <t>CA100-946C</t>
  </si>
  <si>
    <t>CA100-968C</t>
  </si>
  <si>
    <t>CA100-484C</t>
  </si>
  <si>
    <t>CA100-1010C</t>
  </si>
  <si>
    <t>CA100-1015C</t>
  </si>
  <si>
    <t>CA100-982C</t>
  </si>
  <si>
    <t>CA100-915C</t>
  </si>
  <si>
    <t>CA100-1033C</t>
  </si>
  <si>
    <t>CA100-966C</t>
  </si>
  <si>
    <t>002-088-380</t>
  </si>
  <si>
    <t>002-659-808</t>
  </si>
  <si>
    <t>Openface Fellowship Limited</t>
  </si>
  <si>
    <t>The Good Juju Charity Project Limited</t>
  </si>
  <si>
    <t>Dikaioma Ministries International Limited</t>
  </si>
  <si>
    <t>The Joseph Chin Foundation Limited</t>
  </si>
  <si>
    <t>Top Hill/Banton Town Farmers Benevolent Society</t>
  </si>
  <si>
    <t>Soul Seekers International Limited</t>
  </si>
  <si>
    <t>Do Good Jamaica</t>
  </si>
  <si>
    <t>Faith Temple Pentecostal Assemblies</t>
  </si>
  <si>
    <t>1(876) 383-6724                                                1(876) 789-4309</t>
  </si>
  <si>
    <t>1(876) 493-6289                                          Fax: 1(876) 631-5359</t>
  </si>
  <si>
    <t>For the teaching and spreading of the gospel.</t>
  </si>
  <si>
    <t>1(876) 442-8509</t>
  </si>
  <si>
    <t>1(876) 475-9371</t>
  </si>
  <si>
    <t>1(876) 923-6434</t>
  </si>
  <si>
    <t>1(876) 387-6124</t>
  </si>
  <si>
    <t>CA100-935C</t>
  </si>
  <si>
    <t>CA100NR-2C</t>
  </si>
  <si>
    <t>CA100NR - 4C</t>
  </si>
  <si>
    <t>1(876) 908-0064                                                              Fax: 1(876) 908-0066</t>
  </si>
  <si>
    <t>To provide Training for the young men and women from the Parish of St. Catherine, empowering them with indiviual vocational and literacy skills that qualify them for useful employment and secure income so they may become self-sufficient individuals, supporting themselves and their families with an improved and satble satndards of living.</t>
  </si>
  <si>
    <t>1(876) 926-6243</t>
  </si>
  <si>
    <t>1(876) 330-8957</t>
  </si>
  <si>
    <t>1(876) 392-9517</t>
  </si>
  <si>
    <t>CA100-897C</t>
  </si>
  <si>
    <t>1(876) 771-9057                                                    1(876) 861-1662                                               1(876) 472-1518</t>
  </si>
  <si>
    <t>CA100NR-20C</t>
  </si>
  <si>
    <t>CA100NR-21C</t>
  </si>
  <si>
    <t>CA100NR-18C</t>
  </si>
  <si>
    <t>CA100NR-17C</t>
  </si>
  <si>
    <t>1(876) 902-5050                                                  1(876) 986-9341</t>
  </si>
  <si>
    <t>1(876) 630-4822                                               1(876) 290-3344</t>
  </si>
  <si>
    <t>1(876) 336-1271                                                                                       1(876) 451-1690</t>
  </si>
  <si>
    <t>1(876) 585-4027</t>
  </si>
  <si>
    <t>CA100-1073C</t>
  </si>
  <si>
    <t>Black River Hospital Foundation Limited</t>
  </si>
  <si>
    <t>1(876) 857-1445</t>
  </si>
  <si>
    <t>1(876) 978-4225</t>
  </si>
  <si>
    <t>1(876) 355-0210</t>
  </si>
  <si>
    <t>To promote the establishment of the church which will proclaim the god news of jesus christ in and around S. Andrew and Kingston, jamaica, and to the very ends of the Earth and to encourage christains in the living of their faith in accordance with god's word by example, teaching and exhortation.</t>
  </si>
  <si>
    <t>002-689-995</t>
  </si>
  <si>
    <t>Artvark</t>
  </si>
  <si>
    <t>Apostle's Ark Covenant Ministry International</t>
  </si>
  <si>
    <t>Moorlands Camps</t>
  </si>
  <si>
    <t>CA100-878C</t>
  </si>
  <si>
    <t>CA100-1016C</t>
  </si>
  <si>
    <t>CA100-1054C</t>
  </si>
  <si>
    <t>International Restoration &amp; Deliverance Centre Limited</t>
  </si>
  <si>
    <t>Shiloh Apostolic Church Limited</t>
  </si>
  <si>
    <t>CA100-808C</t>
  </si>
  <si>
    <t>CA100-1060C</t>
  </si>
  <si>
    <t>CA100-1058C</t>
  </si>
  <si>
    <t>002-689-120</t>
  </si>
  <si>
    <t>Fruitful Trees Ministries Limited</t>
  </si>
  <si>
    <t>The Mullet Hall Achievement Group Limited</t>
  </si>
  <si>
    <t>Caribbean Christian Publications Limited</t>
  </si>
  <si>
    <t>CA100-1045C</t>
  </si>
  <si>
    <t>CA100-916C</t>
  </si>
  <si>
    <t>CA100-979C</t>
  </si>
  <si>
    <t>Trench Town Community Development Committee Benevolent Society</t>
  </si>
  <si>
    <t>International Shotokan Karate Federation Jamaica Limited</t>
  </si>
  <si>
    <t>Agape Tabernacle Limited</t>
  </si>
  <si>
    <t>Ebenezer Deliverance Temple Ministries Limited</t>
  </si>
  <si>
    <t>1(876) 956-2305 / 2205 / 2947                                                                                              Fax: 1(876) 956-2891</t>
  </si>
  <si>
    <t>CA100-1062C</t>
  </si>
  <si>
    <t>CA100-806C</t>
  </si>
  <si>
    <t>CA100-1084C</t>
  </si>
  <si>
    <t>CA100-704C</t>
  </si>
  <si>
    <t>CA100-943C</t>
  </si>
  <si>
    <t>CA100-1095C</t>
  </si>
  <si>
    <t>CA100-1053C</t>
  </si>
  <si>
    <t>CA100-1063C</t>
  </si>
  <si>
    <t>CA100-1102C</t>
  </si>
  <si>
    <t>002-708-710</t>
  </si>
  <si>
    <t>002-706-318</t>
  </si>
  <si>
    <t>Trinity Evangelical Ministries Limited</t>
  </si>
  <si>
    <t>Pencil 4 Kids Jamaica Limited</t>
  </si>
  <si>
    <t>Apostolic Tabernacle Soulseekers Limited</t>
  </si>
  <si>
    <t>Portland Charity Fund Limited</t>
  </si>
  <si>
    <t>Caribbean Love Now Limited</t>
  </si>
  <si>
    <t>Enfield Community Development Committee Benevolent Society</t>
  </si>
  <si>
    <t>CA100-1023C</t>
  </si>
  <si>
    <t>CA100-978C</t>
  </si>
  <si>
    <t>CA100-1061C</t>
  </si>
  <si>
    <t>Hellshire Glades Phase 1 Citizens' Association Benevolent Society</t>
  </si>
  <si>
    <t>Heaven Blazing Earth Ministries International Limited</t>
  </si>
  <si>
    <t>Ekklesia Bible Fellowship</t>
  </si>
  <si>
    <t>The advancement of Campion College and the education of the pupils attending it.</t>
  </si>
  <si>
    <t>1(876) 923-2839</t>
  </si>
  <si>
    <t>CA100-1000C</t>
  </si>
  <si>
    <t>002-660-938</t>
  </si>
  <si>
    <t>St. Ann Disabilities Association Benevolent Society</t>
  </si>
  <si>
    <t>1(876) 560-6789</t>
  </si>
  <si>
    <t>CA100-557C</t>
  </si>
  <si>
    <t>1(876) 969-7977                                                    1(876) 826-9638</t>
  </si>
  <si>
    <t>1(876) 924-6888-9</t>
  </si>
  <si>
    <t>CA100-1005C</t>
  </si>
  <si>
    <t>002-668-386</t>
  </si>
  <si>
    <t>Ninjaman Foundation Limited</t>
  </si>
  <si>
    <t>1(876) 925-8089</t>
  </si>
  <si>
    <t>1(876) 977-6362 /  977-6370</t>
  </si>
  <si>
    <t>1(876) 929-6869 / 960-3620</t>
  </si>
  <si>
    <t>All 4 Ja Foundation Limited</t>
  </si>
  <si>
    <t>Hedonism II Foundation Limited</t>
  </si>
  <si>
    <t>CA100-564C</t>
  </si>
  <si>
    <t>002-068-273</t>
  </si>
  <si>
    <t>Jackson Town Reunion Foundation Limited</t>
  </si>
  <si>
    <t>Heavens Gateway Ministries, Inc</t>
  </si>
  <si>
    <t>CA100-1110C</t>
  </si>
  <si>
    <t>Nanny Town Youth Development Fund Limited</t>
  </si>
  <si>
    <t>CA100-1052C</t>
  </si>
  <si>
    <t>Eden Gospel Workers Ministry</t>
  </si>
  <si>
    <t>Prospect College Limited</t>
  </si>
  <si>
    <t>CA100-1037C</t>
  </si>
  <si>
    <t>Room To Grow Limited</t>
  </si>
  <si>
    <t>1(876) 740-8584</t>
  </si>
  <si>
    <t>CA100-1115C</t>
  </si>
  <si>
    <t>Jamaica Restoration B.P.H.D. Ministries</t>
  </si>
  <si>
    <t>CA100-1119C</t>
  </si>
  <si>
    <t>Mount Carmel Calvery Healing Temple Limited</t>
  </si>
  <si>
    <t>CA100-1057C</t>
  </si>
  <si>
    <t>002-194-660</t>
  </si>
  <si>
    <t>Ballards Valley Farmers Benevolent Society</t>
  </si>
  <si>
    <t>CA100-1069C</t>
  </si>
  <si>
    <t>1(876) 784-2226</t>
  </si>
  <si>
    <t>CA100-1118C</t>
  </si>
  <si>
    <t>Jamaica Handball Federation Limited</t>
  </si>
  <si>
    <t>1(876) 477-3342                                                                                                     1(876) 929-4727</t>
  </si>
  <si>
    <t>1(876) 998-7499                                                            1(876) 343-7775</t>
  </si>
  <si>
    <t>CA100-1113C</t>
  </si>
  <si>
    <t>1(876) 880-6102                                                  1(876) 787--2012</t>
  </si>
  <si>
    <t>lwalterscharityfoundation@gmail.com</t>
  </si>
  <si>
    <t>1(876) 922-0150</t>
  </si>
  <si>
    <t>CA100-1079C</t>
  </si>
  <si>
    <t>001-801-201</t>
  </si>
  <si>
    <t>Running Events Jamaica Foundation Limited.</t>
  </si>
  <si>
    <t>CA100-953C</t>
  </si>
  <si>
    <t>001-959-093</t>
  </si>
  <si>
    <t>Sonny Bradshaw Foundation Limited</t>
  </si>
  <si>
    <t>CA100-1080C</t>
  </si>
  <si>
    <t>CA100-1131C</t>
  </si>
  <si>
    <t>002-679-477</t>
  </si>
  <si>
    <t>Reason To Read Limited</t>
  </si>
  <si>
    <t>1(876) 926-2772                                                              1(876) 960-3123</t>
  </si>
  <si>
    <t>CA100-976C</t>
  </si>
  <si>
    <t>002-174-367</t>
  </si>
  <si>
    <t>Next Gen Creators Limited</t>
  </si>
  <si>
    <t>1(876) 440-0938</t>
  </si>
  <si>
    <t>Open Arms Development Centre Limited</t>
  </si>
  <si>
    <t>1(876) 926-6018</t>
  </si>
  <si>
    <t>CA100-1092C</t>
  </si>
  <si>
    <t>002-696-983</t>
  </si>
  <si>
    <t>The Ashleigh Foundation Limited</t>
  </si>
  <si>
    <t>1(876) 754-9236</t>
  </si>
  <si>
    <t>CA100-1148C</t>
  </si>
  <si>
    <t>002-730-189</t>
  </si>
  <si>
    <t>Mission Four 18 Limited</t>
  </si>
  <si>
    <t>1(876) 920-1000</t>
  </si>
  <si>
    <t>American Caribbean Experience Limited</t>
  </si>
  <si>
    <t>CA100-1143C</t>
  </si>
  <si>
    <t>Gillan Whylie Scholarship Fund Limited</t>
  </si>
  <si>
    <t>CA100-1144C</t>
  </si>
  <si>
    <t>CA100-1112C</t>
  </si>
  <si>
    <t>002-727-978</t>
  </si>
  <si>
    <t>CA100-997C</t>
  </si>
  <si>
    <t>Central Village Benevolent Society</t>
  </si>
  <si>
    <t>1(876) 348-4874</t>
  </si>
  <si>
    <t>1(876)290-8619</t>
  </si>
  <si>
    <t>CA100-1101C</t>
  </si>
  <si>
    <t>South Parade Trust</t>
  </si>
  <si>
    <t>CA100-1111C</t>
  </si>
  <si>
    <t>002-711-796</t>
  </si>
  <si>
    <t>Nissi Youth Empowerment Center Limited</t>
  </si>
  <si>
    <t>CA100-755C</t>
  </si>
  <si>
    <t>002-134-250</t>
  </si>
  <si>
    <t>CA100-1088C</t>
  </si>
  <si>
    <t>002-698-846</t>
  </si>
  <si>
    <t>Vibes &amp; Passion Limited</t>
  </si>
  <si>
    <t>CA100-1122C</t>
  </si>
  <si>
    <t>002-700-069</t>
  </si>
  <si>
    <t>1(876) 583-5981</t>
  </si>
  <si>
    <t>Reggae Marathon Limited</t>
  </si>
  <si>
    <t>CA100-1154C</t>
  </si>
  <si>
    <t>002-731-185</t>
  </si>
  <si>
    <t>CA100-1117C</t>
  </si>
  <si>
    <t>1(876) 443-5100</t>
  </si>
  <si>
    <t>CA100-1162C</t>
  </si>
  <si>
    <t>Maureen &amp; Lorna Charitable Organization Limited.</t>
  </si>
  <si>
    <t>Laur Bernard Goodwill Limited.</t>
  </si>
  <si>
    <t>CA100-958C</t>
  </si>
  <si>
    <t>1(876) 923-3982</t>
  </si>
  <si>
    <t>1(876) 962-2284                                                   Fax: 1(876) 962-3417</t>
  </si>
  <si>
    <t>CA100-1157C</t>
  </si>
  <si>
    <t>002-721-619</t>
  </si>
  <si>
    <t>1(876) 630-7918</t>
  </si>
  <si>
    <t>Gully Voice Limited</t>
  </si>
  <si>
    <t>CA100-1097C</t>
  </si>
  <si>
    <t>1(876) 941-0584</t>
  </si>
  <si>
    <t>1(876) 969-8803                                                                  1(876) 969-8211                                                                                                    1(876) 925-7358                                                                      1(876) 619-1244</t>
  </si>
  <si>
    <t>CA100-1120C</t>
  </si>
  <si>
    <t>1(876) 855-0080</t>
  </si>
  <si>
    <t>CA100-1167C</t>
  </si>
  <si>
    <t>CA100-959C</t>
  </si>
  <si>
    <t>CA100-1163C</t>
  </si>
  <si>
    <t>000-232-408</t>
  </si>
  <si>
    <t>CA100-1193C</t>
  </si>
  <si>
    <t>CA100-1140C</t>
  </si>
  <si>
    <t>CA100-1160C</t>
  </si>
  <si>
    <t>002-694-239</t>
  </si>
  <si>
    <t>CA100-1188C</t>
  </si>
  <si>
    <t>CA100-1194C</t>
  </si>
  <si>
    <t>The Bible Restorer Ministry Limited.</t>
  </si>
  <si>
    <t>1(876) 962-1269</t>
  </si>
  <si>
    <t>CA100-1177C</t>
  </si>
  <si>
    <t>CA100-1192C</t>
  </si>
  <si>
    <t>The Drawing Room Project Limited.</t>
  </si>
  <si>
    <t>CA100-1011C</t>
  </si>
  <si>
    <t>002-680-645</t>
  </si>
  <si>
    <t>Pollyanna Project Limited.</t>
  </si>
  <si>
    <t>CA100-1178C</t>
  </si>
  <si>
    <t>002-018-608</t>
  </si>
  <si>
    <t>CA100-1195C</t>
  </si>
  <si>
    <t>002-710-587</t>
  </si>
  <si>
    <t>Shared Knowledge Ministries International Limited.</t>
  </si>
  <si>
    <t>To provide an environment where all individuals needs are met, by seeking and providing general training and certification training, through trained, knowledgeable and skilled people, companies or institution that are willing to assist in the personal development of the people, equipping them with the basic knowledge to acquire employment or to develop entrepreneurial skills for self-employment.</t>
  </si>
  <si>
    <t>To promote the economic independence of women ages 18- 59 of low - economic standing throughtout jamaica in serch of full time-employment to improve their lives.</t>
  </si>
  <si>
    <t>002-718-413</t>
  </si>
  <si>
    <t>CA100-1189C</t>
  </si>
  <si>
    <t>We are commited to provide education, empowerment and meet the needs of the less fortunate for the glory of god.</t>
  </si>
  <si>
    <t>002-682-672</t>
  </si>
  <si>
    <t>1(876) 927-3017/8</t>
  </si>
  <si>
    <t>CA100-1024C</t>
  </si>
  <si>
    <t>002-122-561</t>
  </si>
  <si>
    <t>Marcia Freemantle Foundation Limited.</t>
  </si>
  <si>
    <t>CA100-1205C</t>
  </si>
  <si>
    <t>CA100-1027C</t>
  </si>
  <si>
    <t>CA100-1074C</t>
  </si>
  <si>
    <t>002-690-594</t>
  </si>
  <si>
    <t>CA100-1091C</t>
  </si>
  <si>
    <t>002-132-613</t>
  </si>
  <si>
    <t>CA100-1174C</t>
  </si>
  <si>
    <t>002-711-923</t>
  </si>
  <si>
    <t>CA100-841C</t>
  </si>
  <si>
    <t>002-146-258</t>
  </si>
  <si>
    <t>CA100-1149C</t>
  </si>
  <si>
    <t>CA100-1209C</t>
  </si>
  <si>
    <t>002-752-028</t>
  </si>
  <si>
    <t>CA100-1181C</t>
  </si>
  <si>
    <t>002-689-162</t>
  </si>
  <si>
    <t>CA100-1200C</t>
  </si>
  <si>
    <t>002-743-256</t>
  </si>
  <si>
    <t>CA100-1029C</t>
  </si>
  <si>
    <t>002-094-983</t>
  </si>
  <si>
    <t>CA100-1041C</t>
  </si>
  <si>
    <t>Education.</t>
  </si>
  <si>
    <t>Norman Manley Law School Foundation Limited</t>
  </si>
  <si>
    <t>CA100-970C</t>
  </si>
  <si>
    <t>CA100-1077C</t>
  </si>
  <si>
    <t>002-712-601</t>
  </si>
  <si>
    <t>Succornow Education Foundation Limited.</t>
  </si>
  <si>
    <t>CA100-1212C</t>
  </si>
  <si>
    <t>The Kingston Y.M.C.A</t>
  </si>
  <si>
    <t>yvonne.godfrey@jm.ey.com</t>
  </si>
  <si>
    <t>CA100-1215C</t>
  </si>
  <si>
    <t>CA100-1224C</t>
  </si>
  <si>
    <t>The Promise Foundation.</t>
  </si>
  <si>
    <t>CA100-1190C</t>
  </si>
  <si>
    <t>CA100-995C</t>
  </si>
  <si>
    <t>1(876) 927-2658</t>
  </si>
  <si>
    <t>CA100-1234C</t>
  </si>
  <si>
    <t>Lion High Foundation Limited.</t>
  </si>
  <si>
    <t>CA100-1231C</t>
  </si>
  <si>
    <t>CA100-1236C</t>
  </si>
  <si>
    <t>Say One Foundation Limited.</t>
  </si>
  <si>
    <t>CA100-1030C</t>
  </si>
  <si>
    <t>CA100-1067C</t>
  </si>
  <si>
    <t>CA100-1237C</t>
  </si>
  <si>
    <t>CA100-1243C</t>
  </si>
  <si>
    <t>CA100-1238C</t>
  </si>
  <si>
    <t>CA100-1012C</t>
  </si>
  <si>
    <t>CA100-1244C</t>
  </si>
  <si>
    <t>CA100-1254C</t>
  </si>
  <si>
    <t>CA100-1259C</t>
  </si>
  <si>
    <t>CA100-646C</t>
  </si>
  <si>
    <t>1(876) 858-7752</t>
  </si>
  <si>
    <t>To foster programmes for the advancement of the Jewish religion, the promotion of the Jewish culture, and for the promotion of religious and racial harmony, the education of the public generally and such other charitable purposes as the board of directors may from time to time direct or determine.</t>
  </si>
  <si>
    <t>Global Ministries Agency Limited</t>
  </si>
  <si>
    <t>CA100-1246C</t>
  </si>
  <si>
    <t>Lesia B Foundation Limited</t>
  </si>
  <si>
    <t>CA100-470C</t>
  </si>
  <si>
    <t>Source Farm Foundation &amp; Ecovillage.</t>
  </si>
  <si>
    <t>CA100-1276C</t>
  </si>
  <si>
    <t>CA100-1280C</t>
  </si>
  <si>
    <t>CA100-1260C</t>
  </si>
  <si>
    <t>Righteous Blessing Ministry Limited.</t>
  </si>
  <si>
    <t>Activities of Religious Institutions and other related organizations incl. Convents, Monasteries, and Religious Retraet Centres.</t>
  </si>
  <si>
    <t>Surfing Medicine International.</t>
  </si>
  <si>
    <t>CA100-1263C</t>
  </si>
  <si>
    <t>CA100-1222C</t>
  </si>
  <si>
    <t>002-135-795</t>
  </si>
  <si>
    <t>CA100-1262C</t>
  </si>
  <si>
    <t>002-771-004</t>
  </si>
  <si>
    <t>To foster homes and foreign mission work, and to support theological institutions and the dissemination and creation of vairous publications.</t>
  </si>
  <si>
    <t>CA100-1085C</t>
  </si>
  <si>
    <t>CA100-1293C</t>
  </si>
  <si>
    <t>To teach the message of holy scripture by means of radio, literature, bible correspondence courses, bible classes and other educational media.</t>
  </si>
  <si>
    <t>Long Mountain National Park Limited.</t>
  </si>
  <si>
    <t>CA100-1127C</t>
  </si>
  <si>
    <t>Portland Art &amp; Vocational Education Centre Limited.</t>
  </si>
  <si>
    <t>To assist with the development of football skills in schools across the island of jamaica by providing primary schools with football equipments .</t>
  </si>
  <si>
    <t>CA100-1125C</t>
  </si>
  <si>
    <t>CA100-1315C</t>
  </si>
  <si>
    <t>CA100-1306C</t>
  </si>
  <si>
    <t>CA100-1257C</t>
  </si>
  <si>
    <t>The Libnah Graham Foundation Limited.</t>
  </si>
  <si>
    <t>CA100-1316C</t>
  </si>
  <si>
    <t>001-683-047</t>
  </si>
  <si>
    <t>Mentoring, Training, Business support, and Funding.</t>
  </si>
  <si>
    <t>CA100-1296C</t>
  </si>
  <si>
    <t>CA100-1287C</t>
  </si>
  <si>
    <t>002-760-037</t>
  </si>
  <si>
    <t>CA100-1290C</t>
  </si>
  <si>
    <t>CA100-1295C</t>
  </si>
  <si>
    <t>002-766-809</t>
  </si>
  <si>
    <t>CA100-1288C</t>
  </si>
  <si>
    <t>002-752-719</t>
  </si>
  <si>
    <t>Simply Love Limited.</t>
  </si>
  <si>
    <t>To advance education for all  children, with emphasis on the children of Fruitful Vale Primary.</t>
  </si>
  <si>
    <t>CA100-1300C</t>
  </si>
  <si>
    <t>1(876) 936-0803</t>
  </si>
  <si>
    <t>CA100-1324C</t>
  </si>
  <si>
    <t>CA100-1301C</t>
  </si>
  <si>
    <t>The Mico Foundation.</t>
  </si>
  <si>
    <t>CA100-1325C</t>
  </si>
  <si>
    <t>CA100-1308C</t>
  </si>
  <si>
    <t>CA100-1305C</t>
  </si>
  <si>
    <t>CA100-1286C</t>
  </si>
  <si>
    <t>CA100-1320C</t>
  </si>
  <si>
    <t>Richards Foundation Trust Limited.</t>
  </si>
  <si>
    <t>CA100-1314C</t>
  </si>
  <si>
    <t>CA100-1273C</t>
  </si>
  <si>
    <t>CA100-1334C</t>
  </si>
  <si>
    <t>CA100-1329C</t>
  </si>
  <si>
    <t>CA100-1258C</t>
  </si>
  <si>
    <t>CA100-1327C</t>
  </si>
  <si>
    <t>CA100-730C</t>
  </si>
  <si>
    <t>CA100-637C</t>
  </si>
  <si>
    <t>CA100-1346C</t>
  </si>
  <si>
    <t>CA100-1337C</t>
  </si>
  <si>
    <t>CA100-1351C</t>
  </si>
  <si>
    <t>CA100-1142C</t>
  </si>
  <si>
    <t>CA100-1347C</t>
  </si>
  <si>
    <t>Touch Jesus Ministries Limited.</t>
  </si>
  <si>
    <t>To promote and encourage the advancement of health by providing medical, dental. Optical and other health service to persons facing financial hardship and to other needy or disadvantaged persons.</t>
  </si>
  <si>
    <t>Mount Valley (Apostolic) Church.</t>
  </si>
  <si>
    <t>The Promotion of Religion &amp; Charity.</t>
  </si>
  <si>
    <t>002-735-245</t>
  </si>
  <si>
    <t>Retreat Cove Citizen Association.</t>
  </si>
  <si>
    <t>To foster homes and foreign mission work and to support theological institution and the dissemination and creation of various publication; To improve health; economic and social condition of indigent children and elderly persons throughout Jamaica through</t>
  </si>
  <si>
    <t>Provide training for Media Practitioners as they deal with challenges of a changing industry due to techonogy and new ways of reporting; as well as changing business models.</t>
  </si>
  <si>
    <t>To establish and operate Basic Schools, High Schools, Bible Colleges and to grant liberal and Theological Degrees. To care for the sick, to visit and encourage the people in the homes and generally to do religious and charitable works in and throughout the island of Jamaica.</t>
  </si>
  <si>
    <t>CA100-1364C</t>
  </si>
  <si>
    <t>002-816-504</t>
  </si>
  <si>
    <t>Teaching and spreading of the Gospel as taught by the church.</t>
  </si>
  <si>
    <t>Lloyd &amp; Marian Ministry (L.A.M).</t>
  </si>
  <si>
    <t>Partners Technical Exchange Jamaica Limited.</t>
  </si>
  <si>
    <t>Port Antonio, Renal Unit Committee Limited.</t>
  </si>
  <si>
    <t>002-080-338</t>
  </si>
  <si>
    <t>To promote and encourage the amateur sports of target shooting and archery in Jamaica.</t>
  </si>
  <si>
    <t>Rock River Upliftment Foundation Company Limited.</t>
  </si>
  <si>
    <t>To proclaim, preach and propagete the gospel of jesus christ, to the people of jamaica and foreign lands by radio, television, recording, printed word and by personal evangelism and to provide for fellowship of the members and those who adhere to the chri</t>
  </si>
  <si>
    <t>The Grace Workshop Ministries Limited.</t>
  </si>
  <si>
    <t>1(876) 350-3550</t>
  </si>
  <si>
    <t>002-819-066</t>
  </si>
  <si>
    <t>The Jamaica Child Evangelism Fellowship Incorporated.</t>
  </si>
  <si>
    <t>Non-profit church organization that provides deliverance pasie and worship and various service and donations to its members and local community generously provided by local and international members.</t>
  </si>
  <si>
    <t>Makarios Worship Centre.</t>
  </si>
  <si>
    <t>Faith Ministries</t>
  </si>
  <si>
    <t>002-823-209</t>
  </si>
  <si>
    <t>002-799-553</t>
  </si>
  <si>
    <t>The Kingston Fencing Club Limited.</t>
  </si>
  <si>
    <t>Sanaa Studios Limited.</t>
  </si>
  <si>
    <t>Leroy Dudan Parkes Foundation.</t>
  </si>
  <si>
    <t>002-827-646</t>
  </si>
  <si>
    <t>Summer 500 Foundation Limited.</t>
  </si>
  <si>
    <t>Love And Faith World Outreach Ministries.</t>
  </si>
  <si>
    <t>CA100NR-15C</t>
  </si>
  <si>
    <t>CA100NR-13C</t>
  </si>
  <si>
    <t>CA100-1105C</t>
  </si>
  <si>
    <t>CA100-1106C</t>
  </si>
  <si>
    <t>CA100-1156C</t>
  </si>
  <si>
    <t>CA100-1179C</t>
  </si>
  <si>
    <t>CA100-681C</t>
  </si>
  <si>
    <t>CA100-840C</t>
  </si>
  <si>
    <t>CA100-961C</t>
  </si>
  <si>
    <t>CA100-1204C</t>
  </si>
  <si>
    <t>CA100-1206C</t>
  </si>
  <si>
    <t>CA100-1235C</t>
  </si>
  <si>
    <t>CA100-1241C</t>
  </si>
  <si>
    <t>CA100-1292C</t>
  </si>
  <si>
    <t>CA100-1310C</t>
  </si>
  <si>
    <t>CA100-1309C</t>
  </si>
  <si>
    <t>CA100-1319C</t>
  </si>
  <si>
    <t>CA100-1326C</t>
  </si>
  <si>
    <t>CA100-1256C</t>
  </si>
  <si>
    <t>CA100-1399C</t>
  </si>
  <si>
    <t>CA100-996C</t>
  </si>
  <si>
    <t>CA100-1124C</t>
  </si>
  <si>
    <t>CA100-1170C</t>
  </si>
  <si>
    <t>CA100-1268C</t>
  </si>
  <si>
    <t>CA100-1356C</t>
  </si>
  <si>
    <t>CA100-1360C</t>
  </si>
  <si>
    <t>CA100-1362C</t>
  </si>
  <si>
    <t>CA100-1368C</t>
  </si>
  <si>
    <t>CA100-1370C</t>
  </si>
  <si>
    <t>CA100-1371C</t>
  </si>
  <si>
    <t>CA100-1372C</t>
  </si>
  <si>
    <t>CA100-1379C</t>
  </si>
  <si>
    <t>CA100-1381C</t>
  </si>
  <si>
    <t>CA100-1385C</t>
  </si>
  <si>
    <t>CA100-1387C</t>
  </si>
  <si>
    <t>CA100-1388C</t>
  </si>
  <si>
    <t>CA100-1390C</t>
  </si>
  <si>
    <t>CA100-1391C</t>
  </si>
  <si>
    <t>CA100-1394C</t>
  </si>
  <si>
    <t>CA100-1401C</t>
  </si>
  <si>
    <t>CA100-1405C</t>
  </si>
  <si>
    <t>CA100-1411C</t>
  </si>
  <si>
    <t>CA100-1413C</t>
  </si>
  <si>
    <t>CA100-1420C</t>
  </si>
  <si>
    <t>CA100-1422C</t>
  </si>
  <si>
    <t>CA100-1426C</t>
  </si>
  <si>
    <t>CA100-1428C</t>
  </si>
  <si>
    <t>CA100-1431C</t>
  </si>
  <si>
    <t>CA100-1437C</t>
  </si>
  <si>
    <t>CA100-1440C</t>
  </si>
  <si>
    <t>CA100-1442C</t>
  </si>
  <si>
    <t>CA100-1447C</t>
  </si>
  <si>
    <t>CA100-797C</t>
  </si>
  <si>
    <t>CA100-969C</t>
  </si>
  <si>
    <t>Pothulia &amp; Parchment Inc Limited.</t>
  </si>
  <si>
    <t>002-829-878</t>
  </si>
  <si>
    <t>One Pair Foundation Limited.</t>
  </si>
  <si>
    <t>002-827-212</t>
  </si>
  <si>
    <t>To advance the christian religion by holding evangelistic meetings and outreaches in the community of Hermitage and in other communities in cooperation with other congregations, groups, assemblies, like-minded churches to spread the gospel of the Lord Jesus Christ.</t>
  </si>
  <si>
    <t>Jamaica Youth Motivators Limited</t>
  </si>
  <si>
    <t>002-847-060</t>
  </si>
  <si>
    <t>Remnant Restoration &amp; Deliverance Ministries International Limited.</t>
  </si>
  <si>
    <t>St. Mary High School Alumni Foundation Limited.</t>
  </si>
  <si>
    <t>Rugby League Jamaica Limited.</t>
  </si>
  <si>
    <t>002-694-166</t>
  </si>
  <si>
    <t>Natural Releaf Charities Limited.</t>
  </si>
  <si>
    <t>To exercise all types of works of charity, including more specifically, but without limiting the generality of the preceding, help to the poor, to orphan, to young people, the sick and disabled and unprivileged members of society; To develop chartable pro</t>
  </si>
  <si>
    <t>1(876) 634-8946</t>
  </si>
  <si>
    <t>002-701-570</t>
  </si>
  <si>
    <t>Seving clients locally &amp; internationally by charitable &amp; religious activities.</t>
  </si>
  <si>
    <t>Priory School Trust Society .</t>
  </si>
  <si>
    <t>St. Catherine West Central Hope Limited.</t>
  </si>
  <si>
    <t>002-867-575</t>
  </si>
  <si>
    <t>The Chudleigh Community Resource Center Limited.</t>
  </si>
  <si>
    <t>Advance education by assisting with the aquistaion of books, computers, educational materials, sporting gears, equipments and after school learning, and other courses, to students, children, and adults, within the commnity of Chudleigh.</t>
  </si>
  <si>
    <t>002-827-522</t>
  </si>
  <si>
    <t>Mega Prophetic Ministry Limited.</t>
  </si>
  <si>
    <t>Perpetual Prayer Warrior Evangelism Ministry Limited.</t>
  </si>
  <si>
    <t>002-862-913</t>
  </si>
  <si>
    <t>Linstead Disabled Group Limited.</t>
  </si>
  <si>
    <t>002-865-998</t>
  </si>
  <si>
    <t>City Life Ministries</t>
  </si>
  <si>
    <t>002-823-993</t>
  </si>
  <si>
    <t>Mensana Jamaica Limited.</t>
  </si>
  <si>
    <t>Koolites Changing Lives International Limited.</t>
  </si>
  <si>
    <t>Old Road Community Association Limited.</t>
  </si>
  <si>
    <t>Certificate Expires</t>
  </si>
  <si>
    <t>Anointed Restoration Ministries Limited</t>
  </si>
  <si>
    <t>CA100NR-8C</t>
  </si>
  <si>
    <t>Associated Hanover Charities</t>
  </si>
  <si>
    <t>CA100NR-33C</t>
  </si>
  <si>
    <t>Bishop Climate Ministries Limited</t>
  </si>
  <si>
    <t>Brahma Kumaris World Spiritual Organisation Jamaica</t>
  </si>
  <si>
    <t>CA100NR-50</t>
  </si>
  <si>
    <t>C.A.R.E.A.C.H Foundation Limited</t>
  </si>
  <si>
    <t>CA100NR-29C</t>
  </si>
  <si>
    <t>CA100NR-38C</t>
  </si>
  <si>
    <t>CRC Foundation Limited</t>
  </si>
  <si>
    <t>CA100NR-30C</t>
  </si>
  <si>
    <t>CA100NR-34C</t>
  </si>
  <si>
    <t>CA100NR-45C</t>
  </si>
  <si>
    <t>002-184-052</t>
  </si>
  <si>
    <t>CA100NR-24C</t>
  </si>
  <si>
    <t>Goodwill School Alumni Foundation Limited</t>
  </si>
  <si>
    <t>CA100NR-28C</t>
  </si>
  <si>
    <t>Grace Lighthouse Baptist Church Limited</t>
  </si>
  <si>
    <t>CA100NR-37C</t>
  </si>
  <si>
    <t>Greenside Residents Association Benevolent Society</t>
  </si>
  <si>
    <t>Hillview Baptist Church Limited</t>
  </si>
  <si>
    <t>CA100NR-49C</t>
  </si>
  <si>
    <t>Janette Kaloo Breast Cancer Foundation</t>
  </si>
  <si>
    <t>CA100NR-26C</t>
  </si>
  <si>
    <t>Life Empowerment Christian Methodist Episcopal Church</t>
  </si>
  <si>
    <t>Lola Cunningham Foundation Limited</t>
  </si>
  <si>
    <t>CA100NR-78C</t>
  </si>
  <si>
    <t>Mama Splatt Charity Limited</t>
  </si>
  <si>
    <t>CA100NR-72C</t>
  </si>
  <si>
    <t>CA100NR-35C</t>
  </si>
  <si>
    <t>National Tackle Football Association Limited</t>
  </si>
  <si>
    <t>Retirement Community Development Committee Benevolent Society</t>
  </si>
  <si>
    <t>CA100NR-32C</t>
  </si>
  <si>
    <t>CA100NR-47C</t>
  </si>
  <si>
    <t>CA100NR-44C</t>
  </si>
  <si>
    <t>The WJC Transforming Lives Foundation Limited</t>
  </si>
  <si>
    <t>Treasure Beach Women's Group Benevolent Society</t>
  </si>
  <si>
    <t>CA100NR-46C</t>
  </si>
  <si>
    <t>Trelawny Town-Flagstaff Maroon Council, Nyankopong State Limited</t>
  </si>
  <si>
    <t>CA100NR-27C</t>
  </si>
  <si>
    <t>True Light Apostolic Church</t>
  </si>
  <si>
    <t>The Fontana Foundation Limited</t>
  </si>
  <si>
    <t>CA100NR-81C</t>
  </si>
  <si>
    <t>Lor 661 Greenheart crescent, Rhyne Park Village, Montego Bay</t>
  </si>
  <si>
    <t>CA100NR-85C</t>
  </si>
  <si>
    <t>Rhyne Park Christian Church Limited</t>
  </si>
  <si>
    <t>To provide Hospital/Health Care at affordable cost to the public; Improve quality of life of persons affected by diabetes</t>
  </si>
  <si>
    <t>To provide Hospital/Health Care services to the elderly and other members of community requiring Hospital/Health Care.</t>
  </si>
  <si>
    <t>To construct and equip 'state of art' paediatric cardiac facility at the Bustamante hospital for children; To develop and initiate major fundraising initiatives for the cardiac facility through the engagement of local and international partners; To be centre for the training of Hospital/Health Care providers in the administrating of paediatric cardial care.</t>
  </si>
  <si>
    <t>Be of service of the poor through Community Development; Hospital/Health Care for the poor; Help to build house for the poor and give them food as well.</t>
  </si>
  <si>
    <t>To promote educational programmes that will bring about awareness in youth and foster the transfer of knowledge to students who are not able to afford books, tuition and food; To promote programmes designed to assist persons who are not able to afford Hospital/Health Care and thereby improve the standard of Hospital/Health Care in Jamaica; To promote sporting programmes that will unearth talent and encourage the development of young athletes; To programmes geared towards cultural retention so that the Jamaican culture can be transferred to future generations, thereby benefiting the nation. This will include dance, drama and music thus contributing to the preservation of Jamaica's cultural heritage.</t>
  </si>
  <si>
    <t>Clasification</t>
  </si>
  <si>
    <t>002-864-169</t>
  </si>
  <si>
    <t>Portmore Islamic Centre Limited.</t>
  </si>
  <si>
    <t>Save Our Children Ministry.</t>
  </si>
  <si>
    <t>Shaggy Make A Difference Foundation Limited.</t>
  </si>
  <si>
    <t>Portmore Outreach Ministries International Limited.</t>
  </si>
  <si>
    <t>002-865-262</t>
  </si>
  <si>
    <t>Love March Movement.</t>
  </si>
  <si>
    <t>001-861-077</t>
  </si>
  <si>
    <t>Kevoy Community Development Institute Jamaica.</t>
  </si>
  <si>
    <t>002-878-496</t>
  </si>
  <si>
    <t>Rehoboth Born Again Apostolic Ministries Limited.</t>
  </si>
  <si>
    <t>Stand Up For Jamaica Limited.</t>
  </si>
  <si>
    <t>1(876) 829-2124</t>
  </si>
  <si>
    <t>1(876) 960-3693</t>
  </si>
  <si>
    <t>1(876) 460-2027</t>
  </si>
  <si>
    <t>Live To Give Jamaica Foundation Limited.</t>
  </si>
  <si>
    <t>Maroons Research Community Development Association Limited.</t>
  </si>
  <si>
    <t>The Plie Foundation Limited.</t>
  </si>
  <si>
    <t>Love Thy Neighbour Ja. Foundation Limited.</t>
  </si>
  <si>
    <t>Herro Blair Foundation Limited</t>
  </si>
  <si>
    <t>Liberty Apostolic Ministries Limited.</t>
  </si>
  <si>
    <t>002-880-334</t>
  </si>
  <si>
    <t>Hands For The Aged Foundation.</t>
  </si>
  <si>
    <t>CA100-1580C</t>
  </si>
  <si>
    <t>CA100-1596C</t>
  </si>
  <si>
    <t>CA100-1600C</t>
  </si>
  <si>
    <t>CA100-1610C</t>
  </si>
  <si>
    <t>1(876) 864-2644</t>
  </si>
  <si>
    <t>CA100-1542C</t>
  </si>
  <si>
    <t>CA100-1581C</t>
  </si>
  <si>
    <t>002-172-844</t>
  </si>
  <si>
    <t>1(876) 906-8433</t>
  </si>
  <si>
    <t>CA100-1513C</t>
  </si>
  <si>
    <t>CA100-1627C</t>
  </si>
  <si>
    <t>CA100-1586C</t>
  </si>
  <si>
    <t>CA100-1663C</t>
  </si>
  <si>
    <t>CA100-1650C</t>
  </si>
  <si>
    <t>(876) 920-1034,                                                                      (876)926-8101,                                                                                  (876)929-4360,                                                                                  (876) 469-4608</t>
  </si>
  <si>
    <t>CA100-1629C</t>
  </si>
  <si>
    <t>CA100-1609C</t>
  </si>
  <si>
    <t>002-008-734</t>
  </si>
  <si>
    <t>CA100-1524C</t>
  </si>
  <si>
    <t>002-717-131</t>
  </si>
  <si>
    <t>1(876) 433-0960</t>
  </si>
  <si>
    <t>CA100-1623C</t>
  </si>
  <si>
    <t>CA100-1620C</t>
  </si>
  <si>
    <t>002-903-148</t>
  </si>
  <si>
    <t>CA100-1595C</t>
  </si>
  <si>
    <t>001-921-533</t>
  </si>
  <si>
    <t>CA100-1554C</t>
  </si>
  <si>
    <t>CA100-1657C</t>
  </si>
  <si>
    <t>CA100-1593C</t>
  </si>
  <si>
    <t>002-850-664</t>
  </si>
  <si>
    <t>CA100-1683C</t>
  </si>
  <si>
    <t>1(876) 465-5856</t>
  </si>
  <si>
    <t>CA100-1665C</t>
  </si>
  <si>
    <t>CA100-1585C</t>
  </si>
  <si>
    <t>CA100-944C</t>
  </si>
  <si>
    <t>CA100-6115C</t>
  </si>
  <si>
    <t>CA100-1617C</t>
  </si>
  <si>
    <t>1(876) 287-6104</t>
  </si>
  <si>
    <t>CA100-1656C</t>
  </si>
  <si>
    <t>CA100-1715C</t>
  </si>
  <si>
    <t>CA100-1654C</t>
  </si>
  <si>
    <t>CA100-1659C</t>
  </si>
  <si>
    <t>1(876) 633-0489</t>
  </si>
  <si>
    <t>1(876) 922-1500</t>
  </si>
  <si>
    <t>1(876) 578-9628</t>
  </si>
  <si>
    <t>1(876) 807-3425</t>
  </si>
  <si>
    <t>1(876) 850-4790</t>
  </si>
  <si>
    <t>1(876) 558-3343</t>
  </si>
  <si>
    <t>1(876) 391-0558</t>
  </si>
  <si>
    <t>1(876) 504-3043</t>
  </si>
  <si>
    <t xml:space="preserve">Organization Telephone No </t>
  </si>
  <si>
    <t>1(876) 873-3096</t>
  </si>
  <si>
    <t>1(876) 758-6880</t>
  </si>
  <si>
    <t>1(876) 927-8616</t>
  </si>
  <si>
    <t>1(876) 275-3220</t>
  </si>
  <si>
    <t>1(876) 384-2698</t>
  </si>
  <si>
    <t>1(876) 427-1376</t>
  </si>
  <si>
    <t>(973)923-7900</t>
  </si>
  <si>
    <t>1(876) 388-3374</t>
  </si>
  <si>
    <t>1(876) 832-8502                                                    1(876) 878-3744                                                                                                              1(876) 790-2353</t>
  </si>
  <si>
    <t>1(876)781-1021</t>
  </si>
  <si>
    <t>1(876) 366-2456</t>
  </si>
  <si>
    <t>1(876) 909-8300</t>
  </si>
  <si>
    <t>1(876) 870-8591</t>
  </si>
  <si>
    <t>1(876) 803-0492</t>
  </si>
  <si>
    <t>1(876) 536-2678</t>
  </si>
  <si>
    <t>1(876) 830-9948</t>
  </si>
  <si>
    <t>310-480-3881</t>
  </si>
  <si>
    <t>1(876)922-5931</t>
  </si>
  <si>
    <t>1(876) 509-0705</t>
  </si>
  <si>
    <t>1(876) 424-3057</t>
  </si>
  <si>
    <t>1(876) 939-2337                                                                                1(876) 704-2701</t>
  </si>
  <si>
    <t>1(876) 758-7075                                                                                            1(876) 469-0768</t>
  </si>
  <si>
    <t>1(876) 781-7320</t>
  </si>
  <si>
    <t>1(876) 833-3428                                                                                                              1(876) 418-2137</t>
  </si>
  <si>
    <t>1(876) 844-2162</t>
  </si>
  <si>
    <t>1(876) 851-7010</t>
  </si>
  <si>
    <t>1(876) 823-2836                                                                                1(876) 819-1458</t>
  </si>
  <si>
    <t>1(876) 839-6265</t>
  </si>
  <si>
    <t>1(876) 356-5909                                                                               1(876) 855-0310</t>
  </si>
  <si>
    <t>1(876) 983-8864</t>
  </si>
  <si>
    <t>1(876) 631-0560</t>
  </si>
  <si>
    <t>1(876) 927-4899</t>
  </si>
  <si>
    <t>1(876) 974-2323                                                                                      1(876) 383-4041</t>
  </si>
  <si>
    <t>1(876) 342-8927</t>
  </si>
  <si>
    <t>1(876) 945-8663</t>
  </si>
  <si>
    <t>1(876) 973-3065                                                               1(876) 456-0387                                                                                           1(876) 508-6650</t>
  </si>
  <si>
    <t>1(876) 382-5459                                                                                                                   1(876) 285-1797</t>
  </si>
  <si>
    <t>1(876) 830-2138</t>
  </si>
  <si>
    <t>1(876) 891-7084                                                                                            1(876) 781-9988</t>
  </si>
  <si>
    <t>1(876) 432-1963                                                                                              1(876) 890-1642</t>
  </si>
  <si>
    <t>1(876) 881-9878</t>
  </si>
  <si>
    <t>1(876) 831-2678                                                                                  1(876) 968-0705</t>
  </si>
  <si>
    <t>1(876) 359-3721</t>
  </si>
  <si>
    <t>1(876) 771-8079</t>
  </si>
  <si>
    <t>1(876) 775-8788</t>
  </si>
  <si>
    <t>1(876) 968-1913</t>
  </si>
  <si>
    <t>(510) 893-1751</t>
  </si>
  <si>
    <t>1(876) 588-4011</t>
  </si>
  <si>
    <t>1(876) 531-9907</t>
  </si>
  <si>
    <t>1(876) 356-8481</t>
  </si>
  <si>
    <t>1(876) 434-3598</t>
  </si>
  <si>
    <t>1(876) 985-2023</t>
  </si>
  <si>
    <t>1(876) 442-3251</t>
  </si>
  <si>
    <t>(876) 890-4421                                                                                     (876) 776-0571</t>
  </si>
  <si>
    <t>1(876) 633-8201                                                                                              1(876) 633-8140</t>
  </si>
  <si>
    <t>1(876) 538-6566                                                                                                                            Fax: 929-7946</t>
  </si>
  <si>
    <t>1(876) 843-3245                                                                          1(876) 352-3633</t>
  </si>
  <si>
    <t>1(876) 531-8001</t>
  </si>
  <si>
    <t>1(876) 784-9010                                                                                                                         1(876) 451-3647</t>
  </si>
  <si>
    <t>1(876) 779-1051</t>
  </si>
  <si>
    <t>1(876) 378-0810</t>
  </si>
  <si>
    <t>1(876) 293-8194</t>
  </si>
  <si>
    <t>1(876) 494-7924                                                                                        1(876) 467-1922</t>
  </si>
  <si>
    <t>1(876) 433-2826</t>
  </si>
  <si>
    <t>1(876) 552-2092</t>
  </si>
  <si>
    <t>1(876) 568-1207</t>
  </si>
  <si>
    <t>1(876) 984-7322                                                                             1(876) 749-2179</t>
  </si>
  <si>
    <t>1(876) 783-5752</t>
  </si>
  <si>
    <t>1(876) 479-9821                                                                                                             1(876) 967-5442</t>
  </si>
  <si>
    <t>1(876) 909-0378                                                                                             1(876) 445-6805</t>
  </si>
  <si>
    <t>1(876) 613-5781</t>
  </si>
  <si>
    <t>1(876) 833-7720</t>
  </si>
  <si>
    <t>1(876) 449-6848</t>
  </si>
  <si>
    <t>1(876) 920-0306</t>
  </si>
  <si>
    <t>1(876) 421-3453</t>
  </si>
  <si>
    <t>1(876) 809-7777</t>
  </si>
  <si>
    <t>1(876) 881-4902</t>
  </si>
  <si>
    <t>1(876) 483-8863</t>
  </si>
  <si>
    <t>1(876) 290-1208                                                                                                  1(876) 275-8314</t>
  </si>
  <si>
    <t>1(876) 468-1834</t>
  </si>
  <si>
    <t>1(876) 314-6818</t>
  </si>
  <si>
    <t>1(876) 412-9407                                                                                                1(876) 455-9481</t>
  </si>
  <si>
    <t>1(876) 984-7852</t>
  </si>
  <si>
    <t>1(876) 370-5283</t>
  </si>
  <si>
    <t>1(876) 875-6323</t>
  </si>
  <si>
    <t>1(876) 475-1963                                                                                              1(876) 984-2242</t>
  </si>
  <si>
    <t>1(876) 433-8014</t>
  </si>
  <si>
    <t>1(876) 414-8290</t>
  </si>
  <si>
    <t>1(876) 383-7452</t>
  </si>
  <si>
    <t>1(876) 395-2352</t>
  </si>
  <si>
    <t>1(876) 622-5563</t>
  </si>
  <si>
    <t>1(876) 832-0520</t>
  </si>
  <si>
    <t>1(876) 348-8380</t>
  </si>
  <si>
    <t>1(876) 452-8075</t>
  </si>
  <si>
    <t>1(876) 324-3259</t>
  </si>
  <si>
    <t>1(876) 927-57345</t>
  </si>
  <si>
    <t>1(876) 825-2020</t>
  </si>
  <si>
    <t>1(876) 562-2706</t>
  </si>
  <si>
    <t>1(876) 543-8075                                                                      1(876) 301-5709</t>
  </si>
  <si>
    <t>1(876) 963-4966                                                                                1(876) 442-8575</t>
  </si>
  <si>
    <t>876-427-8040                                                                         305-609-6754</t>
  </si>
  <si>
    <t>1(876) 884-9580</t>
  </si>
  <si>
    <t>1(876) 772-9756</t>
  </si>
  <si>
    <t>1(876) 510-7969</t>
  </si>
  <si>
    <t>1(876) 967-1060</t>
  </si>
  <si>
    <t>1(876) 340-3554</t>
  </si>
  <si>
    <t>1(876) 863-6773</t>
  </si>
  <si>
    <t>1(876) 995-5743</t>
  </si>
  <si>
    <t>1(876) 754-9034                                                                                                  1(876) 776-6827</t>
  </si>
  <si>
    <t>1(876) 564-1623</t>
  </si>
  <si>
    <t>1(876) 795-4180</t>
  </si>
  <si>
    <t>1(876) 934-0902,                                                                   1(876)  934-0790,                                                                                    1(876) 934-1090</t>
  </si>
  <si>
    <t>1(876) 472-4600                                                                         1(876) 547-4356</t>
  </si>
  <si>
    <t>1(876) 497-7806</t>
  </si>
  <si>
    <t>1(876) 408-7441</t>
  </si>
  <si>
    <t>1(876) 578-5555</t>
  </si>
  <si>
    <t>1(876) 925-0360</t>
  </si>
  <si>
    <t>1(876) 920-2285</t>
  </si>
  <si>
    <t>1(876) 906-4371</t>
  </si>
  <si>
    <t>1(876) 632-9446                                                    1(876) 632-9442</t>
  </si>
  <si>
    <t>1(876) 948-9168</t>
  </si>
  <si>
    <t>1(876) 758-8029                                                                                        1(876) 875-4196</t>
  </si>
  <si>
    <t>1(876) 923-7435</t>
  </si>
  <si>
    <t>1(876) 948-5788</t>
  </si>
  <si>
    <t>1(876) 798-5492                                                                             1(876) 797-2044</t>
  </si>
  <si>
    <t>1(876) 920-6317                                                                                                    1(876)926-7163</t>
  </si>
  <si>
    <t>1(876) 924-1719</t>
  </si>
  <si>
    <t>1(876) 922-1800-2</t>
  </si>
  <si>
    <t>1(876) 927-0356                                                                                                        1(876) 977-2456                                                                                           Fax: 1(876) 927-2456</t>
  </si>
  <si>
    <t>1(876) 970-3505                                                                                             1(876) 927-1257                                                                                                     1(876) 977-6047</t>
  </si>
  <si>
    <t>1(876) 618-1537                                                                                              1(876) 923-6488</t>
  </si>
  <si>
    <t>1(876) 969-6296 / 9835                                                                    Fax: 1(876) 924-6296</t>
  </si>
  <si>
    <t>1(876) 971-1772                                                                                                        1(876) 971-1041</t>
  </si>
  <si>
    <t>1(876) 349-9317                                                    1(876) 995-4600</t>
  </si>
  <si>
    <t>1(876) 965-7454</t>
  </si>
  <si>
    <t>1(876) 631-1408</t>
  </si>
  <si>
    <t>1(876) 922-1500                                                                                                              1(876) 409-9195</t>
  </si>
  <si>
    <t>1(876) 928-1345</t>
  </si>
  <si>
    <t>1(876) 569-6862</t>
  </si>
  <si>
    <t>1(876) 990-6285</t>
  </si>
  <si>
    <t>1(876) 578-2937                                                    1(876) 404-0852</t>
  </si>
  <si>
    <t>1(876) 819-6637</t>
  </si>
  <si>
    <t>1(876) 317-2123</t>
  </si>
  <si>
    <t>1(876)364-1003,                                                            1(876)512-5904,                                                         1(876)513-9649,                                                1(876) 982-5994</t>
  </si>
  <si>
    <t>1(8760 382-4614</t>
  </si>
  <si>
    <t>1(876) 929-4789</t>
  </si>
  <si>
    <t>1(876) 922-6138                                                                        1(876) 919-8168</t>
  </si>
  <si>
    <t>1(876) 754-3954                                                                                                                 1(876) 342-6107</t>
  </si>
  <si>
    <t>1(876)665-9141</t>
  </si>
  <si>
    <t>1(876) 877-5628</t>
  </si>
  <si>
    <t>754-422-9024                                                                   1(876) 899-8503</t>
  </si>
  <si>
    <t>1(876) 388-8934</t>
  </si>
  <si>
    <t>1(876) 445-5034</t>
  </si>
  <si>
    <t>1(876) 329-9391                                                                     1(876) 474-3326                                                                              1(876) 595-6173</t>
  </si>
  <si>
    <t>1(876) 869-8762                                                                         1(876) 889-0835</t>
  </si>
  <si>
    <t>1(876) 588-2883                                                  1(876) 556-8973</t>
  </si>
  <si>
    <t>876-960-2985                                                                                                    876-353-2287                                                                                                         876-968-5414</t>
  </si>
  <si>
    <t>1(876) 831-1115                                                                              1(876) 426-5781</t>
  </si>
  <si>
    <t>1(876) 992-2614</t>
  </si>
  <si>
    <t>1(876) 321-6717                                                       1(876) 539-0273</t>
  </si>
  <si>
    <t>1(876) 508-3061                                                                                  1(876) 501-2710</t>
  </si>
  <si>
    <t>1(876) 919-2950</t>
  </si>
  <si>
    <t>(876) 929-4464                                                                                                   1(876)926-6018                                                                                                    Fax: (876) 960-7776</t>
  </si>
  <si>
    <t>813-458-5049</t>
  </si>
  <si>
    <t>1(876) 929-3723                                                                                Fax: 1(876) 906-3580</t>
  </si>
  <si>
    <t>1(876) 362-1565</t>
  </si>
  <si>
    <t>1(876) 354-6003                                                                                                                             1(876) 961-2960</t>
  </si>
  <si>
    <t>1(876) 375-4229</t>
  </si>
  <si>
    <t>1(876) 424-3024                                                        954-401-3440</t>
  </si>
  <si>
    <t>1(876)824-5610</t>
  </si>
  <si>
    <t>1(876) 488-3754                                                           1(876) 840-4235</t>
  </si>
  <si>
    <t>1(876) 321-1657                                                                      1(876) 823-5111                                                                                                      Fax: 1(876) 648-5205</t>
  </si>
  <si>
    <t>1(876) 758-4792</t>
  </si>
  <si>
    <t>1(876) 920-5843                                                        1(876) 926-4764                                                              Fax: 1(876) 926-7583</t>
  </si>
  <si>
    <t>1(876) 925-7954</t>
  </si>
  <si>
    <t>1(347) 757-6461                                                                               1(718) 913-6549                                                                                                                                                                      1(876) 442-4126</t>
  </si>
  <si>
    <t>1(876) 999-0214</t>
  </si>
  <si>
    <t>(876) 969-7614                                                                                Fax: (876) 755-4376</t>
  </si>
  <si>
    <t>1(876) 923-8434                                                                               1(876) 765-9004-12                                                                                          Fax: 1(876) 923-4058</t>
  </si>
  <si>
    <t>1(876) 618-1537                                                        1(876) 923-6488</t>
  </si>
  <si>
    <t>1(876) 293-1458</t>
  </si>
  <si>
    <t>1(876) 283-9533</t>
  </si>
  <si>
    <t>1(876) 460-3092                                                                            1(876) 469-1092</t>
  </si>
  <si>
    <t>1(876) 339-9298                                                                                                              1(876) 323-1261                                                                                                1(876) 383-8221</t>
  </si>
  <si>
    <t>1(876) 943-4376                                                                         1(876) 943-4370                                                                         Fax: 1(876) 943-4922</t>
  </si>
  <si>
    <t>1(876)935-2370                                                                     1(876) 929-9050-89</t>
  </si>
  <si>
    <t>1(876) 972-1889</t>
  </si>
  <si>
    <t>1(876) 846-5968                                                                                                      1(876) 402-4291</t>
  </si>
  <si>
    <t>1(876) 835-3907</t>
  </si>
  <si>
    <t>1(876) 984-7860 -62</t>
  </si>
  <si>
    <t>1(876) 548-6913                                                                              1(876) 346-4451                                                                               1(876) 704-8152</t>
  </si>
  <si>
    <t>1(876) 797-8240                                                                                                                                                       1(876) 755-1782                                                                                                          1(876) 542-7310</t>
  </si>
  <si>
    <t>1(876) 412-2156</t>
  </si>
  <si>
    <t>1(876) 574-4754</t>
  </si>
  <si>
    <t>1(876) 926-8955                                                                                                                    1(876) 960-2318</t>
  </si>
  <si>
    <t>1(876) 519-8898                                                                     1(876) 994-0420</t>
  </si>
  <si>
    <t>1(876) 754-5637</t>
  </si>
  <si>
    <t>1(876) 968-1180</t>
  </si>
  <si>
    <t>1(876) 926-8109</t>
  </si>
  <si>
    <t>1(876) 928-9898                                                                             1(876) 930-2662</t>
  </si>
  <si>
    <t>1(876) 802-2983</t>
  </si>
  <si>
    <t>To proclaim, preach, and propagate the gospel of Jesus Christ in Jamaica, and advance the gospel of Jesus Christ by planting and strengthening churches for the glory of God.</t>
  </si>
  <si>
    <t>To  improve  the health, economic and social condictions of indigent children and elderly persons in the community of  Maxfield Park Community and Jamaica by extension, through the collection and distribution of food, clothing, and money on their behalf to ensure a better standards of living for these people.</t>
  </si>
  <si>
    <t>To proclaim, preach, and propagate the gospel of jesus christ in Jamaica, and advance the gospel of jesus christ by planting and strenghtening churches for the glory of God.</t>
  </si>
  <si>
    <t>To raise funds for the CornWall Regency Hospital, (Montego Bay).</t>
  </si>
  <si>
    <t>To improve the health, econmoic, and social conditions of the indegent children, elderly persons throughtout Jamaica through collection and distribution of food clothing, money on their behalf and to utilize same any other means which will futher the purpose.</t>
  </si>
  <si>
    <t>To improve the health, economic and social condictions of indigent children and elderly persons throughout jamaica through the collection and distribution of food, clothing and money on their behalf and to utilize same and other means which will futher the purpose.</t>
  </si>
  <si>
    <t>Provide mentorship, training, and support for parents of at risk youth.</t>
  </si>
  <si>
    <t>To provide educational, personal development and life skills training to at rick and vulnerrable youths between the ages of 8- 18 years old on the foundation of rrgimental discipline and principles so as to instill the highest level of discipline, values, attitudes, civic and personal pride thus shaping reputable characters of jamaica land we love.</t>
  </si>
  <si>
    <t>To provide suitable accomodation and care for mentally challenged persons, who are homless and without the means to take care of themselves</t>
  </si>
  <si>
    <t>To promote and / or provide innovations that enhance food security and equitable access to water and sanitation among youth, disabled, and indigent person and / or communities through advocacy, and fundraising initiatives with like-minded stakeholders.</t>
  </si>
  <si>
    <t>(876) 926-6659, 968-7171, Fax: (876) 920-9803</t>
  </si>
  <si>
    <t>To promote the education of persons in all activities of learning and, in particular, in the pure and applied sciences; To undertake, sponsor and promote research in the pure and applied sciences with a view to increase the store of knowledge and benefit the public generally.</t>
  </si>
  <si>
    <t>To soliicit, accept and disperse books, school bags, educational materals, computers, tablets, and other equipments for needy students at selected learning institutions in Jamaica.</t>
  </si>
  <si>
    <t>To improve the health, economic and social conditions of the poor and disabled person throughout jamaica through the collection and distribution of food, clothing and money on their behalf and to utilise same and any other means which will further the purpose.</t>
  </si>
  <si>
    <t>To provide services of charity to the people/ community, and communities of jamaica in various areas of healthy, lifestyle, and issues of concern to improve and sustain.</t>
  </si>
  <si>
    <t>To promote, foster.develop, encourage, and maintain knowledge of god in Jamaica.</t>
  </si>
  <si>
    <t>To promote programmes and causes for the advantcement of the following in jamaica: good citizenship;community development;youth welfare; amateeur sports and environment protection and improvement;to facilitate skill and craft training, homework help centres, mentorship programmes and education programmes.</t>
  </si>
  <si>
    <t>To promote and encourage knowlegde, creativity, and appreciation of music, art, religion, amature sports, culture and heritage in jamaica or any part of the world.</t>
  </si>
  <si>
    <t>Type Of Incorporation</t>
  </si>
  <si>
    <t xml:space="preserve">Name Of Organization  </t>
  </si>
  <si>
    <t>Rose Town Foundation For The Bult Environment Limited.</t>
  </si>
  <si>
    <t>The New Testament Church Of Christ The Redeemer</t>
  </si>
  <si>
    <t>Door To Life Apostolic Ministry</t>
  </si>
  <si>
    <t>The Twelve Tribes Of Israel.</t>
  </si>
  <si>
    <t>Touch A Life Outreach Foundation Limited</t>
  </si>
  <si>
    <t>Food Aid For School Age Limited</t>
  </si>
  <si>
    <t>Hope United Church Of God Limited</t>
  </si>
  <si>
    <t>The Preemie Foundation Of Jamaica Limited</t>
  </si>
  <si>
    <t>Love Of Hearts Foundation Incorporation</t>
  </si>
  <si>
    <t>Education And Help Foundation Limited</t>
  </si>
  <si>
    <t>Media Institute Of The Caribbean Limited.</t>
  </si>
  <si>
    <t>The Clarendon Drop In Centre Limited.</t>
  </si>
  <si>
    <t>Acts Of The Holy Spirit Ministries International</t>
  </si>
  <si>
    <t>Personal And Community Empowerment Builder (Pceb). Ja Limited.</t>
  </si>
  <si>
    <t>Missionaries Of Charity Sisters Of Mother Teresa Limited.</t>
  </si>
  <si>
    <t>Purity Restoration Ministries Limited.</t>
  </si>
  <si>
    <t>Praise Ministries International Fcc Association Of Churches Limited.</t>
  </si>
  <si>
    <t>Making Lives Better With Alorica Limited.</t>
  </si>
  <si>
    <t>Comma Citizens Association And Neighbourhood Watch Benevolent Society.</t>
  </si>
  <si>
    <t>Y-I-Am (Youth In Action Ministries) International.</t>
  </si>
  <si>
    <t>Selwin Thomas Kidz Charity Limited.</t>
  </si>
  <si>
    <t>Oasis Of Love Apostolic Deliverance Ministry Limited.</t>
  </si>
  <si>
    <t>Regional Family Food And Resources Limited.</t>
  </si>
  <si>
    <t>The Promise Church Of God Limited.</t>
  </si>
  <si>
    <t>The Jamaican Association On Intellectual Disabilities</t>
  </si>
  <si>
    <t>Children Of Hope Foundation Jamaica Limited</t>
  </si>
  <si>
    <t>The National Foundation For Development Of Science And Technology</t>
  </si>
  <si>
    <t>Jamaica Association For The Deaf</t>
  </si>
  <si>
    <t>The Health For Life &amp; Wellness Foundation Limited</t>
  </si>
  <si>
    <t>Icwi Group Foundation</t>
  </si>
  <si>
    <t>Mission Of Charity And Love Limited</t>
  </si>
  <si>
    <t>Home And Away Jamaica Foundation Limited</t>
  </si>
  <si>
    <t>Ministries Of Hope Seventh Day Baptist</t>
  </si>
  <si>
    <t>Funding The Cause Limited</t>
  </si>
  <si>
    <t>Royal Academy Of Dance</t>
  </si>
  <si>
    <t>The Voices For Jamaica Today Foundation Limited</t>
  </si>
  <si>
    <t>Ewarton Community Church Of God Limited</t>
  </si>
  <si>
    <t>The Mount Olivet Church Of Christ Apostolic Limited</t>
  </si>
  <si>
    <t>The Rising Sun Foundation For Kids Limited</t>
  </si>
  <si>
    <t>Mission Of Mercy Jamaica Limited</t>
  </si>
  <si>
    <t>Soroptimist International Of Jamaica (Kingston)</t>
  </si>
  <si>
    <t>Churches Of Christ Jamaica Inc</t>
  </si>
  <si>
    <t>The Rotaract Club Of New Kingston Limited.</t>
  </si>
  <si>
    <t>Operation Help The People Limited</t>
  </si>
  <si>
    <t>The 99 Lions Of Calabar Limited</t>
  </si>
  <si>
    <t>Vinyl Record Collectors Association Of Jamaica</t>
  </si>
  <si>
    <t>Vision Of Faith Outreach Services, Inc</t>
  </si>
  <si>
    <t>No More Shame Outreach Ministries And Dream Centre International</t>
  </si>
  <si>
    <t>Fairfield Road Church Of Jesus Christ Ministry</t>
  </si>
  <si>
    <t>Called To Lead Jamaica Limited</t>
  </si>
  <si>
    <t>Passion And Purity</t>
  </si>
  <si>
    <t>Ebenezer House Of Praise Limited</t>
  </si>
  <si>
    <t>Mount Zion Holiness International Church Of God Limited</t>
  </si>
  <si>
    <t>Prophetic House Of Faith Restoration Ministries Limited</t>
  </si>
  <si>
    <t>Jamaica American Football Association (Jaafa) Limited</t>
  </si>
  <si>
    <t>The Redeemed Christian Church Of God, Jesus House Limited</t>
  </si>
  <si>
    <t>Grace And Truth Deliverance Centre Ministries Limited</t>
  </si>
  <si>
    <t>Nsi Incorporated Limited</t>
  </si>
  <si>
    <t>Fountain Of Ever Flowing Waters Ministries Limited</t>
  </si>
  <si>
    <t>Moved With Compassion Ministry, Inc.</t>
  </si>
  <si>
    <t>Friends Of Children Incarcerated Limited</t>
  </si>
  <si>
    <t>The Thought Institute Limited.</t>
  </si>
  <si>
    <t>Motunrayo Foundation For Children With Critical Illnesses Limited.</t>
  </si>
  <si>
    <t>Redemptoris Mater Seminary Of Kingston.</t>
  </si>
  <si>
    <t>Refuge For The Hurt Deliverance Ministry Limited.</t>
  </si>
  <si>
    <t>Redeeming Faith Built On The Rock Church Of God International.</t>
  </si>
  <si>
    <t>The "Dg" Foundation Limited.</t>
  </si>
  <si>
    <t>Logos Church Of Church Of Jesus Christ (Apostolic).</t>
  </si>
  <si>
    <t>The Brandon Fenton Foundation.</t>
  </si>
  <si>
    <t>The Promise Hands Of Jesus Mission Limited.</t>
  </si>
  <si>
    <t>Reach, Inspire, Ignite Limited.</t>
  </si>
  <si>
    <t>Notesmaster Foundation Limited.</t>
  </si>
  <si>
    <t>Wild Cane Redemption And Deliverance Apostolic Ministries Lmited.</t>
  </si>
  <si>
    <t>Making An Impact All- Together Foundation Limited.</t>
  </si>
  <si>
    <t>Mountain View New Testament Church Of God Academy Limited.</t>
  </si>
  <si>
    <t>Iris Johnson Foundation Limited</t>
  </si>
  <si>
    <t>The Pinto Mullings Foundation Limited.</t>
  </si>
  <si>
    <t>The Angelic Ladies Society Limited.</t>
  </si>
  <si>
    <t>The Vi And Adeeb Foundation Limited.</t>
  </si>
  <si>
    <t>The Romain Virgo Foundation Limited.</t>
  </si>
  <si>
    <t>Team Lacks And Friends Mercy House Jamaica Limited.</t>
  </si>
  <si>
    <t>Miriam Tomlin Foundation Limited.</t>
  </si>
  <si>
    <t>National Builders Rock Foundation Limited.</t>
  </si>
  <si>
    <t>Pdm Pentecostal Deliverance Ministry.</t>
  </si>
  <si>
    <t>St. Mary Education Trust Limited.</t>
  </si>
  <si>
    <t>Neta Ministries Limited.</t>
  </si>
  <si>
    <t>Rose Vision Of Hope Domestic Violence Shelter For Women Limited.</t>
  </si>
  <si>
    <t>The Micah Foundation Jamaica.</t>
  </si>
  <si>
    <t>Jehu Gappy Foundation Limited.</t>
  </si>
  <si>
    <t>Touching Lives International Ministries Limited.</t>
  </si>
  <si>
    <t>Pursued International Foundation.</t>
  </si>
  <si>
    <t>Salvation Outreach Ministry Limited.</t>
  </si>
  <si>
    <t>The Church Of The Nazarene In Jamaica.</t>
  </si>
  <si>
    <t>The Way To Heaven Ministry Limited.</t>
  </si>
  <si>
    <t>Vision Apostolic House Of Prayer Limited</t>
  </si>
  <si>
    <t>Caribbean Academy Of Sciences, Jamaica</t>
  </si>
  <si>
    <t>The Healing Of The Prophetic Ministries</t>
  </si>
  <si>
    <t>Church Of God In Christ (Lyssons)</t>
  </si>
  <si>
    <t>Mount Of God Tabernacle.</t>
  </si>
  <si>
    <t>Jamaican Network Of Seropositives (Jn Plus). Limited.</t>
  </si>
  <si>
    <t>Abacus For Communities Limited</t>
  </si>
  <si>
    <t>Mount Pleasant Academy Limited.</t>
  </si>
  <si>
    <t>The Association Of Consultant Physicians Of Jamaica Limited</t>
  </si>
  <si>
    <t>Holiness Born Again Church Of Jesus Christ Apostolic</t>
  </si>
  <si>
    <t>The Society Of The Church Of God In Jamaica</t>
  </si>
  <si>
    <t>Dress For Success Jamaica</t>
  </si>
  <si>
    <t>Hope In Reach Foundation Limited</t>
  </si>
  <si>
    <t>The Council Of Voluntary Social Services</t>
  </si>
  <si>
    <t>Cvss/United Way Of Jamaica</t>
  </si>
  <si>
    <t>United Church In Jamaica And The Cayman Islands</t>
  </si>
  <si>
    <t>The Heart Foundation Of Jamaica</t>
  </si>
  <si>
    <t>Caribbean Christian Centre For The Deaf Limited</t>
  </si>
  <si>
    <t>The Lions Club Of Kingston Sight Foundation Limited</t>
  </si>
  <si>
    <t>Corporation Of The Church Of Jesus Christ Of Latter-Day Saints (Jamaica)</t>
  </si>
  <si>
    <t>Jcc Sameer Younis Foundation Limited</t>
  </si>
  <si>
    <t>Equality For All Foundation Jamaica Limited</t>
  </si>
  <si>
    <t>New Testament Church Of God</t>
  </si>
  <si>
    <t>Rotary Club Of Manor Park Limited.</t>
  </si>
  <si>
    <t>Mission Of Compassion</t>
  </si>
  <si>
    <t>The Humanity Divine Libertarians Foundation Of Jamaica Limited</t>
  </si>
  <si>
    <t>Seventh Day Church Of God International Ministries Ltd</t>
  </si>
  <si>
    <t>True Missionary Church Of God Ministries</t>
  </si>
  <si>
    <t>Independence City Church Of Christ Limited</t>
  </si>
  <si>
    <t>Jamaica Foundation For Community Development (Health)</t>
  </si>
  <si>
    <t>Diabetes Association Of Jamaica Limited</t>
  </si>
  <si>
    <t>The Kiwanis Foundation Of Jamaica Limited</t>
  </si>
  <si>
    <t>The Verley Home For Gentlewomen</t>
  </si>
  <si>
    <t>Time Out For Jesus Worldwide Ministries.</t>
  </si>
  <si>
    <t>Angels Of Love Jamaica</t>
  </si>
  <si>
    <t>Life In Abundance, Jamaica Limited.</t>
  </si>
  <si>
    <t>Lupus Foundation Of Jamaica.</t>
  </si>
  <si>
    <t>The Apostolic Church Of Jamaica</t>
  </si>
  <si>
    <t>The Hospital For Sick Children Foundation</t>
  </si>
  <si>
    <t>Angels From Heaven</t>
  </si>
  <si>
    <t>Institute For Educational Administration &amp; Leadership - Jamaica Limited</t>
  </si>
  <si>
    <t>American International School Of Kingston Limited</t>
  </si>
  <si>
    <t>Unitas Of Jamaica</t>
  </si>
  <si>
    <t>Pride In Action Limited</t>
  </si>
  <si>
    <t>Equestrian Federation Of Jamaica</t>
  </si>
  <si>
    <t>Jamaicans For Justice</t>
  </si>
  <si>
    <t>Praise Academy Of Dance Limited .</t>
  </si>
  <si>
    <t>The Church Of God In Christ West Indies Jurisdiction Inc.</t>
  </si>
  <si>
    <t>The Society Of Jesuits In Jamaica.</t>
  </si>
  <si>
    <t>Jailbreak Deliverance Church Of God Limited.</t>
  </si>
  <si>
    <t>New Vision Deliverance Ministry Church Of God Limited</t>
  </si>
  <si>
    <t>International Church Of The Foursquare Gospel In Jamaica</t>
  </si>
  <si>
    <t>M.E.R.C.I  (Multi-Purpose Emergency Recovery Center Incorporation) Limited</t>
  </si>
  <si>
    <t>Courts Of Praise Apostolic Church</t>
  </si>
  <si>
    <t>Jamaica Pentecostal Church Of God (Trinity)</t>
  </si>
  <si>
    <t>Springs In The Desert International Ministries</t>
  </si>
  <si>
    <t>Winrock International Institute For Agricutural Development.</t>
  </si>
  <si>
    <t>The Netball Foundation Of Jamaica</t>
  </si>
  <si>
    <t>Friends Of The Mona Rehabilitation Centre</t>
  </si>
  <si>
    <t>Jamaica Little League Baseball And Softball</t>
  </si>
  <si>
    <t>The Carnegie Foundation For Cancer Research Limited</t>
  </si>
  <si>
    <t>Blessing And Deliverance Ministries</t>
  </si>
  <si>
    <t>Holiness Apostolic Deliverance Church Of Jesus Christ Inc. Limited</t>
  </si>
  <si>
    <t>Luna Compassionate Association Limited</t>
  </si>
  <si>
    <t>Recycling Partners Of Jamaica Limited</t>
  </si>
  <si>
    <t>Jamaica Conservation And Development Trust Limited</t>
  </si>
  <si>
    <t>United Mission Of Goodwill Inc</t>
  </si>
  <si>
    <t>Hope Opportunity Charity Limited</t>
  </si>
  <si>
    <t>The International Bible Way Church Of Jesus Christ</t>
  </si>
  <si>
    <t>Power Of Faith Refuge Centre Limited</t>
  </si>
  <si>
    <t>The Power Of Faith Deliverance Ministry Inc.</t>
  </si>
  <si>
    <t>The Jamaica Association Of General Baptists</t>
  </si>
  <si>
    <t>Bridge The Gap Education Foundation</t>
  </si>
  <si>
    <t>Sisters Of Mercy Of Jamaica</t>
  </si>
  <si>
    <t>St. Andrew Parish Foundation</t>
  </si>
  <si>
    <t>Food For The Poor</t>
  </si>
  <si>
    <t>Mona School Of Business &amp; Management Limited</t>
  </si>
  <si>
    <t>Utech Foundation</t>
  </si>
  <si>
    <t>Fhc Foundation</t>
  </si>
  <si>
    <t>The University Of The West Indies</t>
  </si>
  <si>
    <t>Kingston Church Of Christ</t>
  </si>
  <si>
    <t>Jamaica Athletics Development Academy</t>
  </si>
  <si>
    <t>New Healing And Deliverance Ministry Limited</t>
  </si>
  <si>
    <t>Progressive Grocers Of Jamaica Foundation Limited</t>
  </si>
  <si>
    <t>Friends Of The Bustamante Hospital For Children</t>
  </si>
  <si>
    <t>Jamaica Save The Children Fund</t>
  </si>
  <si>
    <t>Shirehampton Redemption Church Of God.</t>
  </si>
  <si>
    <t>Jam Habitat For Humanity International 2014 Limited</t>
  </si>
  <si>
    <t>The St John Ambulance Association Of Jamaica Limited</t>
  </si>
  <si>
    <t>School Of The Ambassadors Ministries.</t>
  </si>
  <si>
    <t>Y.A.R.D (Youth For Arts &amp; Recreational Development) Empire</t>
  </si>
  <si>
    <t>Family And Parenting Centre Limited</t>
  </si>
  <si>
    <t>Local Initiative Facility For The Environment (Life)</t>
  </si>
  <si>
    <t>Students Christian Fellowship And Scripture Union</t>
  </si>
  <si>
    <t>Beam Of Light Church Of God Limited</t>
  </si>
  <si>
    <t>Pilgrims Union International Church Of God Limited.</t>
  </si>
  <si>
    <t>The Heart Institute Of The Caribbean Foundation Limited</t>
  </si>
  <si>
    <t>Romans 12 Bible Studies And Prayer Ministry (International) Limited</t>
  </si>
  <si>
    <t>Faith Healing Ministry Church Of God</t>
  </si>
  <si>
    <t>The Redeemed Christian Church Of God, City Of Refuge Limited</t>
  </si>
  <si>
    <t>Love Of God Tabernacle Limited</t>
  </si>
  <si>
    <t>Out Of Many One Learning Center, Inc</t>
  </si>
  <si>
    <t>Gateway Of Faith Prayer House Ministries Limited</t>
  </si>
  <si>
    <t>Candle In A Storm Charity</t>
  </si>
  <si>
    <t>Lori Dahl Foundation (Ja) Limited</t>
  </si>
  <si>
    <t>The Universal Centre Of Truth For Better Living.</t>
  </si>
  <si>
    <t>The Caribbean Association Of Orthopaedic Surgeons</t>
  </si>
  <si>
    <t>Science Of The Soul</t>
  </si>
  <si>
    <t>Love And Power Ministries Deliverance Center Limited</t>
  </si>
  <si>
    <t>Association Of Business Persons Limited</t>
  </si>
  <si>
    <t>New Beginning Children Aid Mission / Army Of Christ-Fire &amp; Deliverance Ministry / Harvest Of Life-Food Bank / Beulah Learning Of Education Excellence Limited.</t>
  </si>
  <si>
    <t>Capoeira Alafia</t>
  </si>
  <si>
    <t>Jamaica Foundation For Islamic Charity</t>
  </si>
  <si>
    <t>Seaglass Ministries Jamaica Limited.</t>
  </si>
  <si>
    <t>The Jamaica Society For The Blind Limited</t>
  </si>
  <si>
    <t>Adventist Development And Relief Agency Jamaica West Indies Limited</t>
  </si>
  <si>
    <t>Evidence Of The Gospel Ministries Jamaica</t>
  </si>
  <si>
    <t>Faith Mission Church Of God</t>
  </si>
  <si>
    <t>The G.O.D Centre Also Known As Celebration Church</t>
  </si>
  <si>
    <t>Linkup For Christ</t>
  </si>
  <si>
    <t>The Gospel Tabernacle Church Of Jesus Christy (Apostolic).</t>
  </si>
  <si>
    <t>Mount Zion Apostles Of Christ Outreach Ministry.</t>
  </si>
  <si>
    <t>Joint Effort For Education Limited</t>
  </si>
  <si>
    <t>Friends Of The National Chest Hospital</t>
  </si>
  <si>
    <t>Om Jamaica Limited</t>
  </si>
  <si>
    <t>United Pentecostal Church Of Jamaica</t>
  </si>
  <si>
    <t>The United Missionary Baptist Fellowship Of Jamaica</t>
  </si>
  <si>
    <t>The Universal Church Of The Kingdom Of God.</t>
  </si>
  <si>
    <t>Life In The Word Christian Centre</t>
  </si>
  <si>
    <t>Ecclesia Worship Center In Christ Limited</t>
  </si>
  <si>
    <t>The Percy And Alice Chang Education Foundation</t>
  </si>
  <si>
    <t>Santa Charity Limited</t>
  </si>
  <si>
    <t>Aids Healthcare Foundation</t>
  </si>
  <si>
    <t>Bible Society Of The West Indies</t>
  </si>
  <si>
    <t>Mona Institute Of Applied Sciences</t>
  </si>
  <si>
    <t>Caribbean Community Of Retired Persons Limited</t>
  </si>
  <si>
    <t>Roman Catholic Archbishop Of Kingston</t>
  </si>
  <si>
    <t>Missionaries Of The Poor.</t>
  </si>
  <si>
    <t>Clarendon Association Of Returning Residents</t>
  </si>
  <si>
    <t>St. Francis Primary And Infant School</t>
  </si>
  <si>
    <t>Save Our Boys And Girls Foundation Limited.</t>
  </si>
  <si>
    <t>Won By One To Jamaica</t>
  </si>
  <si>
    <t>Kiwanis Club Of Young Professionals Kingston, Jamaica Limited</t>
  </si>
  <si>
    <t>Purple Slush Foundation Limited.</t>
  </si>
  <si>
    <t>Ethiopian Orthodox Church In Jamaica</t>
  </si>
  <si>
    <t>The United Holy Revival Church Of Jamaica</t>
  </si>
  <si>
    <t>Gibson Mccook Relays Limited</t>
  </si>
  <si>
    <t>Out Of The Blue Foundation Limited</t>
  </si>
  <si>
    <t>Teach It To Kids, Limited</t>
  </si>
  <si>
    <t>Chain Of Hope (Jamaica)</t>
  </si>
  <si>
    <t>Jamaica House Of Prayer</t>
  </si>
  <si>
    <t>Good News Assembly Of Praise Limited</t>
  </si>
  <si>
    <t>National Youth Orchestra Of Jamaica Limited</t>
  </si>
  <si>
    <t>The Power Of Change Outreach International</t>
  </si>
  <si>
    <t>University Hospital Of The West Indies Private Wing Limited</t>
  </si>
  <si>
    <t>Jamaica Yoga Association (Jaya) Limited</t>
  </si>
  <si>
    <t>Passionist Community Of Jamaica</t>
  </si>
  <si>
    <t>Rotary Club Of St. Andrew Limited</t>
  </si>
  <si>
    <t>The Arts Foundation Of The Edna Manley College</t>
  </si>
  <si>
    <t>Rotary Club Of Saint Andrew North Education Foundation</t>
  </si>
  <si>
    <t>Back To School Jamaica Project, Inc. Limited</t>
  </si>
  <si>
    <t>Jj Sickle Cell Foundation</t>
  </si>
  <si>
    <t>Youth Upliftment Through Employment 'Yute' Limited</t>
  </si>
  <si>
    <t>Feeding Of The 5000 Outreach Foundation Limited</t>
  </si>
  <si>
    <t>Redeemed Light And Life Church Of God Limited</t>
  </si>
  <si>
    <t>A New Jamaica Of Peace Limited</t>
  </si>
  <si>
    <t>Smart Lots Of Love Children Foundation Limited</t>
  </si>
  <si>
    <t>Light Of The World Christian Fellowship Limited</t>
  </si>
  <si>
    <t>1(876) 978-5760                                                                 Fax: 1(876) 927-7539</t>
  </si>
  <si>
    <t>1(876) 977-118                                                                                           1(876) 977-0134                                                                                                            Fax: 1(876) 970-3182</t>
  </si>
  <si>
    <t>1(876) 922-3440-9                                                                              Fax: 1(876) 922-6886</t>
  </si>
  <si>
    <t>1(876) 928-7221                                                                                                                Fax: 1(876) 928-7348</t>
  </si>
  <si>
    <t>1(876) 922-0610                                                            Fax: 1(876) 967-7419</t>
  </si>
  <si>
    <t>1(876)969-1350                                                                        Fax: 1(876)931-9076</t>
  </si>
  <si>
    <t>1(876) 927-1106                                                                                   1(876) 977-1269                                                                    1(876) 977-3897-8                                                                                 Fax: 1(876) 927-2757</t>
  </si>
  <si>
    <t>1(876) 905-0805/4191                                                                                           1(876) 969-5776                                                                                                                                                                                   Fax: 1(876) 925-3980</t>
  </si>
  <si>
    <t>1(876) 926-2681                                                                            Fax: 1(876) 929-3490</t>
  </si>
  <si>
    <t>1(876) 922-6670-9                                                                 Fax: 1(876) 924-9461</t>
  </si>
  <si>
    <t>1(876) 920-4888                                                                                           1(876) 926-6319                                                                                                 Fax: 1(876) 929-4376</t>
  </si>
  <si>
    <t>1(876) 929-5878                                                                                 1(876) 906-5700                                                             Fax: 1(876) 929-5878</t>
  </si>
  <si>
    <t>1(876) 970-5591                                                                                Fax: 1(876) 977-2530</t>
  </si>
  <si>
    <t>1(876) 630-1588                                                          Fax: 1(876) 630-1592</t>
  </si>
  <si>
    <t>(876) 754-6526                                                                                           Fax; (876) 754-2143</t>
  </si>
  <si>
    <t>1(876) 927-1620-9                                                                                                         Fax: 1(876) 927-2101</t>
  </si>
  <si>
    <t>1(876) 967-4903                                              Fax: 1(876) 922-0155</t>
  </si>
  <si>
    <t>1(876) 926-5765                                                                                                  1(876) 926-5761                                                             Fax: 1(876) 754-8871</t>
  </si>
  <si>
    <t>1(876) 978-8805                                                                                             Fax: 1(876) 978-9127</t>
  </si>
  <si>
    <t>1(876) 844-8099                                                                                             Fax: 1(876) 906-1136</t>
  </si>
  <si>
    <t>(876) 927-6145                                                                       1 (876) 946 2230                                                                                      Fax:  1(876) 946 2231</t>
  </si>
  <si>
    <t>1(876) 926-2696                                                                                   1(876) 908-0988                                                                                                                                                  Fax: 1(876) 906-2687</t>
  </si>
  <si>
    <t>1(876) 929-4138                                                                                                                        1(876) 924-6888                                                                                                                              Fax: 1(876) 968-3751</t>
  </si>
  <si>
    <t>Objectives And Purposes</t>
  </si>
  <si>
    <t>1(876) 398-6014</t>
  </si>
  <si>
    <t>CA100-1685C</t>
  </si>
  <si>
    <t>002-189-453</t>
  </si>
  <si>
    <t>The Partnership &amp; Love Foundation.</t>
  </si>
  <si>
    <t>1(876) 826-1811.</t>
  </si>
  <si>
    <t>CA100-1640C</t>
  </si>
  <si>
    <t>1(876) 838-0573.</t>
  </si>
  <si>
    <t>CA100-1590C</t>
  </si>
  <si>
    <t>CA100-920C</t>
  </si>
  <si>
    <t>002-647-699</t>
  </si>
  <si>
    <t>1(876) 377-4153</t>
  </si>
  <si>
    <t>CA100-1728C</t>
  </si>
  <si>
    <t>CA100-1723C</t>
  </si>
  <si>
    <t>CA100-1429C</t>
  </si>
  <si>
    <t>002-680-742</t>
  </si>
  <si>
    <t>CA100-1734C</t>
  </si>
  <si>
    <t>CA100-1614C</t>
  </si>
  <si>
    <t>1(876) 616-6554.</t>
  </si>
  <si>
    <t>CA100-1684C</t>
  </si>
  <si>
    <t>1(876) 874-8221.</t>
  </si>
  <si>
    <t>1(876) 764-0068</t>
  </si>
  <si>
    <t>CA100-1736C</t>
  </si>
  <si>
    <t>1(876) 804-3700</t>
  </si>
  <si>
    <t>CA100-1661C</t>
  </si>
  <si>
    <t>CA100-1693C</t>
  </si>
  <si>
    <t>1(876) 873-1412</t>
  </si>
  <si>
    <t>CA100-789C</t>
  </si>
  <si>
    <t>CA100-1042C</t>
  </si>
  <si>
    <t>002-115-867</t>
  </si>
  <si>
    <t>1(876) 374-3902</t>
  </si>
  <si>
    <t>CA100-1043C</t>
  </si>
  <si>
    <t>CA100-1757C</t>
  </si>
  <si>
    <t>1(876) 363-8550</t>
  </si>
  <si>
    <t>CA100-1746C</t>
  </si>
  <si>
    <t>002-960-818</t>
  </si>
  <si>
    <t>1(876) 445-2877.</t>
  </si>
  <si>
    <t>CA100-1068C</t>
  </si>
  <si>
    <t>CAIN100-140C</t>
  </si>
  <si>
    <t>CA100-1083C</t>
  </si>
  <si>
    <t>CA100-1093C</t>
  </si>
  <si>
    <t>002-707-144</t>
  </si>
  <si>
    <t>CAIN100-1758C</t>
  </si>
  <si>
    <t>CAIN100-1755C</t>
  </si>
  <si>
    <t>CAIN100-1655C</t>
  </si>
  <si>
    <t>CAIN100-1702C</t>
  </si>
  <si>
    <t>CAIN100-1686C</t>
  </si>
  <si>
    <t>(876) 851-2430</t>
  </si>
  <si>
    <t>CAIN100-191C</t>
  </si>
  <si>
    <t>002-670-151</t>
  </si>
  <si>
    <t>1(876) 827-2184.</t>
  </si>
  <si>
    <t>1(876) 790-4905</t>
  </si>
  <si>
    <t>CAIN100-1742C</t>
  </si>
  <si>
    <t>Offering help to the needy</t>
  </si>
  <si>
    <t>876-522-9275</t>
  </si>
  <si>
    <t>To Promote the Relief of Poverty</t>
  </si>
  <si>
    <t>Alleviation of Poverty within Inner Cities</t>
  </si>
  <si>
    <t>876-419-5115</t>
  </si>
  <si>
    <t>To Teach and Preach Kingdom Principles</t>
  </si>
  <si>
    <t>To donate back to school supplies to Bethel Town and surrounding communities</t>
  </si>
  <si>
    <t>To establish and operate places for evangelistic worship</t>
  </si>
  <si>
    <t>876-892-2339</t>
  </si>
  <si>
    <t>Northern</t>
  </si>
  <si>
    <t>876-574-8245</t>
  </si>
  <si>
    <t>CA100NR-92C</t>
  </si>
  <si>
    <t>Caribbean Footsteps Limited</t>
  </si>
  <si>
    <t>Dedicated to supporting social, educationaland economic development of the next generation of Caibbeans and their communities</t>
  </si>
  <si>
    <t>To relieve the health cost of many Jamaicans by providing greater access to medical related donations and services</t>
  </si>
  <si>
    <t>876-580-3019</t>
  </si>
  <si>
    <t>To sponsor children and teens selected by guidance counsellors are in need of help by providing school supplies and scholarships</t>
  </si>
  <si>
    <t>876-889-6319</t>
  </si>
  <si>
    <t>To establish and operate places of religious worship and to conduct religious services and other religious activities</t>
  </si>
  <si>
    <t>CA100NR-52C</t>
  </si>
  <si>
    <t>St.James</t>
  </si>
  <si>
    <t>To offer meaningful support in the academic life of the students both during and after their tenure at Cornwall College</t>
  </si>
  <si>
    <t>876-395-6472</t>
  </si>
  <si>
    <t>Cornwall Court Citizen's In Action</t>
  </si>
  <si>
    <t>To provide for the reliefof poverty and distress for the poo</t>
  </si>
  <si>
    <t>876-362-6940</t>
  </si>
  <si>
    <t>Activities of Religious Institution and other related organizations</t>
  </si>
  <si>
    <t>To develop and distribute Christian Ministry Resources</t>
  </si>
  <si>
    <t>876-564-0304</t>
  </si>
  <si>
    <t>To communicate the gospel of Jesus Christ by means of the spoken word and any other means</t>
  </si>
  <si>
    <t>876-310-1954</t>
  </si>
  <si>
    <t>876-440-3710</t>
  </si>
  <si>
    <t>To build awareness and educate people in need on the issue of poverty relief</t>
  </si>
  <si>
    <t>876-565-5956</t>
  </si>
  <si>
    <t>876-967-3777</t>
  </si>
  <si>
    <t>To provide internationally recognized education to the lawful residents of Jamaica regardless of the financial resources available to such persons,</t>
  </si>
  <si>
    <t>876-318-4395</t>
  </si>
  <si>
    <t>876-377-6879</t>
  </si>
  <si>
    <t>To Contribute to the reduction of unemployment levels within St.Elizabeth and islandwide</t>
  </si>
  <si>
    <t>876-407-8705</t>
  </si>
  <si>
    <t>Genuine Hands Foundation Limited</t>
  </si>
  <si>
    <t>876-898-2900</t>
  </si>
  <si>
    <t>002-925-885</t>
  </si>
  <si>
    <t>Godfrey Stewart High School Alumni Association</t>
  </si>
  <si>
    <t>876-519-1505</t>
  </si>
  <si>
    <t>876-894-3811</t>
  </si>
  <si>
    <t>St.Ann</t>
  </si>
  <si>
    <t>Haile Clarken Bipolar Foundation</t>
  </si>
  <si>
    <t>CA100NR-73C</t>
  </si>
  <si>
    <t>Half Way Home Ministries Jamaica Limited</t>
  </si>
  <si>
    <t>To buildhomes for families in need</t>
  </si>
  <si>
    <t>876-590-2723</t>
  </si>
  <si>
    <t>To advance educational opportunities for all children in the Parish of St. Annacross the other parishes of Jamaica</t>
  </si>
  <si>
    <t>876-881-8423</t>
  </si>
  <si>
    <t>Sophia_grant2001@yahoo.com</t>
  </si>
  <si>
    <t>To promote and advance the Christian Faith in accordance with our Statement of Faith under the anointing of the Holy Spirit</t>
  </si>
  <si>
    <t>876-543-8041</t>
  </si>
  <si>
    <t>To do and perform charitable work throughout Jamaica</t>
  </si>
  <si>
    <t>To advance education for all children,with emphasis on the children of western jamaica</t>
  </si>
  <si>
    <t>876-457-6030</t>
  </si>
  <si>
    <t>The advancement of health and wellness</t>
  </si>
  <si>
    <t>876-952-9164</t>
  </si>
  <si>
    <t>To Assist and Educate persons through establishment and maintenance of cultural centre etc</t>
  </si>
  <si>
    <t>To establish and maintain a place of worship and christian religious activities</t>
  </si>
  <si>
    <t>To provide a home and give total care for the indigent children in Ja.in a foster environment</t>
  </si>
  <si>
    <t>876-568-1249</t>
  </si>
  <si>
    <t>To Foster the Development and implementation of opportunities to improve healthcare at public institutions and communities across Ja.</t>
  </si>
  <si>
    <t>876-940-0761</t>
  </si>
  <si>
    <t>To provide persons of economically disadvantaged backgrounds the opportunity to access good care in dealing with breast cancer</t>
  </si>
  <si>
    <t>CA100NR-61C</t>
  </si>
  <si>
    <t>Kiwanis Division 25 (Cornwall)</t>
  </si>
  <si>
    <t>Preside over all Kiwanis Clubs within Kiwanis Division 25 (Cornwall)</t>
  </si>
  <si>
    <t>876-374-3955</t>
  </si>
  <si>
    <t>Develop Inner City Communities where individuals can make betterment of themselves</t>
  </si>
  <si>
    <t>876-610-6962</t>
  </si>
  <si>
    <t>Empower God's People thru outreach programmes</t>
  </si>
  <si>
    <t>876-896-5004</t>
  </si>
  <si>
    <t>To teach and spread the Gospel</t>
  </si>
  <si>
    <t>876-971-0098</t>
  </si>
  <si>
    <t>To assist less fortunate jamaicans</t>
  </si>
  <si>
    <t>876-863-3204</t>
  </si>
  <si>
    <t>002-986-779</t>
  </si>
  <si>
    <t>876-430-5507</t>
  </si>
  <si>
    <t>876-822-2073</t>
  </si>
  <si>
    <t>CA100NR-59C</t>
  </si>
  <si>
    <t>Mission Jamaica</t>
  </si>
  <si>
    <t>To Construct and Equip Cancer Suites</t>
  </si>
  <si>
    <t>To promote programmes for the relief of sufferingamong medically challenged Children in Ja.</t>
  </si>
  <si>
    <t>CA100-128C</t>
  </si>
  <si>
    <t>876-502-5528</t>
  </si>
  <si>
    <t>To establish and carry on an animal shelter for thr purpose of rescue,rehab and re-homing adandoned animals</t>
  </si>
  <si>
    <t>To enhance the living conditions of young ladies in the Children's Home</t>
  </si>
  <si>
    <t>002-849-852</t>
  </si>
  <si>
    <t>Mount Salem United Community Club Limited</t>
  </si>
  <si>
    <t>To preach and teach the gospelaccording to the old and New Testaments to the peopleof Jamaica</t>
  </si>
  <si>
    <t>876-408-6250</t>
  </si>
  <si>
    <t>To Enhance Education for Children of Western Jamaica</t>
  </si>
  <si>
    <t>St.Elizabeth</t>
  </si>
  <si>
    <t>To introduce american football to academic institutions which will create access to educational and technical opportunities</t>
  </si>
  <si>
    <t>876-967-0664</t>
  </si>
  <si>
    <t>New Fortress Energy Foundation Limited</t>
  </si>
  <si>
    <t>Berth # 1 Port of Montego Bay</t>
  </si>
  <si>
    <t>Empowerment of youths towards becoming productive citizens.</t>
  </si>
  <si>
    <t>002-887-550</t>
  </si>
  <si>
    <t>Our Children's Future</t>
  </si>
  <si>
    <t>To advance educational opportunities for all children in the Parish od St. James and across the other parishes of Jamaica</t>
  </si>
  <si>
    <t>876-461-3994</t>
  </si>
  <si>
    <t>To further the cause of the Kingdom of Godby propagating the Gospel of Jesus Christ</t>
  </si>
  <si>
    <t>876-796-2602</t>
  </si>
  <si>
    <t>Phoenix Foundation World Mission T/A Annex Global Outreach will assist the community with basic and fundamental needs for its youth and elderly popultaions</t>
  </si>
  <si>
    <t>876-390-7479/1-914-806-8770</t>
  </si>
  <si>
    <t>Info@phoenixfoundationwm.org</t>
  </si>
  <si>
    <t>Show and provide humanitarian aid to Children in Ja.</t>
  </si>
  <si>
    <t>002-785-714</t>
  </si>
  <si>
    <t>876-878-4300</t>
  </si>
  <si>
    <t>A group reaching out with love to the needy</t>
  </si>
  <si>
    <t>876-528-1348</t>
  </si>
  <si>
    <t>To operate as a Church Ministry</t>
  </si>
  <si>
    <t>To care for children in need of care and protection</t>
  </si>
  <si>
    <t>Rosalee M.Brown Kindred Sisters Foundation</t>
  </si>
  <si>
    <t>CA100NR-77C</t>
  </si>
  <si>
    <t>Salt Spring Community Outreach Programme For Empowerment International Limited</t>
  </si>
  <si>
    <t>876-419-7825</t>
  </si>
  <si>
    <t>To provide bible teachings etc.</t>
  </si>
  <si>
    <t>876-953-8596</t>
  </si>
  <si>
    <t>CA100NR-62C</t>
  </si>
  <si>
    <t>Seeking to meet the needs of the deaf in Ja.</t>
  </si>
  <si>
    <t>876-351-0774</t>
  </si>
  <si>
    <t>To establish and operate for religious and evangelistic worship and conductof religious activities and services</t>
  </si>
  <si>
    <t>876-409-2768</t>
  </si>
  <si>
    <t>To provide persons of economically disadvantage backgrounds the opportunity to engage in positive activities.</t>
  </si>
  <si>
    <t>To promote the Gospel of Jesus Christ throughout the community of Somerton and other communities in the parish of St.James and other parishes of Jamaica</t>
  </si>
  <si>
    <t>876-826-7066</t>
  </si>
  <si>
    <t>Soul Mission Outreach Ministries Limited</t>
  </si>
  <si>
    <t>To spread the gospel of the kingdom of our lordand saviour Jesus Christ through Saint Ann and other Parishes of Jamaica.</t>
  </si>
  <si>
    <t>876-390-7452</t>
  </si>
  <si>
    <t>Medium</t>
  </si>
  <si>
    <t>Assist Students,Spread the Gospel and assist the less fortunate</t>
  </si>
  <si>
    <t>876-774-1577</t>
  </si>
  <si>
    <t>To promote charitable educational programmes between past and present students of STETHS</t>
  </si>
  <si>
    <t>876-483-7472</t>
  </si>
  <si>
    <t>876-799-0905</t>
  </si>
  <si>
    <t>Seek to transform people's lives through religious education</t>
  </si>
  <si>
    <t>876-544-0250</t>
  </si>
  <si>
    <t>CA100NR-100C</t>
  </si>
  <si>
    <t>The Barrington Thompson Foundation Limited</t>
  </si>
  <si>
    <t>876-575-8557</t>
  </si>
  <si>
    <t>Assist Students,who are needy</t>
  </si>
  <si>
    <t>876-589-6423</t>
  </si>
  <si>
    <t>CA100NR-41C</t>
  </si>
  <si>
    <t>876-571-9016</t>
  </si>
  <si>
    <t>Chennis73@gmail.com</t>
  </si>
  <si>
    <t>CA100NR-65C</t>
  </si>
  <si>
    <t>Building a school to educateAfricans about the black christ teachings</t>
  </si>
  <si>
    <t>876-423-1760</t>
  </si>
  <si>
    <t>To meet the needs of the poor through prayer counseling and street feeding programme</t>
  </si>
  <si>
    <t>876-885-3060/812-0362</t>
  </si>
  <si>
    <t>876-332-3781</t>
  </si>
  <si>
    <t>876-954-3228</t>
  </si>
  <si>
    <t>876-421-3473</t>
  </si>
  <si>
    <t>876-572-1466</t>
  </si>
  <si>
    <t>CA100NR-63C</t>
  </si>
  <si>
    <t>Vera's Philanthropic Praise Foundation</t>
  </si>
  <si>
    <t>CA100NR-76C</t>
  </si>
  <si>
    <t>Victory Angel Outreach Foundation Limited</t>
  </si>
  <si>
    <t>St.Catherine</t>
  </si>
  <si>
    <t>The Relief of those in need</t>
  </si>
  <si>
    <t>876-783-7825</t>
  </si>
  <si>
    <t>CA100NR-60C</t>
  </si>
  <si>
    <t>To Minister The needs of the Marginalized and and abandoned persons.</t>
  </si>
  <si>
    <t>876-562-5582</t>
  </si>
  <si>
    <t>To help to improve the health and social condition of Jamaicans</t>
  </si>
  <si>
    <t>CA100NR-42C</t>
  </si>
  <si>
    <t>Western Jamaica Women Limited</t>
  </si>
  <si>
    <t>To provide motivational sessions for troubled youths</t>
  </si>
  <si>
    <t>876-470-8499</t>
  </si>
  <si>
    <t>To provide care and protection for the physical/mental challenged wards of the state</t>
  </si>
  <si>
    <t>To provide for children of economically disadvantaged background an opportunity to engage in positive activity.</t>
  </si>
  <si>
    <t>CAIN100-911C</t>
  </si>
  <si>
    <t>CA100-1333C</t>
  </si>
  <si>
    <t>(876) 765-2316</t>
  </si>
  <si>
    <t>Initial (1st) Registration Date</t>
  </si>
  <si>
    <t>Certificate Effected</t>
  </si>
  <si>
    <t>CA100-1249C</t>
  </si>
  <si>
    <t>002-765-519</t>
  </si>
  <si>
    <t>CAIN100-115C</t>
  </si>
  <si>
    <t>(876) 649-0102</t>
  </si>
  <si>
    <t>CAIN100-1652C</t>
  </si>
  <si>
    <t>CAIN100-365C</t>
  </si>
  <si>
    <t>(876) 963-0611</t>
  </si>
  <si>
    <t>CAIN100-1667C</t>
  </si>
  <si>
    <t>CAIN100-246C</t>
  </si>
  <si>
    <t>CAAP100-1278C</t>
  </si>
  <si>
    <t>CAIN100-275C</t>
  </si>
  <si>
    <t>CAIN100-1674C</t>
  </si>
  <si>
    <t>CAIN100-464C</t>
  </si>
  <si>
    <t>(876) 906-2828.</t>
  </si>
  <si>
    <t>CAIN100-328C</t>
  </si>
  <si>
    <t>CAIN100-1285C</t>
  </si>
  <si>
    <t>CAIN100-1634C</t>
  </si>
  <si>
    <t>CAIN100-1570C</t>
  </si>
  <si>
    <t>CA100-1265C</t>
  </si>
  <si>
    <t>1(876) 851-3830.</t>
  </si>
  <si>
    <t>CA100-1297C</t>
  </si>
  <si>
    <t>CAIN100-334C</t>
  </si>
  <si>
    <t>CAIN100-1261C</t>
  </si>
  <si>
    <t>CAIN100-481C</t>
  </si>
  <si>
    <t>CAIN100-1226C</t>
  </si>
  <si>
    <t>CA100-1322C</t>
  </si>
  <si>
    <t>CA100-1335C</t>
  </si>
  <si>
    <t>1(876) 977-1715</t>
  </si>
  <si>
    <t>CA100-1366C</t>
  </si>
  <si>
    <t>CAIN100-627C</t>
  </si>
  <si>
    <t>CAIN100-1343C</t>
  </si>
  <si>
    <t>CAIN100-1313C</t>
  </si>
  <si>
    <t>CAIN100-1269C</t>
  </si>
  <si>
    <t>(876) 373-8890</t>
  </si>
  <si>
    <t>CAIN100-1695C</t>
  </si>
  <si>
    <t>CAIN100-1397C</t>
  </si>
  <si>
    <t>CAIN100-1777C</t>
  </si>
  <si>
    <t>CAIN100-486C</t>
  </si>
  <si>
    <t>1(876) 669-2646</t>
  </si>
  <si>
    <t>CAIN100-1317C</t>
  </si>
  <si>
    <t>CAIN100-683C</t>
  </si>
  <si>
    <t>CAIN100-1332C</t>
  </si>
  <si>
    <t>(876) 475-3040.</t>
  </si>
  <si>
    <t>CAIN100-1718C</t>
  </si>
  <si>
    <t>CAIN100-1761C</t>
  </si>
  <si>
    <t>1(876) 325-5785</t>
  </si>
  <si>
    <t>CAIN100-923C</t>
  </si>
  <si>
    <t>CAIN100-164C</t>
  </si>
  <si>
    <t>CAIN100-480C</t>
  </si>
  <si>
    <t>CAIN100-1165C</t>
  </si>
  <si>
    <t>CAIN100-206C</t>
  </si>
  <si>
    <t>CAIN100-1242C</t>
  </si>
  <si>
    <t>CAIN100-1064C</t>
  </si>
  <si>
    <t>CAIN100-1114C</t>
  </si>
  <si>
    <t>CAUN100-208C</t>
  </si>
  <si>
    <t>UN - UNICORPORATED</t>
  </si>
  <si>
    <t>C - COMPANY ACT</t>
  </si>
  <si>
    <t>CAIN100-1151C</t>
  </si>
  <si>
    <t>CAIN100-731C</t>
  </si>
  <si>
    <t xml:space="preserve">Status </t>
  </si>
  <si>
    <t>Registration#</t>
  </si>
  <si>
    <t>CAIN100-1434C</t>
  </si>
  <si>
    <t>CAIN100-82C</t>
  </si>
  <si>
    <t>CA100-514C</t>
  </si>
  <si>
    <t>CA100-77C</t>
  </si>
  <si>
    <t>CA100-1486C</t>
  </si>
  <si>
    <t>CA100-1598C</t>
  </si>
  <si>
    <t>CA100-1050C</t>
  </si>
  <si>
    <t>CA100-1071C</t>
  </si>
  <si>
    <t>CA100-1072C</t>
  </si>
  <si>
    <t>CA100-1176C</t>
  </si>
  <si>
    <t>CA100-1230C</t>
  </si>
  <si>
    <t>CA100-1282C</t>
  </si>
  <si>
    <t>CA100-1321C</t>
  </si>
  <si>
    <t>CA100-1348C</t>
  </si>
  <si>
    <t>CA100-1352C</t>
  </si>
  <si>
    <t>CA100-1373C</t>
  </si>
  <si>
    <t>CA100-1377C</t>
  </si>
  <si>
    <t>CA100--1393C</t>
  </si>
  <si>
    <t>CA100-1396C</t>
  </si>
  <si>
    <t>CA100-1403C</t>
  </si>
  <si>
    <t>CA100-1406C</t>
  </si>
  <si>
    <t>CA100-1409C</t>
  </si>
  <si>
    <t>CA100-1430C</t>
  </si>
  <si>
    <t>CA100-1435C</t>
  </si>
  <si>
    <t>CA100-1436C</t>
  </si>
  <si>
    <t>CA100-1439C</t>
  </si>
  <si>
    <t>CA100-1446C</t>
  </si>
  <si>
    <t>CA100-1448C</t>
  </si>
  <si>
    <t>CA100-1450C</t>
  </si>
  <si>
    <t>CA100-1452C</t>
  </si>
  <si>
    <t>CA100-1453C</t>
  </si>
  <si>
    <t>CA100-1454C</t>
  </si>
  <si>
    <t>CA100-1456C</t>
  </si>
  <si>
    <t>CA100-1465C</t>
  </si>
  <si>
    <t>CA100-1466C</t>
  </si>
  <si>
    <t>CA100-1468C</t>
  </si>
  <si>
    <t>CA100-1470C</t>
  </si>
  <si>
    <t>CA100-1471C</t>
  </si>
  <si>
    <t>CA100-1474C</t>
  </si>
  <si>
    <t>CA100-1475C</t>
  </si>
  <si>
    <t>CA100-1479C</t>
  </si>
  <si>
    <t>CA100-1484C</t>
  </si>
  <si>
    <t>CA100-1488C</t>
  </si>
  <si>
    <t>CA100-1489C-</t>
  </si>
  <si>
    <t>CA100-1490C</t>
  </si>
  <si>
    <t>CA100-1496C</t>
  </si>
  <si>
    <t>CA100-1497C</t>
  </si>
  <si>
    <t>CA100-1500C</t>
  </si>
  <si>
    <t>CA100-1507C</t>
  </si>
  <si>
    <t>CA100-1509C</t>
  </si>
  <si>
    <t>CA100-150C</t>
  </si>
  <si>
    <t>CA100-1511C</t>
  </si>
  <si>
    <t>CA100-1515C</t>
  </si>
  <si>
    <t>CA100-1516C</t>
  </si>
  <si>
    <t>CA100-1522C</t>
  </si>
  <si>
    <t>CA100-1523C</t>
  </si>
  <si>
    <t>CA100-1528C</t>
  </si>
  <si>
    <t>CA100-1534C</t>
  </si>
  <si>
    <t>CA100-1536C</t>
  </si>
  <si>
    <t>CA100-1539C</t>
  </si>
  <si>
    <t>CA100-1540C</t>
  </si>
  <si>
    <t>CA100-1541C</t>
  </si>
  <si>
    <t>CA100-1545C</t>
  </si>
  <si>
    <t>CA100-1546C</t>
  </si>
  <si>
    <t>CA100-1547C</t>
  </si>
  <si>
    <t>CA100-1552C</t>
  </si>
  <si>
    <t>CA100-1555C</t>
  </si>
  <si>
    <t>CA100-1563C</t>
  </si>
  <si>
    <t>CA100-1564C</t>
  </si>
  <si>
    <t>CA100-1565C</t>
  </si>
  <si>
    <t>CA100-1566C</t>
  </si>
  <si>
    <t>CA100-1572C</t>
  </si>
  <si>
    <t>CA100-1576C</t>
  </si>
  <si>
    <t>CA100-1578C</t>
  </si>
  <si>
    <t>CA100-1579C</t>
  </si>
  <si>
    <t>CA100-1582C</t>
  </si>
  <si>
    <t>CA100-1594C</t>
  </si>
  <si>
    <t>CA100-1603C</t>
  </si>
  <si>
    <t>CA100-1604C</t>
  </si>
  <si>
    <t>CA100-426C</t>
  </si>
  <si>
    <t>Region Registered</t>
  </si>
  <si>
    <t>The Minto Family Foundation Corporation Limited.</t>
  </si>
  <si>
    <t>UWI Regional Endowment Fund</t>
  </si>
  <si>
    <t>Restoring Human Independence Corporation Ltd</t>
  </si>
  <si>
    <t>The International Proxy Parents Limited</t>
  </si>
  <si>
    <t>Get Business Smart Foundation Limited</t>
  </si>
  <si>
    <t>No.</t>
  </si>
  <si>
    <t>CAIN100-1574C</t>
  </si>
  <si>
    <t>FS - FRIENDLY SOCIETIES ACT</t>
  </si>
  <si>
    <t xml:space="preserve">V- VEST ACT (WITHIN PARLIAMENT) </t>
  </si>
  <si>
    <t>CAIN100-1575C</t>
  </si>
  <si>
    <t>CA100-29C</t>
  </si>
  <si>
    <t>To provide residential care, accomodation, meals and other welfare services for persons in the parish of PORTLAND to the indigent, elderly and the physically challenged; To provide endow, furnish abd fit out with all necessay furniture, instr</t>
  </si>
  <si>
    <t>CAIN100-363C</t>
  </si>
  <si>
    <t>CAIN100-1719C</t>
  </si>
  <si>
    <t>.</t>
  </si>
  <si>
    <t>CAIN100-1764C</t>
  </si>
  <si>
    <t>CAIN100-699C</t>
  </si>
  <si>
    <t>CAIN100-474C</t>
  </si>
  <si>
    <t>CAIN100-707C</t>
  </si>
  <si>
    <t>CAIN100-1213C</t>
  </si>
  <si>
    <t>CAIN100-292C</t>
  </si>
  <si>
    <t>CAIN100-1776C</t>
  </si>
  <si>
    <t>CAIN100-308C</t>
  </si>
  <si>
    <t>CAIN100-1392C</t>
  </si>
  <si>
    <t>CAIN100-872C</t>
  </si>
  <si>
    <t>CAIN100-1714C</t>
  </si>
  <si>
    <t>CAIN100-2C</t>
  </si>
  <si>
    <t>LP</t>
  </si>
  <si>
    <t>CAIN100-1294C</t>
  </si>
  <si>
    <t>CAIN100-1699C</t>
  </si>
  <si>
    <t>CAUN100-462C</t>
  </si>
  <si>
    <t>CAIN100-568C</t>
  </si>
  <si>
    <t>CAIN100-861C</t>
  </si>
  <si>
    <t>CAIN100-753C</t>
  </si>
  <si>
    <t>CAIN100-303C</t>
  </si>
  <si>
    <t>CAIN100-1697C</t>
  </si>
  <si>
    <t>CAIN100-1090C</t>
  </si>
  <si>
    <t>CAIN100-1772C</t>
  </si>
  <si>
    <t>CAIN100-1797C</t>
  </si>
  <si>
    <t>CAIN100-1708C</t>
  </si>
  <si>
    <t>CAIN100-1798C</t>
  </si>
  <si>
    <t>CAIN100-1696C</t>
  </si>
  <si>
    <t>CAIN100-820C</t>
  </si>
  <si>
    <t>CAIN100-1768C</t>
  </si>
  <si>
    <t>CAIN100-1722C</t>
  </si>
  <si>
    <t>CAIN100-1788C</t>
  </si>
  <si>
    <t>CAIN100-1814C</t>
  </si>
  <si>
    <t>CAIN100-1721C</t>
  </si>
  <si>
    <t>CAIN100-1689C</t>
  </si>
  <si>
    <t>CAIN100-823C</t>
  </si>
  <si>
    <t>CAIN100-1751C</t>
  </si>
  <si>
    <t>CAIN100-516C</t>
  </si>
  <si>
    <t>CAIN100-282C</t>
  </si>
  <si>
    <t>CAIN100-539C</t>
  </si>
  <si>
    <t>CAIN100-1398C</t>
  </si>
  <si>
    <t>CAIN100-679C</t>
  </si>
  <si>
    <t>CAIN100-781C</t>
  </si>
  <si>
    <t>CAIN100-582C</t>
  </si>
  <si>
    <t>CAIN100-1223C</t>
  </si>
  <si>
    <t>CAAP100-1383C</t>
  </si>
  <si>
    <t>CAIN100-930C</t>
  </si>
  <si>
    <t>CAIN100-268C</t>
  </si>
  <si>
    <t>CAIN100-560C</t>
  </si>
  <si>
    <t>CAIN100-1771C</t>
  </si>
  <si>
    <t>CAIN100-1336C</t>
  </si>
  <si>
    <t>CAIN100-1354C</t>
  </si>
  <si>
    <t>CAIN100-886C</t>
  </si>
  <si>
    <t>CAIN100-1705C</t>
  </si>
  <si>
    <t>CAIN100-1724C</t>
  </si>
  <si>
    <t>CAIN100-1802C</t>
  </si>
  <si>
    <t>CAIN100-517C</t>
  </si>
  <si>
    <t>CAIN100-1706C</t>
  </si>
  <si>
    <t>CAIN100-509C</t>
  </si>
  <si>
    <t>CAIN100-1006C</t>
  </si>
  <si>
    <t>CAUN100-874C</t>
  </si>
  <si>
    <t>CAIN100-1748C</t>
  </si>
  <si>
    <t>CAIN100-510C</t>
  </si>
  <si>
    <t>CAIN100-1355C</t>
  </si>
  <si>
    <t>CAIN100-1304C</t>
  </si>
  <si>
    <t>CAIN100-1710C</t>
  </si>
  <si>
    <t>CAIN100-1829C</t>
  </si>
  <si>
    <t>CAIN100-461C</t>
  </si>
  <si>
    <t>CAIN100-1506C</t>
  </si>
  <si>
    <t>CAIN100-1703C</t>
  </si>
  <si>
    <t>CAIN100-1307C</t>
  </si>
  <si>
    <t>CAIN100-917C</t>
  </si>
  <si>
    <t>CAIN100-766C</t>
  </si>
  <si>
    <t>CAIN100-957C</t>
  </si>
  <si>
    <t>CAIN100-65C</t>
  </si>
  <si>
    <t>CAIN100-605C</t>
  </si>
  <si>
    <t>CAIN100-670C</t>
  </si>
  <si>
    <t>CAIN100-1779C</t>
  </si>
  <si>
    <t>CAIN100-1801C</t>
  </si>
  <si>
    <t>CAIN100-741C</t>
  </si>
  <si>
    <t>CAIN100-1737C</t>
  </si>
  <si>
    <t>CAIN100-357C</t>
  </si>
  <si>
    <t>CAIN100-599C</t>
  </si>
  <si>
    <t>CAIN100-1785C</t>
  </si>
  <si>
    <t>CAIN100-1793C</t>
  </si>
  <si>
    <t>CAIN100-1792C</t>
  </si>
  <si>
    <t>To operate a non profit organization whose purpose is to rehabilatate and faciltate the mentally chanllenged and homeless persons in jamaica to be producxtive citizens.</t>
  </si>
  <si>
    <t>CAIN100-236C</t>
  </si>
  <si>
    <t>CAIN100-1787C</t>
  </si>
  <si>
    <t>CAIN100-1826C</t>
  </si>
  <si>
    <t>CAIN100-468C</t>
  </si>
  <si>
    <t>CAIN100-518C</t>
  </si>
  <si>
    <t>CAIN100-1232C</t>
  </si>
  <si>
    <t>CAIN100-1361C</t>
  </si>
  <si>
    <t>CAIN100-1126C</t>
  </si>
  <si>
    <t>CAIN100-674C</t>
  </si>
  <si>
    <t>CAIN100-1147C</t>
  </si>
  <si>
    <t>CAIN100-1502C</t>
  </si>
  <si>
    <t>CAIN100-955C</t>
  </si>
  <si>
    <t>CAIN100-1529C</t>
  </si>
  <si>
    <t>CAIN100-1133C</t>
  </si>
  <si>
    <t>CAIN100-1389C</t>
  </si>
  <si>
    <t>CAIN100-1729C</t>
  </si>
  <si>
    <t>CAIN100-398C</t>
  </si>
  <si>
    <t>CAIN100-222C</t>
  </si>
  <si>
    <t>CAIN100-1318C</t>
  </si>
  <si>
    <t>CAIN100-924C</t>
  </si>
  <si>
    <t>CAIN100-1830C</t>
  </si>
  <si>
    <t>CAIN100-1369C</t>
  </si>
  <si>
    <t>CAIN100-1499C</t>
  </si>
  <si>
    <t>CAIN100-1701C</t>
  </si>
  <si>
    <t>CAIN100-1021C</t>
  </si>
  <si>
    <t>CAIN100-1856C</t>
  </si>
  <si>
    <t>CAIN100-1271C</t>
  </si>
  <si>
    <t>CAIN100-1804C</t>
  </si>
  <si>
    <t>CAIN100-630C</t>
  </si>
  <si>
    <t>CAIN100-306C</t>
  </si>
  <si>
    <t>CAIN100-1199C</t>
  </si>
  <si>
    <t>CAIN100-1485C</t>
  </si>
  <si>
    <t>CAIN100-660C</t>
  </si>
  <si>
    <t>CAIN100-459C</t>
  </si>
  <si>
    <t>CAIN100-1840C</t>
  </si>
  <si>
    <t>CAIN100-804C</t>
  </si>
  <si>
    <t>CAIN100-1818C</t>
  </si>
  <si>
    <t>CAAP100-945C</t>
  </si>
  <si>
    <t>CAIN100-640C</t>
  </si>
  <si>
    <t>CAIN100-1017C</t>
  </si>
  <si>
    <t>CAIN100-103C</t>
  </si>
  <si>
    <t>CAIN100-1034C</t>
  </si>
  <si>
    <t>CAIN100-1476C</t>
  </si>
  <si>
    <t>CAIN100-1038C</t>
  </si>
  <si>
    <t>CAIN100-570C</t>
  </si>
  <si>
    <t>CAIN100-860C</t>
  </si>
  <si>
    <t>CAIN100-1328C</t>
  </si>
  <si>
    <t>CAIN100-1233C</t>
  </si>
  <si>
    <t>CAIN100-575C</t>
  </si>
  <si>
    <t>CAIN100-379C</t>
  </si>
  <si>
    <t>CAIN100-989C</t>
  </si>
  <si>
    <t>CAIN100-1375C</t>
  </si>
  <si>
    <t>CAIN100-1004C</t>
  </si>
  <si>
    <t>CAIN100-507C</t>
  </si>
  <si>
    <t>CAIN100-541C</t>
  </si>
  <si>
    <t>CAIN100-538C</t>
  </si>
  <si>
    <t>CAIN100-1338C</t>
  </si>
  <si>
    <t>CAIN100-1782C</t>
  </si>
  <si>
    <t>CAIN100-1478C</t>
  </si>
  <si>
    <t>CAIN100-1457C</t>
  </si>
  <si>
    <t>CAIN100-218C</t>
  </si>
  <si>
    <t>CAIN100-1040C</t>
  </si>
  <si>
    <t>CAIN100-849C</t>
  </si>
  <si>
    <t>CAIN100-1756C</t>
  </si>
  <si>
    <t>CAIN100-1427C</t>
  </si>
  <si>
    <t>CAIN100-1094C</t>
  </si>
  <si>
    <t>CAIN100-1374C</t>
  </si>
  <si>
    <t>CAIN100-1100C</t>
  </si>
  <si>
    <t>CAIN100-1145C</t>
  </si>
  <si>
    <t>CAIN100-1646C</t>
  </si>
  <si>
    <t>CAIN100-635C</t>
  </si>
  <si>
    <t>CAUN100-1330C</t>
  </si>
  <si>
    <t>CAIN100-1836C</t>
  </si>
  <si>
    <t>CAIN100-1449C</t>
  </si>
  <si>
    <t>CAIN100-1264C</t>
  </si>
  <si>
    <t>CAIN100-850C</t>
  </si>
  <si>
    <t>CABS100-1128C</t>
  </si>
  <si>
    <t>CAIN100-895C</t>
  </si>
  <si>
    <t>CAUN100-1331C</t>
  </si>
  <si>
    <t>CAIN100-892C</t>
  </si>
  <si>
    <t>CAIN100-1712C</t>
  </si>
  <si>
    <t>AS A NON-PROFIT CHARITABLE ORGANIZATION ESTABLISHED FOR FOR THE PURPOSE OF ADVANCING AND PORMOTING EDUCATION AND THE ARTS THROUGH THE PROVISION OF ARTS &amp; CRAFTS TRAINING WORKSHOPS AND PROVIDING SCHOLARSHIPS IN THE FIELD OF ARTS AMONGST UNDERPRIVILEGED AND AT RISK YOUTHS AND THE disabled within the kingston metropolitian area.</t>
  </si>
  <si>
    <t>CAIN100-1618C</t>
  </si>
  <si>
    <t>CAAP100-1032C</t>
  </si>
  <si>
    <t>CAIN100-1341C</t>
  </si>
  <si>
    <t>CAIN100-1910C</t>
  </si>
  <si>
    <t>CAIN100-1002C</t>
  </si>
  <si>
    <t>CAIN100-146C</t>
  </si>
  <si>
    <t>CAIN100-1808C</t>
  </si>
  <si>
    <t>CAIN100-189C</t>
  </si>
  <si>
    <t>CAUN100-1662C</t>
  </si>
  <si>
    <t>CAIN100-796C</t>
  </si>
  <si>
    <t>CAIN100-742C</t>
  </si>
  <si>
    <t>CAIN100-763C</t>
  </si>
  <si>
    <t>CAIN100-10C</t>
  </si>
  <si>
    <t>CAIN100-1018C</t>
  </si>
  <si>
    <t>CAIN100-713C</t>
  </si>
  <si>
    <t>CAIN100-1847C</t>
  </si>
  <si>
    <t>CAIN100-1815C</t>
  </si>
  <si>
    <t>CAIN100-1544C</t>
  </si>
  <si>
    <t>CAIN100-1778C</t>
  </si>
  <si>
    <t>CAIN100-1819C</t>
  </si>
  <si>
    <t>CAIN100-529C</t>
  </si>
  <si>
    <t>CAIN100-1425C</t>
  </si>
  <si>
    <t>CAIN100-1914C</t>
  </si>
  <si>
    <t>CAIN100-1501C</t>
  </si>
  <si>
    <t>CAIN100-1514C</t>
  </si>
  <si>
    <t>CAIN100-1020C</t>
  </si>
  <si>
    <t>CAOS100-1915C</t>
  </si>
  <si>
    <t>CAIN100-617C</t>
  </si>
  <si>
    <t>CAIN100-1382C</t>
  </si>
  <si>
    <t>CAIN100-1044C</t>
  </si>
  <si>
    <t>CAIN100-1587C</t>
  </si>
  <si>
    <t>CAIN100-12C</t>
  </si>
  <si>
    <t>CAIN100-85C</t>
  </si>
  <si>
    <t>CAIN100-967C</t>
  </si>
  <si>
    <t>CAIN100-1458C</t>
  </si>
  <si>
    <t>CAUN100-1835C</t>
  </si>
  <si>
    <t>CAIN100-469C</t>
  </si>
  <si>
    <t>CAIN100-1918C</t>
  </si>
  <si>
    <t>CAIN100-361C</t>
  </si>
  <si>
    <t>CAIN100-217C</t>
  </si>
  <si>
    <t>CAIN100-47C</t>
  </si>
  <si>
    <t>CAIN100-1089C</t>
  </si>
  <si>
    <t>CAIN100-1022C</t>
  </si>
  <si>
    <t>CAIN100-680C</t>
  </si>
  <si>
    <t>CAIN100-888C</t>
  </si>
  <si>
    <t>CAIN100-1028C</t>
  </si>
  <si>
    <t>CAIN100-329C</t>
  </si>
  <si>
    <t>CAIN100-1082C</t>
  </si>
  <si>
    <t>CAIN100-1424C</t>
  </si>
  <si>
    <t>CAIN100-1056C</t>
  </si>
  <si>
    <t>CAIN100-1283C</t>
  </si>
  <si>
    <t>CAIN100-1848C</t>
  </si>
  <si>
    <t>CAIN100-42C</t>
  </si>
  <si>
    <t>CAIN100-15C</t>
  </si>
  <si>
    <t>CAIN100-1881C</t>
  </si>
  <si>
    <t>CAIN100-1887C</t>
  </si>
  <si>
    <t>CAIN100-1803C</t>
  </si>
  <si>
    <t>CAIN100-1049C</t>
  </si>
  <si>
    <t>CAIN100-1087C</t>
  </si>
  <si>
    <t>CAIN100-132C</t>
  </si>
  <si>
    <t>CAIN100-1438C</t>
  </si>
  <si>
    <t>CAIN100-272C</t>
  </si>
  <si>
    <t>CAIN100-301C</t>
  </si>
  <si>
    <t>CAIN100-1048C</t>
  </si>
  <si>
    <t>CAIN100-22C</t>
  </si>
  <si>
    <t>CAIN100-24C</t>
  </si>
  <si>
    <t>CAIN100-50C</t>
  </si>
  <si>
    <t>CAIN100-1543C</t>
  </si>
  <si>
    <t>CAIN100-873C</t>
  </si>
  <si>
    <t>CAIN100-515C</t>
  </si>
  <si>
    <t>CAIN100-1569C</t>
  </si>
  <si>
    <t>CAIN100-110C</t>
  </si>
  <si>
    <t>CAIN100-25C</t>
  </si>
  <si>
    <t>CAIN100-1078C</t>
  </si>
  <si>
    <t>CAIN100-1525C</t>
  </si>
  <si>
    <t>CAIN100-16C</t>
  </si>
  <si>
    <t>CAIN100-73C</t>
  </si>
  <si>
    <t>CAIN100-52C</t>
  </si>
  <si>
    <t>CAIN100-287C</t>
  </si>
  <si>
    <t>CAIN100-689C</t>
  </si>
  <si>
    <t>CAIN100-747C</t>
  </si>
  <si>
    <t>CAIN100-1884C</t>
  </si>
  <si>
    <t>CAIN100-1376C</t>
  </si>
  <si>
    <t>CAIN100-45C</t>
  </si>
  <si>
    <t>CAUN100-259C</t>
  </si>
  <si>
    <t>CAIN100-89C</t>
  </si>
  <si>
    <t>CA100-488C</t>
  </si>
  <si>
    <t>The Saint Edmund Trust.</t>
  </si>
  <si>
    <t>CAOS100-46C</t>
  </si>
  <si>
    <t>CAIN100-260C</t>
  </si>
  <si>
    <t>CAIN100-1139C</t>
  </si>
  <si>
    <t>CAIN100-355C</t>
  </si>
  <si>
    <t>CAIN100-641C</t>
  </si>
  <si>
    <t>CAIN100-1885C</t>
  </si>
  <si>
    <t>CAIN100-1863C</t>
  </si>
  <si>
    <t>CAIN100-1817C</t>
  </si>
  <si>
    <t>CAIN100-61C</t>
  </si>
  <si>
    <t>CAIN100-1560C</t>
  </si>
  <si>
    <t>CAIN100-7C</t>
  </si>
  <si>
    <t>CAIN100-41C</t>
  </si>
  <si>
    <t>CAIN100-130C</t>
  </si>
  <si>
    <t>CAIN100-1460C</t>
  </si>
  <si>
    <t>CAIN100-1862C</t>
  </si>
  <si>
    <t>CAIN100-1899C</t>
  </si>
  <si>
    <t>CAIN100-783C</t>
  </si>
  <si>
    <t>CAIN100-60C</t>
  </si>
  <si>
    <t>CAIN100-626C</t>
  </si>
  <si>
    <t>CAIN100-1641C</t>
  </si>
  <si>
    <t>CAIN100-1521C</t>
  </si>
  <si>
    <t>CAIN100-1892C</t>
  </si>
  <si>
    <t>CAIN100-1941C</t>
  </si>
  <si>
    <t>CAIN100-1816C</t>
  </si>
  <si>
    <t>CAIN100-1031C</t>
  </si>
  <si>
    <t>CAIN100-1799C</t>
  </si>
  <si>
    <t>CAIN100-256C</t>
  </si>
  <si>
    <t>CAIN100-1673C</t>
  </si>
  <si>
    <t>CAIN100-622C</t>
  </si>
  <si>
    <t>CAIN100-1738C</t>
  </si>
  <si>
    <t>CAIN100-1875C</t>
  </si>
  <si>
    <t>CAAP100-144C</t>
  </si>
  <si>
    <t>CAIN100-158C</t>
  </si>
  <si>
    <t>CAIN100-1510C</t>
  </si>
  <si>
    <t>CAIN100-1896C</t>
  </si>
  <si>
    <t>CAIN100-1744C</t>
  </si>
  <si>
    <t>(876) 836-2252.</t>
  </si>
  <si>
    <t>CAIN100-938C</t>
  </si>
  <si>
    <t>CAIN100-63C</t>
  </si>
  <si>
    <t>CAIN100-454C</t>
  </si>
  <si>
    <t>CAIN100-1833C</t>
  </si>
  <si>
    <t>(876) 944-7611.</t>
  </si>
  <si>
    <t>CAIN100-1221C</t>
  </si>
  <si>
    <t>CAIN100-1132C</t>
  </si>
  <si>
    <t>CAIN100-534C</t>
  </si>
  <si>
    <t>(876) 788-3091.</t>
  </si>
  <si>
    <t>CAIN100-169C</t>
  </si>
  <si>
    <t>000-206-628</t>
  </si>
  <si>
    <t>003-009-345</t>
  </si>
  <si>
    <t>1(876) 504-7179.</t>
  </si>
  <si>
    <t>003-001-969</t>
  </si>
  <si>
    <t>1(876) 863-5528.</t>
  </si>
  <si>
    <t>1(876) 421-2221.</t>
  </si>
  <si>
    <t>1(876) 929-1160.</t>
  </si>
  <si>
    <t>(876) 967-0931.</t>
  </si>
  <si>
    <t>(876) 356-5715.</t>
  </si>
  <si>
    <t>(876) 978-0375.</t>
  </si>
  <si>
    <t>002-991-837</t>
  </si>
  <si>
    <t>(876) 276-7308.</t>
  </si>
  <si>
    <t>(876) 939-1614.</t>
  </si>
  <si>
    <t>002-898-675</t>
  </si>
  <si>
    <t>(876) 620-5561.</t>
  </si>
  <si>
    <t>002-943-549</t>
  </si>
  <si>
    <t>(876) 926-4869</t>
  </si>
  <si>
    <t>(917) 676-8771.</t>
  </si>
  <si>
    <t>(876) 451-0711</t>
  </si>
  <si>
    <t>(876) 866-1224.</t>
  </si>
  <si>
    <t>(876) 993-2747</t>
  </si>
  <si>
    <t>1(876) 990-2976</t>
  </si>
  <si>
    <t>(876) 929-9942</t>
  </si>
  <si>
    <t>002-970-708</t>
  </si>
  <si>
    <t>(876) 987-5887</t>
  </si>
  <si>
    <t>757-593-1308</t>
  </si>
  <si>
    <t>(876) 474-1090</t>
  </si>
  <si>
    <t>CAIN100-1380C</t>
  </si>
  <si>
    <t>CAIN100-1960C</t>
  </si>
  <si>
    <t>CAIN100-1096C</t>
  </si>
  <si>
    <t>CAIN100-1086C</t>
  </si>
  <si>
    <t>(876) 754-8627.</t>
  </si>
  <si>
    <t>003-035-492</t>
  </si>
  <si>
    <t>(876) 840-3334.</t>
  </si>
  <si>
    <t>(876) 433-1824</t>
  </si>
  <si>
    <t>(876) 346-5144</t>
  </si>
  <si>
    <t>(876) 596-0752.</t>
  </si>
  <si>
    <t>(876) 885-6164</t>
  </si>
  <si>
    <t>(876) 542-2996.</t>
  </si>
  <si>
    <t>(876) 927-2201.</t>
  </si>
  <si>
    <t>(876) 377-9280.</t>
  </si>
  <si>
    <t>(876) 363-3162.</t>
  </si>
  <si>
    <t>(876) 927-7098</t>
  </si>
  <si>
    <t>001-967-444</t>
  </si>
  <si>
    <t>CAIN100-239C</t>
  </si>
  <si>
    <t>CAIN100-1878C</t>
  </si>
  <si>
    <t>CAIN100-1939C</t>
  </si>
  <si>
    <t>CAIN100-296C</t>
  </si>
  <si>
    <t>CAIN100-109C</t>
  </si>
  <si>
    <t>CAIN100-1920C</t>
  </si>
  <si>
    <t>(876) 530-7640.</t>
  </si>
  <si>
    <t>CAIN100-1831C</t>
  </si>
  <si>
    <t>(876) 622-5119</t>
  </si>
  <si>
    <t>CAIN100-359C</t>
  </si>
  <si>
    <t>CAIN100-1441C</t>
  </si>
  <si>
    <t>To teach and train at risk youths in EAST CENTRAL ST.CATHERINE CONSTITUENCY. In the playing of band music and in the art of dancing as tools for their improvement and development and as a means to reduce teenage pregnancies and gang violence among them, allowing them to became model citizens.</t>
  </si>
  <si>
    <t>Action Ann Foundation</t>
  </si>
  <si>
    <t>Adult Learning Centres Of Jamaica Limited</t>
  </si>
  <si>
    <t>Agape Hearts Movement Limited</t>
  </si>
  <si>
    <t>Ah Loaf Of Bread Limited</t>
  </si>
  <si>
    <t>Ahmadiyya Muslim Jamaat Limited</t>
  </si>
  <si>
    <t>Amazing Prospects Limited</t>
  </si>
  <si>
    <t>Anderson &amp; Partners Foundation Limited</t>
  </si>
  <si>
    <t>Angel Of Pulse Limited</t>
  </si>
  <si>
    <t>Angels Open Bible Church Limited</t>
  </si>
  <si>
    <t>Avia Maria Simpson Foundation Limited</t>
  </si>
  <si>
    <t>Back To The Bible Broadcast Jamaica</t>
  </si>
  <si>
    <t>Behold Our God Advent Believers Ocho Rios Limited</t>
  </si>
  <si>
    <t>Bible Truth Healing And Deliverance Worship Centre Limited</t>
  </si>
  <si>
    <t>Bible Way Apostolic Church</t>
  </si>
  <si>
    <t>Black Angel Foundation Limited</t>
  </si>
  <si>
    <t>Bounty Foundation Limited</t>
  </si>
  <si>
    <t>Bourne To Give Limited</t>
  </si>
  <si>
    <t>Brand New Start Foundation Limited</t>
  </si>
  <si>
    <t>Brooks Level Citizens Association Benevolent Society</t>
  </si>
  <si>
    <t>Bullards Content Southside Church Of Christ Limited</t>
  </si>
  <si>
    <t>Byways And Hedges Outreach Ministry Limited</t>
  </si>
  <si>
    <t>Calvary Apostolic Church</t>
  </si>
  <si>
    <t>Campbell Town Association Limited</t>
  </si>
  <si>
    <t>Candle In The Dark Ministries Limited</t>
  </si>
  <si>
    <t>Caribbean Association Of Forensic Science Limited</t>
  </si>
  <si>
    <t>Caribbean Hepatitis C Alliance Limited</t>
  </si>
  <si>
    <t>Chapel Haven Outreach Foundation Limited</t>
  </si>
  <si>
    <t>Christel House Jamaica Limited</t>
  </si>
  <si>
    <t>Christian Congregation Of Jehovah's Witnesses Of Jamaica</t>
  </si>
  <si>
    <t>Church Of The Apostles And Prophets Of The Apostolic Faith Limited</t>
  </si>
  <si>
    <t>Church Of The First Born Of Jamaica Inc</t>
  </si>
  <si>
    <t>Church Teachers' College</t>
  </si>
  <si>
    <t>Church Teachings Of Apostolic Faith Limited</t>
  </si>
  <si>
    <t>City Of Mount Zion Church Of God</t>
  </si>
  <si>
    <t>Comfort Castle Primary Alumni Association Limited</t>
  </si>
  <si>
    <t>Cornwall Combined Disabilities Association Benevolent Society</t>
  </si>
  <si>
    <t>Dela Vega City Benevolent Society</t>
  </si>
  <si>
    <t>Delores Treasure Foundation Limited</t>
  </si>
  <si>
    <t>Destiny Care Foundation Limited</t>
  </si>
  <si>
    <t>Digicel Jamaica Foundation</t>
  </si>
  <si>
    <t>Dillgin Lupus Foundation Limited</t>
  </si>
  <si>
    <t>Dinthill Past Students Association</t>
  </si>
  <si>
    <t>Double Portion Deliverance International Ministry Limited</t>
  </si>
  <si>
    <t>Dream Lives Star Shines Foundation International Limited</t>
  </si>
  <si>
    <t>Dream Of Light Foundation</t>
  </si>
  <si>
    <t>Drim Ministries International</t>
  </si>
  <si>
    <t>Eagle Deliverance &amp; Empowerment Ministries International Limited</t>
  </si>
  <si>
    <t>East Kingston &amp; Port Royal Development Foundation Limited</t>
  </si>
  <si>
    <t>Elletson Road Church Of Christ Limited</t>
  </si>
  <si>
    <t>Emmanuel Outreach And Humanities Limited</t>
  </si>
  <si>
    <t>Eoro Foundation Limited</t>
  </si>
  <si>
    <t>Esher Martin Citizens Association</t>
  </si>
  <si>
    <t>Essex Hall Citizens Association</t>
  </si>
  <si>
    <t>Exodus Academy Limited</t>
  </si>
  <si>
    <t>Fairview Open Bible Church Limited</t>
  </si>
  <si>
    <t>Faith Ascension House Of God Of Prophesy</t>
  </si>
  <si>
    <t>Faith Deliverance Worship Temple Limited</t>
  </si>
  <si>
    <t>Faithful Few Mt. Zion Temple</t>
  </si>
  <si>
    <t>Faithful Hands Limited</t>
  </si>
  <si>
    <t>Faithful Isiah House Of Prayer Limited</t>
  </si>
  <si>
    <t>Felix Parke Prostate Cancer Foundation</t>
  </si>
  <si>
    <t>Fi Wi Culcha Charity Limited</t>
  </si>
  <si>
    <t>First Rock Foundation Limited</t>
  </si>
  <si>
    <t>Flourish Mentorship Program Limited</t>
  </si>
  <si>
    <t>Fosrich Foundation</t>
  </si>
  <si>
    <t>Free Town Church Of God Of Prophecy Outreach Foundation</t>
  </si>
  <si>
    <t>Friends For Change Foundation Limited</t>
  </si>
  <si>
    <t>Friends In Need</t>
  </si>
  <si>
    <t>Friends Of A Child Help Foundation Limited</t>
  </si>
  <si>
    <t>Friends Of Hope Institute Limited</t>
  </si>
  <si>
    <t>Friends Of The Redeemer United</t>
  </si>
  <si>
    <t>Game Of Life Foundation Limited</t>
  </si>
  <si>
    <t>Genesis Academy</t>
  </si>
  <si>
    <t>George Moodie Cares Foundation Limited</t>
  </si>
  <si>
    <t>Gertrude Jascha Foundation Limited</t>
  </si>
  <si>
    <t>Girlz With Goals Limited</t>
  </si>
  <si>
    <t>Give A Shoe Foundation Limited</t>
  </si>
  <si>
    <t>Giving Back To The Hills Foundation Limited</t>
  </si>
  <si>
    <t>Giving Hearts And Friends Foundation Limited</t>
  </si>
  <si>
    <t>Glad Tidings Church Of The First Born</t>
  </si>
  <si>
    <t>Glory &amp; Grace Ministries</t>
  </si>
  <si>
    <t>God Ever Touching Humanity Limited</t>
  </si>
  <si>
    <t>Good Neighbours Community Outreach Jamaica Limited</t>
  </si>
  <si>
    <t>Gordon Pen Benevolent Society</t>
  </si>
  <si>
    <t>Grace Bible Fellowship Limited</t>
  </si>
  <si>
    <t>Grace Family Church</t>
  </si>
  <si>
    <t>Greater Works International Fellowship</t>
  </si>
  <si>
    <t>Green Block Foundation Limited</t>
  </si>
  <si>
    <t>Grove Place Litchfield Foundation Limited</t>
  </si>
  <si>
    <t>Growing Into Greatness Foundation Limited</t>
  </si>
  <si>
    <t>Growth And Opportunity Trust Limited</t>
  </si>
  <si>
    <t>Guddehyah Ministries Limited</t>
  </si>
  <si>
    <t>Haemophilia Society Of Jamaica Limited</t>
  </si>
  <si>
    <t>Hampstead Park Community Benevolent Society</t>
  </si>
  <si>
    <t>Hampton Green Missionary Church Foundation Limited</t>
  </si>
  <si>
    <t>Healthcare Social Workers Association Of Jamaica Limited</t>
  </si>
  <si>
    <t>Hearts Of Love &amp; Compassion Ministry Limited</t>
  </si>
  <si>
    <t>Help Us Feed The Less Fortunate</t>
  </si>
  <si>
    <t>Higher Level Deliverance International Ministry</t>
  </si>
  <si>
    <t>Highly Bless Foundation Limited</t>
  </si>
  <si>
    <t>Highway Apostolic Church Limited</t>
  </si>
  <si>
    <t>Holiness Deliverance Outreach Ministries Limited</t>
  </si>
  <si>
    <t>Holmwood Past Students Association International Chapter Limited</t>
  </si>
  <si>
    <t>Holy Orthodox Archdiocese In Jamaica Limited</t>
  </si>
  <si>
    <t>Holy Redeemed Church Of Jesus Christ</t>
  </si>
  <si>
    <t>Hope Prophetic Prayer And Deliverance Ministry Limited</t>
  </si>
  <si>
    <t>Hopelin E Taylor-Brown Charity Foundation Of Cedar Valley Limited</t>
  </si>
  <si>
    <t>House Of Life Ministries International Limited</t>
  </si>
  <si>
    <t>House Of Miracles Faith Deliverance Ministries International Limited</t>
  </si>
  <si>
    <t>Hunts Bay Fisherfolks Benevolent Society</t>
  </si>
  <si>
    <t>Icyline Wallace Cancer Foundation</t>
  </si>
  <si>
    <t>International Technologies Group</t>
  </si>
  <si>
    <t>Irie Kidz Foundation Limited</t>
  </si>
  <si>
    <t>Jamaica 4-H Foundation 2016 Limited</t>
  </si>
  <si>
    <t>Jamaica Agriculture Society Foundation Limited</t>
  </si>
  <si>
    <t>Jamaica Aids Support For Life</t>
  </si>
  <si>
    <t>Jamaica Amateur Golf Association Limited</t>
  </si>
  <si>
    <t>Jamaica Cancer Care And Research Institute Limited</t>
  </si>
  <si>
    <t>Jamaica Canji International Foundation Limited</t>
  </si>
  <si>
    <t>Jamaica Community Action Network Foundation</t>
  </si>
  <si>
    <t>Jamaica Dyslexia Association</t>
  </si>
  <si>
    <t>Jamaica Flying Disc Federation Limited</t>
  </si>
  <si>
    <t>Jamaica Guangdond Association</t>
  </si>
  <si>
    <t>Jamaica Independent Schools' Association</t>
  </si>
  <si>
    <t>Jamaica Obstacle Course Racing Foundation Limited</t>
  </si>
  <si>
    <t>Jamaica Rifle Association Limited</t>
  </si>
  <si>
    <t>Jamaica Rugby Football Union (2011) Limited</t>
  </si>
  <si>
    <t>Jedidiah Outreach Ministries Limited</t>
  </si>
  <si>
    <t>Josephine Kelly Foundation Limited</t>
  </si>
  <si>
    <t>Joshua Ramsay Cure And Conquer Foundation Limited</t>
  </si>
  <si>
    <t>Julie Malcolm Foundation Limited</t>
  </si>
  <si>
    <t>K D Crosdale Foundation Limited</t>
  </si>
  <si>
    <t>Kemps Hill High School Past Students' Association Limited</t>
  </si>
  <si>
    <t>Kerry Ann Thompson Foundation Limited</t>
  </si>
  <si>
    <t>Kersta Community Restoration Organization Limited</t>
  </si>
  <si>
    <t>Kevin Downswell Foundation Limited</t>
  </si>
  <si>
    <t>King Jesus Cares Ministries</t>
  </si>
  <si>
    <t>Kingdom Covenant Family Church Limited</t>
  </si>
  <si>
    <t>Kols Foundation Limited</t>
  </si>
  <si>
    <t>CAIN100NR-134C</t>
  </si>
  <si>
    <t>Action For Jamaica Limited</t>
  </si>
  <si>
    <t>To promote social impovements in the lives of all poor people or those in need in the parish of St.Ann or across all the other parishes in Jamaica.</t>
  </si>
  <si>
    <t>876-381-4882</t>
  </si>
  <si>
    <t>CAIN100NR-144C</t>
  </si>
  <si>
    <t>876-453-3776</t>
  </si>
  <si>
    <t>CA100NR-123</t>
  </si>
  <si>
    <t>To promote the Gospel of Jesus Christ throughout the community of Granville and other communities in the parish of Trelawny and other parishes of Jamaica.</t>
  </si>
  <si>
    <t>876-517-4798</t>
  </si>
  <si>
    <t>To provide food and school supplies for children, Provide less fortunate children with the opportunity to receive a proper education</t>
  </si>
  <si>
    <t>CA100NR-129C</t>
  </si>
  <si>
    <t>To provide relief, resources and release challeges for persons with ear, nose, throat and related illnesses.</t>
  </si>
  <si>
    <t>876-909-5112</t>
  </si>
  <si>
    <t>CAIN100-264C</t>
  </si>
  <si>
    <t>Reaching every age group with the Gospel of Jesus Christ in Jamaica and foreign lands by radio, By recording, By printed words and by personal evangelism</t>
  </si>
  <si>
    <t>CA100NR-83C</t>
  </si>
  <si>
    <t>To spread or promulgate the gospel of Jesus christ throughout the island of Jamaica, so that women, men and child will come to accept his teachings and principles</t>
  </si>
  <si>
    <t>876-484-7335</t>
  </si>
  <si>
    <t>CAIN100NR-135C</t>
  </si>
  <si>
    <t>Faithful Few Ministries International</t>
  </si>
  <si>
    <t>Offer charitable support for individual, families, communities in need. Food and grocery distributions will be one focus.</t>
  </si>
  <si>
    <t>876-990-7787</t>
  </si>
  <si>
    <t>Freeport Peninsula Association Limited</t>
  </si>
  <si>
    <t>CA100NR-90C</t>
  </si>
  <si>
    <t>Provide clothing to rural communities, Churches and homes</t>
  </si>
  <si>
    <t>CAIN100NR-149C</t>
  </si>
  <si>
    <t>God's Word Works Faith Ministries Limited</t>
  </si>
  <si>
    <t>876-793-6889</t>
  </si>
  <si>
    <t>To Improve the health, economic and social conditions</t>
  </si>
  <si>
    <t>Grace Christian Ministries International Jamaica Limited</t>
  </si>
  <si>
    <t>Bring Glory To God, improve the lives of the people in the surrounding community</t>
  </si>
  <si>
    <t>Provide Community Service to the Community of Haughton Court, hanover.</t>
  </si>
  <si>
    <t>CABS100NR-66C</t>
  </si>
  <si>
    <t>Provide information, advice and scholarship to young women across Jamaica.</t>
  </si>
  <si>
    <t>876-997-9587</t>
  </si>
  <si>
    <t>Foundationharriethall@gmail.com</t>
  </si>
  <si>
    <t>CAIN100NR-1519</t>
  </si>
  <si>
    <t>To provide support and insoiration to persins affected by breast cancer via education and support groups.</t>
  </si>
  <si>
    <t>876-587-6920</t>
  </si>
  <si>
    <t>International Missionary Society, Seventh Day Adventist Church Reform Movement, Jamaica Field</t>
  </si>
  <si>
    <t>To Promote, encourage and develop the tenets of the church and further the growth of Christianity</t>
  </si>
  <si>
    <t>CAIN100NR-88C</t>
  </si>
  <si>
    <t>Jamaica Link Ministries Limited</t>
  </si>
  <si>
    <t>To promote the biblical scriptural teachings of Jesus Christ as the true savior and deliverer of all sins and destructions to all the people throughout the communities of Montego Bay, the other communities in the parish of St. James and across the other parishes of Jamaica so that their souls will be saved.</t>
  </si>
  <si>
    <t>876-315-6534</t>
  </si>
  <si>
    <t>Lucea Skills Training Centre Limited</t>
  </si>
  <si>
    <t>CA100NR-136C</t>
  </si>
  <si>
    <t>Lucia Rutherford Foundation</t>
  </si>
  <si>
    <t>Provide assistance to needy kids and schools with educational products</t>
  </si>
  <si>
    <t>876-524-7688</t>
  </si>
  <si>
    <t>To improve the Health, economic,Social conditions of indigent and elderly persons</t>
  </si>
  <si>
    <t>To Feed Street People, Provide shelter</t>
  </si>
  <si>
    <t>CAIN100NR-146C</t>
  </si>
  <si>
    <t>Bogue Industrial Estate, montego Bay</t>
  </si>
  <si>
    <t>Preach The Gospel, Charity Service, Helping through Skills Training</t>
  </si>
  <si>
    <t>CAIN100NR-101C</t>
  </si>
  <si>
    <t>To promote the relief from hardship and distress faced by children, youths and adults in the general public in the Parish of St. James and other parishes across Jamaica that are affected by Austism Spectrum Disorder;in getting the relevant resources and social help needed in living and dealing with the disorder everyday of their lives.</t>
  </si>
  <si>
    <t>To empower adults, youths, children and help and help them to develop an individual and to enjoy new challenges through volunteering and social action while making a positive contribution to their community.</t>
  </si>
  <si>
    <t>876-454-5602</t>
  </si>
  <si>
    <t>To improve the health, economic and social conditions of indigent children and elderly persons</t>
  </si>
  <si>
    <t>Delightful District, junction</t>
  </si>
  <si>
    <t>Negril Education Environment Trust Limited</t>
  </si>
  <si>
    <t>The relief of poverty suffering and distress among the people of the district and in areas of Negril, Westmoreland and to provide training</t>
  </si>
  <si>
    <t>876-849-5895</t>
  </si>
  <si>
    <t>CAIN100NR-113C</t>
  </si>
  <si>
    <t>Negril Trust Fund Limited</t>
  </si>
  <si>
    <t>To enhance good, affordable and proper health care to all the people in and around the communities in Negril and all the other communities in the Parish of Westmoreland so that they will be able to live healthier , productive and stress-free lives.</t>
  </si>
  <si>
    <t>876-277-7865</t>
  </si>
  <si>
    <t>CAIN100NR-133C</t>
  </si>
  <si>
    <t>New Life Faith Deliverance Ministry Limited</t>
  </si>
  <si>
    <t>To promote and encourage people in and around the parish of Trelawny to serve God</t>
  </si>
  <si>
    <t>876-357-1289</t>
  </si>
  <si>
    <t>To improve the health, economic and social conditions of indigent children and elderly throughout Jamaica</t>
  </si>
  <si>
    <t>To provide skill training and support for underprivileged youth through education age 16-30 ny partnering HeartTrust NTA</t>
  </si>
  <si>
    <t>876-513-4570</t>
  </si>
  <si>
    <t>To educate the public and advocate on recycling methods to promote sustainable improvements to the environment.</t>
  </si>
  <si>
    <t>876-890-9107</t>
  </si>
  <si>
    <t>Coordinate, facilitate and expand the acquisition and distribution of overseas and local resources to Ja Public School in most need.</t>
  </si>
  <si>
    <t>CAIN100NR-158C</t>
  </si>
  <si>
    <t>CA100NR-111C</t>
  </si>
  <si>
    <t>CAIN100NR-142</t>
  </si>
  <si>
    <t>To promote the Word of God in the original Hebrew name of YaHUaH in the lives of the down troddened, ;lost souls, all depressed people and the general public throughout the Community of Cornwall Courts and other Communities in the parish of St. James and other parishes in Jamaica</t>
  </si>
  <si>
    <t>876-362-9755</t>
  </si>
  <si>
    <t>CAIN100NR-143C</t>
  </si>
  <si>
    <t>To promote the gospel of Jesus Christ throughout the Community of Mount Pelier and othe Communities in the Parish of Hanover and other parishes of Jamaica.</t>
  </si>
  <si>
    <t>876-537-1357</t>
  </si>
  <si>
    <t>The advance good health and social conditions for children,young persons, Adult and the elderly from a lower socio-economic background.</t>
  </si>
  <si>
    <t>Lot 1 Nothern Estates, little River POBox 8766 Rose Hall Montego Bay</t>
  </si>
  <si>
    <t>To initiate,reinforce, develop, Promote and support educational programmes and opportunities that help to advance the human resources</t>
  </si>
  <si>
    <t>CAIN100NR-1497C</t>
  </si>
  <si>
    <t>Serve the spiritual needs of the orthodox christians in Jamaica. Serve the needs of the poor and others in need</t>
  </si>
  <si>
    <t>876-881-4902</t>
  </si>
  <si>
    <t>CAUN100NR-138C</t>
  </si>
  <si>
    <t>The Montego Bay Christian Academy</t>
  </si>
  <si>
    <t>To promote the importance of education to residents of Montego Bay and its environs and its bearing on social and economic development</t>
  </si>
  <si>
    <t>876-475-0127</t>
  </si>
  <si>
    <t>CAIN100NR-155C</t>
  </si>
  <si>
    <t>To provide shelter, educate,train and provide counseling for childrenthrough Jamaica to be a gentof change by participating in various self - help programmes.</t>
  </si>
  <si>
    <t>To establish, promote and foster religious and educational programmes that will enhance the spiritual and social welfareof the people of Ja.</t>
  </si>
  <si>
    <t>To improve the health, economic, education and social conditions of needy and at risk individuals in Western Ja.</t>
  </si>
  <si>
    <t>CAIN100NR-1075C</t>
  </si>
  <si>
    <t>876-430-3892</t>
  </si>
  <si>
    <t>CA100PR-10C</t>
  </si>
  <si>
    <t>CAIN100NR-156C</t>
  </si>
  <si>
    <t>Triumphant Zion Church Limited</t>
  </si>
  <si>
    <t>876-919-5717</t>
  </si>
  <si>
    <t>21 Lloyd Young Drive , Albion , montego Bay</t>
  </si>
  <si>
    <t>CAIN100NR-153C</t>
  </si>
  <si>
    <t>To promote the advancement of educational outreach programs for all children and youths in and around the communities in the Parishof Manchester and the other communities in the other parishes in Jamaica so that they will be able to develop academically and become productive people in the country.</t>
  </si>
  <si>
    <t>876-412-2178</t>
  </si>
  <si>
    <t>CA100NR-125C</t>
  </si>
  <si>
    <t>876-440-4954</t>
  </si>
  <si>
    <t>CAIN100NR-147C</t>
  </si>
  <si>
    <t>876-779-9819</t>
  </si>
  <si>
    <t>To promote the uncompromised word of God to people throughout Jamaica</t>
  </si>
  <si>
    <t>876-874-9486</t>
  </si>
  <si>
    <t>Knowing and Spreading the Gospel to all.Acts of kindness, food, Practical training, Buliding homes</t>
  </si>
  <si>
    <t>CA100NR-107C</t>
  </si>
  <si>
    <t>CA100NR-122C</t>
  </si>
  <si>
    <t>CA100NR-120C</t>
  </si>
  <si>
    <t>CA100NR-99C</t>
  </si>
  <si>
    <t>CA100NR-117C</t>
  </si>
  <si>
    <t>CA100NR-58C</t>
  </si>
  <si>
    <t>CA100NR-51C</t>
  </si>
  <si>
    <t>CAIN100-1767C</t>
  </si>
  <si>
    <t>CAIN100NR-159C</t>
  </si>
  <si>
    <t>CAIN100NR-157C</t>
  </si>
  <si>
    <t>Mitzie Charity Missions Limited</t>
  </si>
  <si>
    <t>To promote the relief of poverty for the elderly, the indigent, the poor youths, adults and children in the parish of St. James.To promote the advancement of eduaction for the poor youths and children in all the parishes of Jamaica. To promotr the advancement of health and the saving of lives for the elderly, the indigent, the poor youths, adults and children in all the parishes of Jamaica</t>
  </si>
  <si>
    <t>To promote the Gospel of Jesus Christ to all people throughout the community of Rose Heights and other communitties in the parish of St. James and other parishes of Jamaica. To promote the Word of God to all the people who are sinners, sick, spiritually wounded, broken and depressed and all the families possible throughout the community of Rose Heights and other communities in the parish of Saint James and other parishes of Jamaica. To promote the relieve of poverty amoung those most vulnerable and marginalized in and around the community of Rose Heights in the parish of St. James and other parishes throughout Jamaica, to include Places of Safety, Infirmaries and AIDS Hospices.</t>
  </si>
  <si>
    <t>929-216-3500</t>
  </si>
  <si>
    <t>876-288-7243</t>
  </si>
  <si>
    <t>New Charities                                                                                                                                          (Registarar Signature Date).</t>
  </si>
  <si>
    <t>CA100-360C</t>
  </si>
  <si>
    <t>CAIN100-1851C</t>
  </si>
  <si>
    <t>(876) 470-6812</t>
  </si>
  <si>
    <t>CAIN100-1923C</t>
  </si>
  <si>
    <t>CAIN100-940C</t>
  </si>
  <si>
    <t>(876) 473-5869</t>
  </si>
  <si>
    <t>CAIN100-1173C</t>
  </si>
  <si>
    <t>CAIN100-176C</t>
  </si>
  <si>
    <t>CAIN100-220C</t>
  </si>
  <si>
    <t>CAIN100-1130C</t>
  </si>
  <si>
    <t>CAIN100-629C</t>
  </si>
  <si>
    <t>(876) 986-3344</t>
  </si>
  <si>
    <t>CAIN100-1906C</t>
  </si>
  <si>
    <t>CAIN100-17C</t>
  </si>
  <si>
    <t>Date of Expiration for the Registration Certificate</t>
  </si>
  <si>
    <t>CA100-188C</t>
  </si>
  <si>
    <t>002-073-617</t>
  </si>
  <si>
    <t>To establish on a wholly charitable basis a Trust Fund designated The Ridgemount United Trust Fund and to hold such Trust Fund to the use of the Ridgemount United Church for the purpose of maintaining a vibrant existence and financing charitable programmes designed to develop and strengthen individuals physically, intellectually and spiritually, with a view to creating a wholesome and desirable society in which to live and build the Kingdom of God.</t>
  </si>
  <si>
    <t>Operation cease to exist</t>
  </si>
  <si>
    <t>002 - 754 - 282</t>
  </si>
  <si>
    <t>CA100-657C</t>
  </si>
  <si>
    <t>001-983-342</t>
  </si>
  <si>
    <t>The Hour of Grace Publications, Inc.</t>
  </si>
  <si>
    <t>CA100-1482C</t>
  </si>
  <si>
    <t>002-769-280</t>
  </si>
  <si>
    <t>1(876) 530-6481</t>
  </si>
  <si>
    <t>CA100-1039C</t>
  </si>
  <si>
    <t>002-690-497</t>
  </si>
  <si>
    <t>(876) 936-1300</t>
  </si>
  <si>
    <t>CA100-1518C</t>
  </si>
  <si>
    <t>001-805-398</t>
  </si>
  <si>
    <t>CA100-1704C</t>
  </si>
  <si>
    <t>(876) 847-7489</t>
  </si>
  <si>
    <t>CA100-223C</t>
  </si>
  <si>
    <t>To relieve poverty suffering and distress among the people of jamaica and in particular the people of ORACABESSA and its environ;</t>
  </si>
  <si>
    <t>(876) 564-0503</t>
  </si>
  <si>
    <t>Status</t>
  </si>
  <si>
    <t>002-675-412</t>
  </si>
  <si>
    <t>002-710-919</t>
  </si>
  <si>
    <t>003-000-435</t>
  </si>
  <si>
    <t>001-295-217</t>
  </si>
  <si>
    <t>002-203-634</t>
  </si>
  <si>
    <t>002-643-316</t>
  </si>
  <si>
    <t>002-644-525</t>
  </si>
  <si>
    <t>002-731-436</t>
  </si>
  <si>
    <t>002-729-733</t>
  </si>
  <si>
    <t>002-178-753</t>
  </si>
  <si>
    <t>002-842-637</t>
  </si>
  <si>
    <t>002-872-439</t>
  </si>
  <si>
    <t>002-802-422</t>
  </si>
  <si>
    <t>002-093-332</t>
  </si>
  <si>
    <t>002-059-134</t>
  </si>
  <si>
    <t>003-027-767</t>
  </si>
  <si>
    <t>002-115-891</t>
  </si>
  <si>
    <t>001-786-318</t>
  </si>
  <si>
    <t>002-750-511</t>
  </si>
  <si>
    <t>002-176-351</t>
  </si>
  <si>
    <t>001-660-977</t>
  </si>
  <si>
    <t>002-783-258</t>
  </si>
  <si>
    <t>002-068-451</t>
  </si>
  <si>
    <t>002-832-283</t>
  </si>
  <si>
    <t>002-956-349</t>
  </si>
  <si>
    <t>001-920-219</t>
  </si>
  <si>
    <t>001-945-475</t>
  </si>
  <si>
    <t>002-696-495</t>
  </si>
  <si>
    <t>001-966-216</t>
  </si>
  <si>
    <t>002-889-820</t>
  </si>
  <si>
    <t>001-609-882</t>
  </si>
  <si>
    <t>002-036-479</t>
  </si>
  <si>
    <t>002-759-373</t>
  </si>
  <si>
    <t>002-208-423</t>
  </si>
  <si>
    <t>002-203-596</t>
  </si>
  <si>
    <t>002-767-511</t>
  </si>
  <si>
    <t>002-719-193</t>
  </si>
  <si>
    <t>002-799-758</t>
  </si>
  <si>
    <t>002-730-146</t>
  </si>
  <si>
    <t>Signature</t>
  </si>
  <si>
    <t>Errol Gallimore</t>
  </si>
  <si>
    <t>Tanesha Facey</t>
  </si>
  <si>
    <t>001-978-667</t>
  </si>
  <si>
    <t>001-817-990</t>
  </si>
  <si>
    <t>002-758-105</t>
  </si>
  <si>
    <t>002-782-910</t>
  </si>
  <si>
    <t>000-281-549</t>
  </si>
  <si>
    <t>000-208-566</t>
  </si>
  <si>
    <t>000-945-773</t>
  </si>
  <si>
    <t>001-989-723</t>
  </si>
  <si>
    <t>001-953-338</t>
  </si>
  <si>
    <t>001-969-358</t>
  </si>
  <si>
    <t>001-818-295</t>
  </si>
  <si>
    <t>001-842-358</t>
  </si>
  <si>
    <t>002-799-898</t>
  </si>
  <si>
    <t>002-742-373</t>
  </si>
  <si>
    <t>002-750-465</t>
  </si>
  <si>
    <t>002-099-128</t>
  </si>
  <si>
    <t>002-700-298</t>
  </si>
  <si>
    <t>002-768-623</t>
  </si>
  <si>
    <t>002-732-211</t>
  </si>
  <si>
    <t>002-791-099</t>
  </si>
  <si>
    <t>002-754-789</t>
  </si>
  <si>
    <t>002-000-911</t>
  </si>
  <si>
    <t>002-200-139</t>
  </si>
  <si>
    <t>002-761-521</t>
  </si>
  <si>
    <t>002-790-661</t>
  </si>
  <si>
    <t>002-677-903</t>
  </si>
  <si>
    <t>002-747-723</t>
  </si>
  <si>
    <t>002-790-394</t>
  </si>
  <si>
    <t>002-173-573</t>
  </si>
  <si>
    <t>002-778-858</t>
  </si>
  <si>
    <t>002-729-610</t>
  </si>
  <si>
    <t>002-097-419</t>
  </si>
  <si>
    <t>002-184-567</t>
  </si>
  <si>
    <t>Alpha Boy's School</t>
  </si>
  <si>
    <t>American Women's Group Of Jamaica Limited</t>
  </si>
  <si>
    <t>Aunt Beryl's Children's Charity Limited</t>
  </si>
  <si>
    <t>Bethesda Divine Apostolic Ministries</t>
  </si>
  <si>
    <t>Bridges To Jamaica Development Initiatives Limited</t>
  </si>
  <si>
    <t>Charlton's Academy Limited</t>
  </si>
  <si>
    <t>Christ Cathedral Community Worship Center International</t>
  </si>
  <si>
    <t>Church Of Jesus Christ (Worship Centre)</t>
  </si>
  <si>
    <t>City Of Refuge Children's Home Limited</t>
  </si>
  <si>
    <t>Doing Good In The Neighbourhood Charity Program Limited</t>
  </si>
  <si>
    <t>Environmental Foundation Of Jamaica Limited</t>
  </si>
  <si>
    <t>Faith &amp; Hope Deliverance Church Limited</t>
  </si>
  <si>
    <t>Fincol Restoration Ministries Limited</t>
  </si>
  <si>
    <t>Gospel Light Church Of The Apostolic Faith Of Our Lord And Saviour Jesus Christ Limited</t>
  </si>
  <si>
    <t>Greater Apostolic Christ Temple Ministries Limited</t>
  </si>
  <si>
    <t>Hannah's Heritage</t>
  </si>
  <si>
    <t>Hope Bay Advanced Educational Centre Limited</t>
  </si>
  <si>
    <t>Lilah's Lemon-Aid Stand For Kids</t>
  </si>
  <si>
    <t>Institute Of Innovation And Technology Limited.</t>
  </si>
  <si>
    <t>International Women's Coffee Alliance Jamaica Limited</t>
  </si>
  <si>
    <t>Jamaica Down's Syndrome Foundation Limited</t>
  </si>
  <si>
    <t>John's Town Foundation Limited</t>
  </si>
  <si>
    <t>Jubilee Worship Centre</t>
  </si>
  <si>
    <t>Kareem's Collector Drive Limited</t>
  </si>
  <si>
    <t>King's Chapel Apostolic Church Limited</t>
  </si>
  <si>
    <t>King's House Foundation Limited</t>
  </si>
  <si>
    <t>Manning's School Development Foundation Limited</t>
  </si>
  <si>
    <t>Miss Minnie's Kids - Jamaica Project.</t>
  </si>
  <si>
    <t>Mr. Alty &amp; Mrs. Della Foundation Limited</t>
  </si>
  <si>
    <t>My Lord's House International Limited</t>
  </si>
  <si>
    <t>National Supply Foundation Limited.</t>
  </si>
  <si>
    <t>New Hope Children's Fund Limited</t>
  </si>
  <si>
    <t>New Vision Children's Home Limited.</t>
  </si>
  <si>
    <t>Nisha's Gymnastics &amp; Fitness Center Limited</t>
  </si>
  <si>
    <t>Nita's Kids Foundation Limited</t>
  </si>
  <si>
    <t>Oneness Pentecostal Church (Apostolic).</t>
  </si>
  <si>
    <t>Operation 256, Curphey Home &amp; The Children's Project Ltd</t>
  </si>
  <si>
    <t>Our Lady's Rosary Congregation Of The Holy Cross.</t>
  </si>
  <si>
    <t>Philharmonic Orchestra Of Jamaica (Est. 2013).</t>
  </si>
  <si>
    <t>Pilgrim's Evangelistic Ministries.</t>
  </si>
  <si>
    <t>Porter's Mountain Alumni Limited.</t>
  </si>
  <si>
    <t>St. Joseph's Infant School</t>
  </si>
  <si>
    <t>St. Joseph's Teachers College</t>
  </si>
  <si>
    <t>St. Mark's Redemption Baptist Church Limited</t>
  </si>
  <si>
    <t>4 Y's Foundation Limited</t>
  </si>
  <si>
    <t>Global Starzz Barclay's Foundation Limited</t>
  </si>
  <si>
    <t>Jghs. 80's Kings &amp; Queens Limited</t>
  </si>
  <si>
    <t>Kip's Children Foundation And Scholarship Fund Limited</t>
  </si>
  <si>
    <t>Rosetta's Gift Foundation Company Limited</t>
  </si>
  <si>
    <t>S &amp; L Sharing Hand's Limited</t>
  </si>
  <si>
    <t>Scott's Hall Maroon Indigenous Cultural Group Limited.</t>
  </si>
  <si>
    <t>Sharon Shaw's Youths And Elders Association Limited</t>
  </si>
  <si>
    <t>St. Aubyn's Foundation.</t>
  </si>
  <si>
    <t>St. Faith's Foundation Limited.</t>
  </si>
  <si>
    <t>St. Hugh's Past Students Foundation</t>
  </si>
  <si>
    <t>St. Patrick's Foundation</t>
  </si>
  <si>
    <t>Stacy's Blessing Foundation</t>
  </si>
  <si>
    <t>Sunbeam Children's Home Limited.</t>
  </si>
  <si>
    <t>The Powell's Renal Foundation Limited</t>
  </si>
  <si>
    <t>The Woman's Club Foundation Of Jamaica (2020) Limited.</t>
  </si>
  <si>
    <t>The Women's Resource And Outreach Centre Limited</t>
  </si>
  <si>
    <t>Wolmer's Trust</t>
  </si>
  <si>
    <t>Ross Amazing Home Care Limited.</t>
  </si>
  <si>
    <t>Ruach Stream Of The Living Water Ministries.</t>
  </si>
  <si>
    <t>Treasure Beach Destination Management Organisation (DMO) Limited</t>
  </si>
  <si>
    <t>St. Barbara Faith And Hope Zion Temple Limited.</t>
  </si>
  <si>
    <t>Still Kickin' Limited.</t>
  </si>
  <si>
    <t>The Howard Ward Benefit Foundation Limited</t>
  </si>
  <si>
    <t>The Ionie A. Matthews I Am Charity Foundation Limited</t>
  </si>
  <si>
    <t>The Multicare Youth Foundation</t>
  </si>
  <si>
    <t>Temple Of Faith In Christ Worldwide Ministries Limited.</t>
  </si>
  <si>
    <t>_Space Museum</t>
  </si>
  <si>
    <t>To enhance the development of educational programs and opportunities for all children of children in the community of Dias and other communities in the Parish of Hanover in Jamaica</t>
  </si>
  <si>
    <t>Guided by its vision and mission, the Principal, senior staff and wider group of stakeholdersare striving to achieve excellence in the intellectual, social, spiritual and physicaldevelopment of students. The school attributes its overall success to the outstanding teamworkof the entire learning community.</t>
  </si>
  <si>
    <t>To preach the word of God throughout Jamaica in orger to win souls for the Kingdom of God, teaching and enchancing and bringing Healing and Deliverance to individual through the true Word of God, the Holy Spirit and Worship.</t>
  </si>
  <si>
    <t>Blue Mountain Project T/A Hagley Gap Health Clinic</t>
  </si>
  <si>
    <t>Bounty Hall Abundant Life Ministry Association</t>
  </si>
  <si>
    <t>Bushy Park Phase 2 Citizens' Benevolent Society</t>
  </si>
  <si>
    <t>(876) 631-4861</t>
  </si>
  <si>
    <t>The objectives of the CAS were established in the early days of the Academy, and are as follows: To provide a forum for interchange of ideas among scientists on important issues related to the application of Science and TechnologyTo serve as a source of advise to regional governments and regional governmental and non-governmental organizations in scientific and technological matters.To facilitate cooperation among scientists and promote the execution and coordination of scientific research in all its aspectsTo liaise with relevant research organisation and assist in facilitating their mutual interactionTo recognise and reward outstanding performance and achievement within the region in the fields of Science and TechnologyTo undertake, and collaborate in, the collation and publication of results of scientific researchTo raise the level of scientific consciousness in the region, and increase the public understanding and appreciation of the importance and potential of Science and Technology in human progressTo establish and maintain high standards of ethics in all scientific endeavours</t>
  </si>
  <si>
    <t>1(876) 977-7764Cell: 1(876) 323-2171                                                                                                                 1(876) 303-0491</t>
  </si>
  <si>
    <t>Caribbean Graduate School Of Theology</t>
  </si>
  <si>
    <t>Caribbean Microfinance Alliance</t>
  </si>
  <si>
    <t>To promote religion, And in particular the religion of Judaism</t>
  </si>
  <si>
    <t>To Support and empowerment to schools, churches, businesses, and the wider community in suicide prevention and grife counselling, among teens, children and adults.</t>
  </si>
  <si>
    <t>Church Of Jesus Christ Of Whitehouse</t>
  </si>
  <si>
    <t>To faithfully care for and minister to the needs of the most marginalized and abandoned of persons</t>
  </si>
  <si>
    <t>1876- 952-2406</t>
  </si>
  <si>
    <t>Support in any way Cornwall College</t>
  </si>
  <si>
    <t>Darliston Baptist Church</t>
  </si>
  <si>
    <t>The Digicel Foundation, which operates in four counties: Haiti, Jamaica, Papua New Guinea and Trinidad and Tobago, is a non-profit organisation that distributes and utilises funds on a charitable basis for the sole purpose of building communities and community spirit in its respective countries. The Digicel Foundation strives to ensure that communities are healthy, primarily through the support of Community based and driven activities which should embrace social, cultural and particularly educational objectives.</t>
  </si>
  <si>
    <t>Caring for the Children of Jamaica who are subject to abuse</t>
  </si>
  <si>
    <t>To provide asistance to civic organizations trying to make a meaningful contribution to the environment and child welfare and development through grants to egligible non-government institutions; To promote and implement activities designed to converse and manage the natural resources and environment of Jamaica; To encourage the improvement of child survival and child development in Jamaica.</t>
  </si>
  <si>
    <t>​​To advance the education of the pupils in Jamaica by providing and assisting in the provision of uniforms, books, writing instruments, and other miscellaneous materials to aid in successful education.​To relieve the poverty of young people by the provision of grants to enable them to participatein healthy recreational activities that they could not otherwise afford.</t>
  </si>
  <si>
    <t>1(876) 909-1828</t>
  </si>
  <si>
    <t>Faith Lifters Ministry International</t>
  </si>
  <si>
    <t>To Propagate the Gospel and Equip Churches with good ordinances</t>
  </si>
  <si>
    <t>To promote the gospel of Jesus Christ to the people of Jamaica and foreign lands by radio, recording printed word and personal evangelism; To establish and operate places of religious worship, colleges, universities and to conduct religious services and general evangelism;</t>
  </si>
  <si>
    <t>Franciscan Sisters Of Allegany</t>
  </si>
  <si>
    <t>Friends Of The Bustamante Hospital For Children is located in Kingston, Jamaica. Company is working in Doctors and Clinics, Hospitals business activities.</t>
  </si>
  <si>
    <t>Future Leaders Of Jamaica Foundation</t>
  </si>
  <si>
    <t>1(876) 544-8172                                                                                               1(718) 924-1426</t>
  </si>
  <si>
    <t>1(876) 564-5138</t>
  </si>
  <si>
    <t>Hillside Christian Church</t>
  </si>
  <si>
    <t>To establish a central church for worship with affiliate churches throughout the Island of Jamaica; To establish and maintain a school or college for members; To engage in missionary work and the training of missionary workers.</t>
  </si>
  <si>
    <t>Homestead Senior Citizens Association Limited</t>
  </si>
  <si>
    <t>Active</t>
  </si>
  <si>
    <t>Horatio Stone Foundation</t>
  </si>
  <si>
    <t>To Peach and teach the gospel of jesus christ to the the people of jamaica and foregin lands by radio, by recording by printed work and by personal evangegelism.</t>
  </si>
  <si>
    <t>1(876) 398-9969                                                                                                                   1(876) 490-4240</t>
  </si>
  <si>
    <t>MissionThe mission of INMED Partnerships for Children is to rescue children from the immediate and irreversible harm of disease, hunger, abuse, neglect, violence or instability, and to prepare them to shape a brighter future for themselves and the next generation.VisionOur vision is to transform the future for generations of children by building a continuity of support from infancy to adulthood. Engaging families and communities to build a foundation for healthy development from the start will prevent the loss of children—whether through disease, neglect or lack of education or opportunity—along the path to a brighter future, enabling today’s youth to create hope and opportunity for generations to come.ValuesINMED’s values form the foundation of the organization’s commitment to quickly and effectively respond to the suffering of children. We believe:that the long-term opportunities for children’s success in life depend on the existence of strong families and healthy communities.in taking a holistic, outcomes-based approach to improving the health, lives and opportunities of at-risk children and families, and on addressing the root causes of challenges rather than applying solutions focused on a single issue.in creating a continuum of care through direct services and links to other resources in order to address cross-cutting health and social factors that influence each stage of life.in the power of partnerships to respond to broad local needs, actively engage stakeholders in the process of positive change, leverage limited resources, and support long-term sustainability of projects that will transform the communities in which we work.</t>
  </si>
  <si>
    <t>To preach the Gospel</t>
  </si>
  <si>
    <t>International  Center Of  Integral  Theotherapy Limited</t>
  </si>
  <si>
    <t>To disseminate religious knowledge</t>
  </si>
  <si>
    <t>1(876) 314-4919                                      1(876) 387-2559                                                                   1(917)536-2559</t>
  </si>
  <si>
    <t>1(876) 754-8401</t>
  </si>
  <si>
    <t>Share the Gospel</t>
  </si>
  <si>
    <t>1(876) 925-0021/ 0022                                                                                                            Fax: 1(876) 925-0021</t>
  </si>
  <si>
    <t>Seek to protect and enhance Jamaica's natural resources and biodiversity.</t>
  </si>
  <si>
    <t>Janet Richards Foundation</t>
  </si>
  <si>
    <t>1(876) 842-6418</t>
  </si>
  <si>
    <t>Journey 2 Free Foundation Limited</t>
  </si>
  <si>
    <t>To worship the one ture god, to exalt the lord jesus christ and to honour at all times the holy spirit.</t>
  </si>
  <si>
    <t>1(876) 792-4196                                                                                1(876) 373-5860</t>
  </si>
  <si>
    <t>Kicks For Kids Foundation</t>
  </si>
  <si>
    <t>Kingdom Center Ministries</t>
  </si>
  <si>
    <t>Knox Community College is a co-educational institution located in Spalding, Jamaica. It operates four campuses, namely: Spalding, Cobbla, May Pen and Mandeville. The College started with three academic programmes: Pre-university Arts and Sciences, Secretarial Studies and Farm Management. Today, there are over fifty (50) programmes in a variety of subject areas such as: Pre-college, Pre-University, Paraprofessional, Vocational, Certificates, Diplomas, Associate and Bachelors Degrees.There are fifteen departments and sections with closely structured teams. Each team has a department or Sectional head. The Vice –principal is the Academic dean. Knox Community College is the fastest growing Community College in Central Jamaica, and probably one of the fastest growing in the island. The Ministry of Education, Youth and Culture accorded Knox Class A. Knox is regarded as a student – centered institution which is geared to meet the educational needs of all students regardless of academic or socio-economic status</t>
  </si>
  <si>
    <t>Empowering physically challenge persons through their participation in a sustainable process to achieve growth educationally, socially, economically, culturally, and spiritually.</t>
  </si>
  <si>
    <t>To proclaim the Gospel</t>
  </si>
  <si>
    <t>Mek Wi Bless Somebody Limited</t>
  </si>
  <si>
    <t>To Promote Mental,Spiritual, And Physical well being</t>
  </si>
  <si>
    <t>Miss Montego Bay Foundation</t>
  </si>
  <si>
    <t>1(876) 922-8066                                                           1(876) 967-3822</t>
  </si>
  <si>
    <t>Montego Bay Autism Center Limited</t>
  </si>
  <si>
    <t>To Preserve and Protect the Montego Bay Marine Park Environment and its resources</t>
  </si>
  <si>
    <t>Neurminds International Limited</t>
  </si>
  <si>
    <t>Community outreach: School supplies, road donation, religios activities, basic school; Donate supplies to the school and community families that are in extreme poverty; Donate food, clothing, electronic supplies for empowerment of communities including the educational systems;</t>
  </si>
  <si>
    <t>To promote and encourage the development and the growth of the talent and skills and facilities and activities concering all aspecting of Gymnastics and sports aimed at uplifting the social, health and economic wellbeing and awareness of youth of JAMAICA, especially the inner cities. To transports fundamental Gymnastics equipment at community center, have classes periodically 1 to 3 terms in a year, have the underprivileged to learn the the routines and complete at our local meet with a discounted entry fee. This is our object to do</t>
  </si>
  <si>
    <t>Memorial Hospital is the leader in private medical care in Jamaica. At our General Ward, accepting patientsfrom any of our physicians with admitting privileges services related to Surgical, Medical, Orthopaedics and Gynaecologicalprocedures.</t>
  </si>
  <si>
    <t>Operation Moses Limited.</t>
  </si>
  <si>
    <t>To improve the health, economic, social and spiritual condictions of all indigence, sick and otherwised.</t>
  </si>
  <si>
    <t>BeliefWe believe that for our nation to be transformed our inner city communities must to be transformed.We believe that the gospel of Jesus Christ has the ability to bring about lasting change in people's lives and have a positive impact on the values of a nation.We believe that the Christian community, including churches and para-chruch organizations, should play a major role in the process of spirtual and social transformation in our nation.We believe that for our nation to be one of peace where good will is shown to all men, our leaders must set an example of integrity and honesty and demonstrate that it is their duty to serve all of our citizens regardless of political affiliation.We believe that it is not only the duty of the politicians and other leaders to bring about change in Jamaica, but every single Jamaican shares that responsibility.</t>
  </si>
  <si>
    <t>We extend our service by crossing borders and cultures to walk with the poor and suffering in a spirit of accompaniment.We respond with our individual and collective skills to the needs that manifest themselves.We seek this service of accompaniment and response to the crucified of today in union with our Passionist brothers and sisters in their ministries to the suffering in the Third World.We commit ourselves to personal and communal prayer in order that we might more effectively find inspiration, motivation and strength in the Memory of Jesus crucified and lifted up from the earth to draw all the world to Himself.</t>
  </si>
  <si>
    <t>Phoenix Foundation World Mission T/A Annex Global</t>
  </si>
  <si>
    <t>V- VEST ACT (WITHIN PARLIAMENT)</t>
  </si>
  <si>
    <t>To assist members of the church and the community.</t>
  </si>
  <si>
    <t>To raise funds by way of donations, gifts, voluntarycontributions, grants, fundraisers, other foundations</t>
  </si>
  <si>
    <t>Richard And Diana Stewart Foundation</t>
  </si>
  <si>
    <t>To nurture and empower the less fortunate in the Society by promoting programmes, free of cost in the area of a) Academic Education b) Medical Hospital/Health Care c) Programmes for Trade Training in Carpentry, House Building and allied skills. D) Programmes for the provision of Sports Facilities and sports training for the youth in particular.</t>
  </si>
  <si>
    <t>Rotary Club Of Kingston</t>
  </si>
  <si>
    <t>The vision of Sagicor Group Jamaica is to be a great company committed to improving the lives of people in the communities in which we operate. As an extension of this vision, The Sagicor Foundation has been established and is the object realisation of the core values of the company. The Foundation exists to further establish Sagicor Group Jamaica as a socially responsible brand by:Allowing greater access to education for our nation’s youthHelping to create a healthy Jamaica by giving practical and tangible donations to the health sectorInvesting in youth sports for the better good of JamaicaWe hope to join other individuals and institutions in seeking to fill the gap which extends to the empowering of communities and respond to the needs and urgencies of the socio-economic landscape in which we operate.Sagicor’s commitment to volunteerism pulls at the heart of every team member who have themselves fostered a culture of giving of their time, energy and skills. We see this kind of giving through the Adopt-A-School initiative in which every branch of Sagicor Life selects a school yearly and throughout the year develops the infrastructure and social environment of the institution. This team of volunteers will now become “the arms extended” of the Sagicor Foundation.The Foundation, as mandated by its Board of Directors, will deepen the roots of Sagicor in the areas of Health, Education, Sports and, by extension, Community Building.</t>
  </si>
  <si>
    <t>002-765-276</t>
  </si>
  <si>
    <t>Score High Foundation Limited</t>
  </si>
  <si>
    <t>This department falls immediately under the Poor Relief Department, it is a mere extension as this area, serves as accommodation to persons who are termed as Indoor Poor.The Matron heads this Section.The Spanish Town Infirmary is located at 13 Monk Street, Spanish Town, St. Catherine. It is housed in an area, which was a former army camp, and as such it is a heritage building, being that it is over 150 years old.The Spanish Town Infirmary is designed to provide food, clothing, housing, medical care and emotional support for the indigent and destitute of St. Catherine. The Spanish Town Infirmary is one of Agencies that falls under the jurisdiction of the Ministry of Local Government &amp; Environment, through the St. Catherine Parish Council, which is the governing body that directly oversees the running of the institution.Persons are admitted to the infirmary following investigations by the Poor Relief Officers of the parish. A Matron currently manages the administrative responsibilities of the Spanish Town Infirmary. The residents of the Spanish Town Infirmary have been beneficiaries of donations from non-governmental organizations (NGOs), community based organizations (CBOs, faith based organizations (FBOs) and private individuals.</t>
  </si>
  <si>
    <t>1-(876) 458-2929</t>
  </si>
  <si>
    <t>To promote the education of the students of the St. Andrew High School for girl ("the School") in order to secure the development and the welfare of the students of the School, thus contributing positively to the strengthening of the nation; To promote and encourage knowledge, creativity, independence and assertiveness on the part of each student for the wholistic development of intellectual prowess, integrity and soundness of character grounded in strong moral and spiritual values.</t>
  </si>
  <si>
    <t>PURPOSE The purpose of the institution is to provide food, shelter, clothing, medical, dental psychiatric social and spiritual carefor the destitute poor of the parish. Section 29 of the poor relief act states that any one who resides in a particular parish and is unable to work and maintain his/her self due to mental or physical causes is entitled to poor relief assistance.</t>
  </si>
  <si>
    <t>The temple Of Light Church of Religious Science is primarily a teaching Institution, teaching people about themselves, their relationship to God, to their fellowmen and to the Universe in which they live. The teaching is called “Science of Mind” and is basically the practice in this century, of whatt Jesus taught in the first century. Jesus taught Healing. Science of Mind is the practice of Healing of Mind, Body and Affairs.“Science of Mind deals with Universal Principles which apply to all people, at all times, in all places.” It presents definite, specific ideas which may be used and demonstrated by anyone.This practical philosophy has helped all those who have practiced its principles, to live healthy, peaceful, successful and happier lives.As stated by the founder of Religious Science, Dr Ernest Holmes,”There is a Power for good in the Universe greater than we are. It is available to us all and we can use it “Life is meant to be enjoyed, not endured”</t>
  </si>
  <si>
    <t>To reach out and advocate for the homeless and other mentally ill persons of Montego Bay</t>
  </si>
  <si>
    <t>(876) 366-6693(876) 620-8101</t>
  </si>
  <si>
    <t>To spread the gospel of jesus according to the fundamental truth of the holy scriptures with the object of reaching the unsaved for and pointing them to the lord jesus chirt as their saviour.</t>
  </si>
  <si>
    <t>Methodism is a Church on a worldwide mission with a ministry directed not only to "those who need you" but to "those who need most".</t>
  </si>
  <si>
    <t>(876) 924-1218                                                                                                                                                  (876) 925-6768Fax:  (876) 924-2560</t>
  </si>
  <si>
    <t>The Jamaican Orthodox Mission Limited</t>
  </si>
  <si>
    <t>To carry on, develop and extend the cause and work to the said existing Young Men's Christian Association of Kingston, Jamaica on a strictly non-political and inter-denomination basis and generally to promote and assist the advancement of the spiritual, social, intellectual and physical condition of all people n accordance with and by such means as are consistent with the principles and methods recognized by he world alliance of Y.M.C.A's</t>
  </si>
  <si>
    <t>1(876) 392-2570</t>
  </si>
  <si>
    <t>Under the guidance of the Blessed Holy Spirit, the Mission of the Church of God in Jamaica is to win souls for the Kingdom of God through holistic interactions consistent with the mandate of the Great commission GIVEN TO THE Church by our Lord Jesus Christ, in St Mathew 28: 19-20.Fulfillment of this Mission shall embrace a cultural, as well as an evangelistic, approach to administration of the Word, doctrine, worship and counseling; and the application of wisdom in the use of the resources at the Church’s disposal.</t>
  </si>
  <si>
    <t>To provide a home for respectable gentlewomen of indigent circumstances irrespective of creed, being either windows or spinsters and the children of any such widow.</t>
  </si>
  <si>
    <t>1(876) 823-9651</t>
  </si>
  <si>
    <t>To Protect and Enhance Jamaica's Wild life</t>
  </si>
  <si>
    <t>The provision of institutional care primarily for the aged</t>
  </si>
  <si>
    <t>Promote education; Promote Community Programmes; Agriculture - Stock and Livestock farming; Promote Sociological Development - Diaconal - Golden Age Home Development, Feeding Programme; Provide Training: Vocational Training - Skills Training Centre; To offer Grants contribution towards prizes.</t>
  </si>
  <si>
    <t>(UMG) - a registered non-profit organisation based in the United States of America with registration in Jamaica - will provide free medical services to patients at the May Pen Hospital.</t>
  </si>
  <si>
    <t>1(876) 977-6803                                                                                              Fax: 1(876) 970-2682</t>
  </si>
  <si>
    <t>Victoria Mutal Foundation Limited</t>
  </si>
  <si>
    <t>To provide for the relief of poverty and distress for the poor and needy, homeless, children, adult and elderly as well as those living in Infirmaries, Children,</t>
  </si>
  <si>
    <t>To advance the Word of God in the originalHebrew name of YahUAH in the lives of brojken, fallen and lost souls, all suggering and discouraged people</t>
  </si>
  <si>
    <t>1(876) 775-2115</t>
  </si>
  <si>
    <t>Youth Mentoring Ministry</t>
  </si>
  <si>
    <t>8 Upper mark way, kingston 8</t>
  </si>
  <si>
    <t>Kingston &amp; st.andrew</t>
  </si>
  <si>
    <t>Southern</t>
  </si>
  <si>
    <t>C - company act</t>
  </si>
  <si>
    <t>1 Worthington avenue, kingston 5</t>
  </si>
  <si>
    <t>38 Coconut drive, montego bay 1 p.o., st. James.</t>
  </si>
  <si>
    <t>Main street newport, newport p o manchester</t>
  </si>
  <si>
    <t>St.catherine</t>
  </si>
  <si>
    <t>6 East avenue, kingston 5</t>
  </si>
  <si>
    <t>To promote the welfare of children in any manner which now or hereafter may be deemed by law to be charitable; To improve the health, social and educational conditions of children throughout Jamaica and through the collection and distribution of food, clothing, money and any other aid which shall further such purpose. To improve the physical and material conditions of child care institutions throughout Jamaica; To encourage and promote a greater degree of consciousness and response towards child care among the people of Jamaica whether at the national or community level; To provide places of shelter for indigent or handicapped children or other children in need of care and protection; To provide places of shelter for indigent or handicapped children or other children in need of care and protection; To provide counselling services and the like to children, parents and young persons and to organize lectures seminars, workshops and the like as media for promoting the objects of the Foundation</t>
  </si>
  <si>
    <t>7 Eureka crescent, kingston 5</t>
  </si>
  <si>
    <t>Ichsalumnae1932@gmail.com</t>
  </si>
  <si>
    <t>7 Barbados avenue, kingston 5.</t>
  </si>
  <si>
    <t>Mhogarth@mhcolegal.com</t>
  </si>
  <si>
    <t>44 College common, kingston 7</t>
  </si>
  <si>
    <t>121 Constant spring road, kingston 8.</t>
  </si>
  <si>
    <t>To improve the health, economic and social conditions of indigent, children and elderly persons throughout portland through the collection and distribution of food, clothing and money on their behalf and to utilize same and other means which will futher the purpose.</t>
  </si>
  <si>
    <t>Whitehouse district, whitehouse, p.o., westmoreland.</t>
  </si>
  <si>
    <t>617 Petal drive, runaway bay</t>
  </si>
  <si>
    <t>Lp</t>
  </si>
  <si>
    <t>Actionforjamaica@gmail.com</t>
  </si>
  <si>
    <t>Wentworth, galina p a, st. Mary</t>
  </si>
  <si>
    <t>St.mary</t>
  </si>
  <si>
    <t>We provide feeding programs, computer lab, homework facilities, crisis intervention, medical cliniics, school and adult financial assistance and from time to time we receive donations from corporate entities in and outside of jamaica in support of these activities. We also receive shipments of equipments and supplies from time to time for computer and other support material as inkind donations.</t>
  </si>
  <si>
    <t>2 Caribbean park, tower isle p.o., st . Mary.</t>
  </si>
  <si>
    <t>To proclaim the Gospel of Jesus Christ for the transformation of lives . To instruct and counsel in the teachings of the scriptures and it's bearing on the believer's life of faith and conduct. To provide opportunities for service and encourage participation in service to the needs of communities.</t>
  </si>
  <si>
    <t>Ministercampbell7@yahoo.com</t>
  </si>
  <si>
    <t>8 King street, montego bay, st. James</t>
  </si>
  <si>
    <t>51 Claudette drive, sydenham villas, spanish town, st. Catherine.</t>
  </si>
  <si>
    <t>Manchester road, mandeville p.o., manchester</t>
  </si>
  <si>
    <t>To improve the health, economic and social conditions of indigent children, and elderly persons throughtout jamaica through the collection and distribution of food , clothing, and money on their behalf and to utilize same and any other means which will further the purpose.</t>
  </si>
  <si>
    <t>Aeolus valley district, lloyds p.a., st. Thomas</t>
  </si>
  <si>
    <t>St.thomas</t>
  </si>
  <si>
    <t>Promote social interaction and community integration by hosting bimonthly community meetings where attendees can air their concerns and provide recommendations on community development programmes.</t>
  </si>
  <si>
    <t>Cacoon district, dias p.o.</t>
  </si>
  <si>
    <t>Latonya.dawes@gmail.com</t>
  </si>
  <si>
    <t>4 Merrywood avenue, kingston 20.</t>
  </si>
  <si>
    <t>Shop 12, 58 1/2 mannings hill road, kingston 19.</t>
  </si>
  <si>
    <t>1111 Torver circle, cumberland gardens, gregory park p.o.</t>
  </si>
  <si>
    <t>Dunrobin courts, apartment 58, 6 dunrobin avenue, kingston 10.</t>
  </si>
  <si>
    <t>To empower boys up to the age of adolescrence through educational intervention programs to help them have a better appreciation for the academic system.</t>
  </si>
  <si>
    <t>Bushy park, 25 sugar way, old harbour p.o. St. Catherine.</t>
  </si>
  <si>
    <t>Ahmaddiyya.jamaica@gmail.com</t>
  </si>
  <si>
    <t>46 Terriers avenue, denbigh p.o., clarendon.</t>
  </si>
  <si>
    <t>To provide grants, clothings, and other basic necessities for the elderly, children and youths. To offer counselling, give guidance to reconstruct and rehabilitate persons.</t>
  </si>
  <si>
    <t>All4jafoundation@gmail.com</t>
  </si>
  <si>
    <t>Pepper district, santa cruz p.o., st. Elizabeth.</t>
  </si>
  <si>
    <t>St.elizabeth</t>
  </si>
  <si>
    <t>To facilitate education, alleviate human suffering, provide relief from poverty and elevate the standard of living for those in need.</t>
  </si>
  <si>
    <t>Brissett district, lucea</t>
  </si>
  <si>
    <t>42 Ocean view avenue, rockville, galina, st. Mary</t>
  </si>
  <si>
    <t>26 South camp road, kingston 4</t>
  </si>
  <si>
    <t>Alphainstitute2@gmail.com</t>
  </si>
  <si>
    <t>2 Reel avenue, kingston 17, st. Andrew</t>
  </si>
  <si>
    <t>26 South camp road, cso, kingston</t>
  </si>
  <si>
    <t>Granville, carrick foyle, falmouth</t>
  </si>
  <si>
    <t>Alphaomegapwf@gmail.com</t>
  </si>
  <si>
    <t>152C constant spring road, kingston 8</t>
  </si>
  <si>
    <t>Technology innovation centre (suite#6), university of techonology, 237 old hope road, kingston 6.</t>
  </si>
  <si>
    <t>To provide scholarship for the educational advancement of students in jamaica. To assist in the acquisition of books, computers, educational materials, and equipment for schools and learning institutions in jamaica.</t>
  </si>
  <si>
    <t>Queen highway, galina, port maria, st. Mary</t>
  </si>
  <si>
    <t>To promote the religious and spiritual welfare of people and to disseminate the gospel of jesus christ. To build or improve schools, children's homes, homes for indigents churhes and other, assist with utitties and other necessities. To provide scholarships to students preparing for christian ministry.</t>
  </si>
  <si>
    <t>Galinabreeze.com</t>
  </si>
  <si>
    <t>2 College green avenue, kingston 6</t>
  </si>
  <si>
    <t>Tele : (876) 702-2070-3                                                                                                   fax: (876) 702-2074</t>
  </si>
  <si>
    <t>10 Cookham dene, kingston 6, st. Andrew.</t>
  </si>
  <si>
    <t>To provide scholarships for students of school age. To provide assistance to children using fundrasing activities. To provide assistance to communities in need.</t>
  </si>
  <si>
    <t>9 Arlington avenue, kingston 2.</t>
  </si>
  <si>
    <t>40A patrick drive, patrick city, kingston 20.</t>
  </si>
  <si>
    <t>To help bring relieve to children in government and private homes in parishes of Kingston. And st. Catherine.by providing educational materials, clothing. Food, assist with tultion fees to help them become productive citizens to the development of jamaica.</t>
  </si>
  <si>
    <t>Rivers edge, cavaliers, stony hill p.o., kingston 9</t>
  </si>
  <si>
    <t>28 Main street, may pen</t>
  </si>
  <si>
    <t>1 Chesnut avenue, angels grove, spanish town p.o., st. Catherine.</t>
  </si>
  <si>
    <t>Maintain doctrine principles</t>
  </si>
  <si>
    <t>1-2 Lydea drive, paisley district, clarendon.</t>
  </si>
  <si>
    <t>94N old hope road, kingston 5</t>
  </si>
  <si>
    <t>6 1/2 Hillview avenue, kingston 10.</t>
  </si>
  <si>
    <t>To commence educational support programs in in seclected urban schools(both primary and high) targeting low-income parents or guardians in kingston metropolitan area with the aim of continuing expansion each yeart to eventually incorporated rual commnuities across jamaica.</t>
  </si>
  <si>
    <t>10 Ardenne road, kingston 10</t>
  </si>
  <si>
    <t>58 Young street, spanish town p.o., st. Catherine</t>
  </si>
  <si>
    <t>To promote and develop charitable, educational and developmental programmes to assist in the relief of poverty, suffering and distress in jamaica. To foster and encourage a culture of prayer amonng people in jamaica so that persons mat draw on their spiritual strenght and in so doing empower themselves to become worthwhile citizens with a spirit of hope. To provide for the support of rebuilding of churches, schools, and communities in times of natural disasters.</t>
  </si>
  <si>
    <t>North coast assembly hall, salt marsh</t>
  </si>
  <si>
    <t>15 - 17 Dunrobin avenue, kingston 10</t>
  </si>
  <si>
    <t>Round hill hotel, hopewell</t>
  </si>
  <si>
    <t>15 Lindsay crescent, kingston 10</t>
  </si>
  <si>
    <t>To undertake measure to provide food, clothing and shelter for the relife of poverty, suffering and distress among the poor and homless in island of jamaica. To undertake, assist organise, sponsor, manage or otherwise promote or engage in activities and facilities to provide assistance with education for less fortunate children . To assist and provide relife to persons in need as a result of their advanced age disability, financial hardship or other disadvantage.</t>
  </si>
  <si>
    <t>Uip.aobja@gmail.com</t>
  </si>
  <si>
    <t>Office of administration uwi, 2a hermitage road, kingston 7.</t>
  </si>
  <si>
    <t>To advance education throughtout the caribbean including jamaica by providing training and profestional development opportunities for administrators and leaders at the tertiary level, in order to enable them to be more effective administrators, thereby contributing to nation building.</t>
  </si>
  <si>
    <t>161 Constant spring road, kingston 8</t>
  </si>
  <si>
    <t>The organisation was formed by concerned family and friends of substance abusers to assist with their care, treatment and weaning, with as little social and/or familial disruption as possible; and in a coordinated manner. It is designed to maximise the input of the official state and quasi-state agencies by harnessing the available capacity and resources to the benefit of those who are substance abusers.Now if ever there was an organisation that represented a timely intervention, then it's AFAFOSA. Its mandate to manage cases of substance abusers, in the holistic manner, sees the organisation working with the health ministry to facilitate treatment, then with the courts and social services to create an understanding that sometimes the best treatment option for abusers is not incarceration. The approach embraces rehabilitative-oriented treatment to avoid recidivism, with the carrot-and-stick mode.</t>
  </si>
  <si>
    <t>Ewarton, st. Catherine</t>
  </si>
  <si>
    <t>2A washington boulevard, l'aventura #64 kingston 20</t>
  </si>
  <si>
    <t>Longville park, 403 hyacinth way, freetown p.a. Clarendon.</t>
  </si>
  <si>
    <t>1A randolph avenue, kingston 5</t>
  </si>
  <si>
    <t>To promote the Gospel of jesus chirst through transformative and empowering worship. To promote the gospel of jesus chirst through work and worship, to inspire, promote, encourage, advance and produce chirstian and community cented activities, educational training, missions, outreach programmes, missionaries support, relief and development services in jamaica and internationally.</t>
  </si>
  <si>
    <t>Info@avodahproductions.com</t>
  </si>
  <si>
    <t>74 Maxfield avenue, kingston 13.</t>
  </si>
  <si>
    <t>To facilitate and host training seminars to stimulate growth and development throughout jamaica.</t>
  </si>
  <si>
    <t>Spring head district, oracabessa p.o., st. Mary</t>
  </si>
  <si>
    <t>10 Hagley park plaza, kingston 10</t>
  </si>
  <si>
    <t>Backtothebibleministry@gmail.com</t>
  </si>
  <si>
    <t>Main street, highgate p.o., st. Mary</t>
  </si>
  <si>
    <t>Suddy20007@yahoo.com</t>
  </si>
  <si>
    <t>22 Trafalgar road, kingston 10</t>
  </si>
  <si>
    <t>Ballards valley, junction p.o., st. Elizabeth</t>
  </si>
  <si>
    <t>156 Red hills road, kingston 19</t>
  </si>
  <si>
    <t>Jamaicatrust@gmail.com</t>
  </si>
  <si>
    <t>3 Retter driver, kingston 19, st. Andrew</t>
  </si>
  <si>
    <t>Winning souls to christ to foster home and foreign mission work. Starting churches places of religious worship and meetings . Education.</t>
  </si>
  <si>
    <t>Rexharmonjamaica@gmail.com</t>
  </si>
  <si>
    <t>Scotts hall district, scotts hall p.a., st. Mary</t>
  </si>
  <si>
    <t>Ocho rios, p.o. Box 407, st. Ann.</t>
  </si>
  <si>
    <t>Bgabochorios@gmail.com</t>
  </si>
  <si>
    <t>4 Tucker avenue, kingston 6.</t>
  </si>
  <si>
    <t>To bring the nation of jamaica and the world to the knowledge of the mashiach (the messiah). Yeshua, the son of yahweh, the elohim (god) of isreal and to receive salvation.</t>
  </si>
  <si>
    <t>22 South road, kingston 10.</t>
  </si>
  <si>
    <t>To establish &amp; maintain a church, both locally and overseas. To maintain &amp; promote religious worship. To establish , maintain &amp; conduct training programs and meetings to further spread the gospel.</t>
  </si>
  <si>
    <t>Bereanchurch_kencot@yahoo.com</t>
  </si>
  <si>
    <t>11 Trevennion road, kingston 5</t>
  </si>
  <si>
    <t>Bestcare.foundation@yahoo.com</t>
  </si>
  <si>
    <t>Plantation village, p.o. Box 4486, st. Ann's bay, st. Ann</t>
  </si>
  <si>
    <t>Bushy park p o st. Catherine</t>
  </si>
  <si>
    <t>To proclaim, preach and propagete the gospel of jesus christ, to the people of jamaica and foreign lands by radio, television, recording, printed word and by personal evangelism and to provide for fellowship of the members and those who adhere to the christian faith. To relieve the emotional, psychological, spriritual, social and mental state of an individual, saved and unsaved, in jamaica and foreign lands. To educate persons at the basic, primary, secondary and tertiary level in all aspect of education throughout jamaica. To improve the health, economic and social condictions of indigent children and elderly persons throughout jamaica through the collection and distribution of food, clothing and money on their behalf and to utilize same and any other means which will further the purpose.</t>
  </si>
  <si>
    <t>13 Fernleigh avenue, may pen p.o.,</t>
  </si>
  <si>
    <t>Retreat district, retreat p.o., st.mary.</t>
  </si>
  <si>
    <t>Malvern p.o</t>
  </si>
  <si>
    <t>Bethlehem@bmc.edu.jm /  bethlehem@cwjamaica.com</t>
  </si>
  <si>
    <t>Swansea district, may pen p.o., clarendon</t>
  </si>
  <si>
    <t>Shop #24 hagley park plaza, kingston 10</t>
  </si>
  <si>
    <t>Biblehouse@biblesocietywi.org</t>
  </si>
  <si>
    <t>118 Hagley park, kingston 11.</t>
  </si>
  <si>
    <t>Bthdwcministry7@yahoo.com</t>
  </si>
  <si>
    <t>2 Summerset road, green vale, mandeville, manchester</t>
  </si>
  <si>
    <t>50 Grants pen road, kingston 8.</t>
  </si>
  <si>
    <t>Marvin33jm@yahoo.com</t>
  </si>
  <si>
    <t>Carder park, allen avenue, port antonio, portland</t>
  </si>
  <si>
    <t>To train amateur boxers. To provide the sport of boxing to teach discipline and self control to youth at risk. To optimize the use of boxing development as an instrument in the process of nation building, giving the youths/ young adults an opportunity to develop their talent and skill at various level of society.</t>
  </si>
  <si>
    <t>Bigredscorp@hotmail.com</t>
  </si>
  <si>
    <t>1 Ocean view drive, mount edgecombe, runaway bay</t>
  </si>
  <si>
    <t>1 Abbeydale road, kingston 10, st.andrew.</t>
  </si>
  <si>
    <t>To honour the memory of the late Joseph " Black Angel" Buchanan, by offering music, scholarships for aspiring young Jamaican Artisties, Musicians, Songwriters, and Producers. To Support music education in Jamaica.</t>
  </si>
  <si>
    <t>45 High stret, black river, p.o., st. Elizabeth.</t>
  </si>
  <si>
    <t>Blackriverhospitalfoundation@gmail.com</t>
  </si>
  <si>
    <t>Bdm_hyacinth@yahoo.com</t>
  </si>
  <si>
    <t>Lot 879 portobello heights, montego bay</t>
  </si>
  <si>
    <t>To curate, execute and support programs geared at attaining reduction in poverty, suffering and distress relif of youths.</t>
  </si>
  <si>
    <t>8 Riverside heights, gordon town p.o., st. Andrew .</t>
  </si>
  <si>
    <t>21 Russell avenue, central village p.a., st. Catherine</t>
  </si>
  <si>
    <t>Kellits district, kellists p.o., clarendon.</t>
  </si>
  <si>
    <t>Bornagainshiloh@gmail.com</t>
  </si>
  <si>
    <t>Garden of arcadia, apt. B22, 3a torrie avenue. Kingston 8.</t>
  </si>
  <si>
    <t>Bankeylousproductions1.com@yahoo.com</t>
  </si>
  <si>
    <t>13 Lissant road, kingston cso, kingston.</t>
  </si>
  <si>
    <t>To improve the health and social conditions of indigent elderly in targeted sections of jamaica through the collection and distribution of food, clothing and money on their behalf and to utilize same and any other means, which will futher the purpose.</t>
  </si>
  <si>
    <t>Bournetogive@gmail.com</t>
  </si>
  <si>
    <t>16 Leaders avenue avenue, montego bay #1 p.o. Box 280</t>
  </si>
  <si>
    <t>5 Mewton avenue, spanish town p.o., st. Catherine.</t>
  </si>
  <si>
    <t>To provide educational supplies and support to jamaican schools. To award scholarships and grants to students who are in need.</t>
  </si>
  <si>
    <t>Kingfisher plaza, calabash bay treasure beach</t>
  </si>
  <si>
    <t>65 Featherbed lane, spanish town, st. Catherine</t>
  </si>
  <si>
    <t>To help children &amp; young adults build self esteem instill confidence and provide the necesssary skills to suceed in society. The foundation will bridge the gap in education, laiteracy, finances, and health. Providing educational materials, classes for children to improve.</t>
  </si>
  <si>
    <t>2014Bridgethegap@gmail.com</t>
  </si>
  <si>
    <t>Unit 6a, garmex freezone, 76 marcus garvey drive, kingston.</t>
  </si>
  <si>
    <t>To promote the education of children in jamaica from the kindergarden to the high school level. To provide job creation for school leavers and youth so as to to provent their involvement in crime....</t>
  </si>
  <si>
    <t>Bridgestojamaica@rocktmail.com</t>
  </si>
  <si>
    <t>Brooks level basic school, brooks level road, stony hill, p.o. Kingston 9.</t>
  </si>
  <si>
    <t>Brookslevelcitizenassoc@gmail.com</t>
  </si>
  <si>
    <t>292 South sea park, whitehouse p o westmoreland</t>
  </si>
  <si>
    <t>To operate as an education foundation by providing funding to the needy students . This will include funding from the estate of Mrs. Louse welsh-maxey. To assist with the acquisition of books, computers, educational materials, sporting gears and equipments for schools and learning institutions in the buff bay river valley area of Jamaica.</t>
  </si>
  <si>
    <t>Bullards content, york town p.a., clarendon.</t>
  </si>
  <si>
    <t>Bushy park district, bushy park p.o., st. Catherine</t>
  </si>
  <si>
    <t>586 Seville avenue, bushy park phase 2, may pen p.o., clarendon</t>
  </si>
  <si>
    <t>Busyparkphase2@yahoo.com</t>
  </si>
  <si>
    <t>1 Sandhurst crescent, kingston 6</t>
  </si>
  <si>
    <t>29 Bicayne drive, willowdene, spanish town p o st. Catherine</t>
  </si>
  <si>
    <t>11-15 Blount street, hannah town, kingston 14.</t>
  </si>
  <si>
    <t>634 Vidal terrace, marlie mount, old harbour, st. Catherine</t>
  </si>
  <si>
    <t>Green island p.o.</t>
  </si>
  <si>
    <t>Charmaine .72@yahoo.com</t>
  </si>
  <si>
    <t>To create training and employment opporturities for persons in Tweedside and adjacent Communities. To provide facilities for sports, recreation, cultural development and other lersure occupation for socio-economically disadvantaged persons. To provide training for unskilled persons making them competent at the HEART NVQJ Level.</t>
  </si>
  <si>
    <t>231 Marcus garvey drive, kingston 11</t>
  </si>
  <si>
    <t>Lot 3 jack's hill road, jack's hill p. A. St. Andrew</t>
  </si>
  <si>
    <t>28 Lincoln avenue, kingston 13.</t>
  </si>
  <si>
    <t>19 Baldpate way, kingston 11</t>
  </si>
  <si>
    <t>Calvaryevangelistciassembly@yahoo.com</t>
  </si>
  <si>
    <t>1 1/2 Hibbert road, kingston 4.</t>
  </si>
  <si>
    <t>To Advance good citizenship through the development of the youths in the community of Campbell Town and its Environs. To make respresentation to improve the infrastructure, governmance issues, the environmental condictions, social condictions in the community and any other matter that may affect the community development from time to time.</t>
  </si>
  <si>
    <t>Campbelltown2017@gmail.com</t>
  </si>
  <si>
    <t>Contribute to the development of camperdown high school financially through donation and holding of fundraisers. Contribute to the physical, emotional, intellectual heath and wellbeing through holding of health and wellness fairs as well as sponsoring education expenses. Promote goodwill and camaraderie among the association's members and other chapter through fellowship and transparency.</t>
  </si>
  <si>
    <t>Contrivance district, walderston p.o., manchester.</t>
  </si>
  <si>
    <t>The relife of pverty, deprivation and distress among econoically and socially disadvantaged persons resident in jamaica.</t>
  </si>
  <si>
    <t>8 West avenue, whitfield town p.o., st. Andrew</t>
  </si>
  <si>
    <t>Carolyncat@hotmail.com</t>
  </si>
  <si>
    <t>Dam head district, spanish town p.o.,</t>
  </si>
  <si>
    <t>Candleinastorm@yahoo.com</t>
  </si>
  <si>
    <t>Lot 1 battersea road, mandeville p.o., manchester.</t>
  </si>
  <si>
    <t>24 Annette crescent, kingston 10.</t>
  </si>
  <si>
    <t>Info@capoeira-alafia.org</t>
  </si>
  <si>
    <t>8 Winchester road, kingston 10.</t>
  </si>
  <si>
    <t>To provide educational funding. To provide grocery, shelter, clothing, and healthcare to less forturnate persons globally who are constrained. To provide charitable service.</t>
  </si>
  <si>
    <t>Dennisrichards@gmail.com</t>
  </si>
  <si>
    <t>To improve the health, economic and condictions of indigent children and elderly persons thoughout jamaica through the collection and distribution of food, clothing, medical supplies, equipment and money on their behalf to utilize same and any other means which will further the purpose.</t>
  </si>
  <si>
    <t>2 Plymouth crescent, the university of the west indies, mona, kingston 7</t>
  </si>
  <si>
    <t>Englebert@caswi.org</t>
  </si>
  <si>
    <t>Caribbean generic (carigen), university of the west indies, mona, fms teaching &amp; research complex, kingston 7.</t>
  </si>
  <si>
    <t>Thecafs.ja@gmail.com</t>
  </si>
  <si>
    <t>72 Hope road, kingston 6</t>
  </si>
  <si>
    <t>Caraifa@cwjamaica.com</t>
  </si>
  <si>
    <t>Grandi@cwjamaica.com</t>
  </si>
  <si>
    <t>Language technology and research centre, utech, 237 old hope road, kingston 6</t>
  </si>
  <si>
    <t>Cnc2142@tc.columbia.edu</t>
  </si>
  <si>
    <t>Jaadmin@cccdjamaica.org</t>
  </si>
  <si>
    <t>27 Balmoral avenue, kingston 10</t>
  </si>
  <si>
    <t>Ccp@ccpcbf.org</t>
  </si>
  <si>
    <t>P.o.box 33, lionel town, claredon</t>
  </si>
  <si>
    <t>Promotes sustainable development and conservation of the natural environment especiallyt in the south coast of jamaica. Management of the portland bight protected area (PBPA)(SOUTHERN CLARENDON &amp; SOUTHERN ST. Catherine).</t>
  </si>
  <si>
    <t>Ccamfngo@gmail.com</t>
  </si>
  <si>
    <t>6 Kingsway, kingston 10</t>
  </si>
  <si>
    <t>67 C waltham park road, kingston 11.</t>
  </si>
  <si>
    <t>To promote any Charitable purpose for the people of Jamaica. To inculate &amp; disimate religious knowlegde in conformity with tenets of worship, discipline, rule, regulation, rituals cermonities,&amp; practices. To Establish Centrial or principal Church and other affiliate Chaurch.</t>
  </si>
  <si>
    <t>2 Dames road, woodford park, kingston 4</t>
  </si>
  <si>
    <t>To teach and spread the gospel of jesus christ. To create and foster the atmosphere for worship, fellowship, co-operation and the study of the bible. To establish schools or other facilities at which tuition and / or practical training in variety of skills will be made available.</t>
  </si>
  <si>
    <t>Cei@flowja.com</t>
  </si>
  <si>
    <t>18-20 West avenue, kingston 8</t>
  </si>
  <si>
    <t>Little london, little london p.o., westmoreland.</t>
  </si>
  <si>
    <t>Hepatitiscaribbean@gmail.com</t>
  </si>
  <si>
    <t>22 Belmont road, kingston 5</t>
  </si>
  <si>
    <t>Caribbeanmircofinancealliance@gmail.com</t>
  </si>
  <si>
    <t>Room 212, block h, alister mcintyre building, uwi, kingston 7</t>
  </si>
  <si>
    <t>Public policy think tank dedicated to the provision of impartial, evidenced-based knowledge to inform economic and social policy decision-making in Jamaica and the wider Caribbean.</t>
  </si>
  <si>
    <t>Office of the deputy principal, assembly hall building, the university of the west indies,mona, st. Andrew.</t>
  </si>
  <si>
    <t>Actively use sociology in the production and dissemination of knowledge about the caribbean to facilitate the processes of conscientization, social change and development in the region.</t>
  </si>
  <si>
    <t>Caribbeansociologlcalsociation@gmail.com</t>
  </si>
  <si>
    <t>20 Lady musgrave road, kingston 5</t>
  </si>
  <si>
    <t>Unit #2, 202 old hope road, st. Andrew.</t>
  </si>
  <si>
    <t>To fulfil the Ethiopian Creed of feeding the hungry, clothing the naked, nourishg and providing asstance to those who are sick, protecting the aged, caring for infants and educating the less or uneducated ("core group").</t>
  </si>
  <si>
    <t>Chorfoundation@gmail.com</t>
  </si>
  <si>
    <t>Shop 38 princeville commercial centre, 92 constant spring road, kingston 10</t>
  </si>
  <si>
    <t>1A farquharson lane, port maria p.o., st. Mary</t>
  </si>
  <si>
    <t>To foster educational growth and acchievement , and to support higher education from elementary through to terrtiary institutions, and the dissemination and creation of various publications. Prividing scholarships, awards, honors, and recognition to the exceptional students.</t>
  </si>
  <si>
    <t>Suite 3, the ashlar, 71 manchester road, mandeville, manchester</t>
  </si>
  <si>
    <t>Central road, central village, st. Catherine</t>
  </si>
  <si>
    <t>2 Robert crescent, vineyard town, kingston 3</t>
  </si>
  <si>
    <t>To assist in the relife of sickness and to preserv the physical and mental well being of the needy person by provinding hospital aid and medication. To solicit, accepting and use contribution of funds and other property for the support of the objectives describe above. To improve health, economic and social condition of the sick and elderly throught the collection and distribution of food clothing and money on their behalf and to utilize the same and any other means which further the purpose.</t>
  </si>
  <si>
    <t>The bustamante hospital for children, arthur witn drive, kingston 5</t>
  </si>
  <si>
    <t>Pond piece, hopewell p.o.</t>
  </si>
  <si>
    <t>Un - unicorporated</t>
  </si>
  <si>
    <t>13 Fairview drive, montego bay</t>
  </si>
  <si>
    <t>Crcfirst@gmail.com</t>
  </si>
  <si>
    <t>Wales district, newport p.o., manchester.</t>
  </si>
  <si>
    <t>Changinglivesthroughlove@gmail.com</t>
  </si>
  <si>
    <t>Rocky point, lionel town p.o., clarendon.</t>
  </si>
  <si>
    <t>To help meet the basic needs (food, clothing, and shelter) of the indigent living in the community of rockky point and its environs.</t>
  </si>
  <si>
    <t>5 Rennie streer, p.o. Box 42, ocho rios</t>
  </si>
  <si>
    <t>Chapelhavenoutreachroundation@gmail.com</t>
  </si>
  <si>
    <t>27 Palmetto avenue, kingston 6</t>
  </si>
  <si>
    <t>20Th street, greater portmore, 2 north, greater portmore p. O., st. Catherine</t>
  </si>
  <si>
    <t>To promote the development and advancement of education among participants as well as community members in an effort to attain better standards of living. To educate the youngsters in and throughout the communities in jamaica about the technical and practical aspects of football (Soccer). To use the sport of football to teach discipline and self control to youths at rick in jamaica. To reduce crime and violence in jamaica by providing educational opportunities for at rick or disengaged youths.</t>
  </si>
  <si>
    <t>3 Montgomery road, kingston 9</t>
  </si>
  <si>
    <t>2 Timbertrail road, mandeville p.o., manchester .</t>
  </si>
  <si>
    <t>To assist poor and vulnerable persons in rual communities in jamaican by providing board structure houses. To assist with the alleviation of poverty for needy residents in rual communities in jamaica.</t>
  </si>
  <si>
    <t>Taniachatjamaican@gmail.com</t>
  </si>
  <si>
    <t>9 Monk street, spanish town, st. Catherine</t>
  </si>
  <si>
    <t>2 Cottage drive, gregory park</t>
  </si>
  <si>
    <t>Info@childrenofhopefoundation.net</t>
  </si>
  <si>
    <t>28 Haining road, kingston 5</t>
  </si>
  <si>
    <t>To plan , coordinate and execute evangelistic actitvies, with the aim of the conversion of persons to christ, both in jamaica and abroad.</t>
  </si>
  <si>
    <t>Mount rosser, ewarton p.o., st , catherine.</t>
  </si>
  <si>
    <t>Newellshermer4321@gmail.com</t>
  </si>
  <si>
    <t>50 Hagley park road, kingston 10</t>
  </si>
  <si>
    <t>Daley's grove, newport p.o., manchester.</t>
  </si>
  <si>
    <t>The spreading- preaching of the Gospel of Jesus Christ. Educating of the Human Race. Social Program in Uplifting the Lives of People.</t>
  </si>
  <si>
    <t>Cccwcnewport@gmail.com</t>
  </si>
  <si>
    <t>Lot 14 portmore town centre, brideport p.o., st. Catherine.</t>
  </si>
  <si>
    <t>Lot 985, 7 snapper way, braeton, bridgeport p.o., st. Catherine</t>
  </si>
  <si>
    <t>Cldcministry00@gmail.com</t>
  </si>
  <si>
    <t>48 Duke street, kingston 10.</t>
  </si>
  <si>
    <t>To support, promote, advocate and / or advance the rights, care, education, character, health, welfare and well-being of children including but not limited to, impoverished, orphaned, disadvantaged and abandoned children residing within Jamaica.</t>
  </si>
  <si>
    <t>15 Summit heights, kingston 9</t>
  </si>
  <si>
    <t>Dennis@herkomission.org</t>
  </si>
  <si>
    <t>11 Devon house road, kingston 10</t>
  </si>
  <si>
    <t>31 South camp road, kingston 4</t>
  </si>
  <si>
    <t>Accounting.us@jw.org</t>
  </si>
  <si>
    <t>10 Millsborough avenue, kingston 6</t>
  </si>
  <si>
    <t>Shaws drive, lucea p.o. Box 50</t>
  </si>
  <si>
    <t>To spread the word of jesus christ</t>
  </si>
  <si>
    <t>8 Simmonds drive, highgate, st. Mary</t>
  </si>
  <si>
    <t>Mginter@csministries.org</t>
  </si>
  <si>
    <t>22 Tharpe street, falmouth</t>
  </si>
  <si>
    <t>Gordonsfuneralservice@gmail.com</t>
  </si>
  <si>
    <t>Top hill road, lyssons p.o., st. Catherine</t>
  </si>
  <si>
    <t>Thecogiclyssons@gmail.com</t>
  </si>
  <si>
    <t>28 Barbados avenue, kingston 5.</t>
  </si>
  <si>
    <t>To teach the word of god to all people. To help those in need of emotional support. To help the community by up hold moral princeples.</t>
  </si>
  <si>
    <t>Cgijamaica.org@gmail.com</t>
  </si>
  <si>
    <t>Lot 106 llandilo housing scheme, savanna-la-mar p.o.</t>
  </si>
  <si>
    <t>20 Waltham park road, kingston 13.</t>
  </si>
  <si>
    <t>Religious activities. Community welfare. Catering to the needs of the aged and indigent.</t>
  </si>
  <si>
    <t>Cicworshipcentre.kgn@gmail.com</t>
  </si>
  <si>
    <t>11 Elgin road, kingston 5.</t>
  </si>
  <si>
    <t>Religious related: teaching &amp; preaching the word of god. Education related: training etc in educational areas. Health related: exposing others to healthy living life style.</t>
  </si>
  <si>
    <t>Pamelacallum99@gmail.com</t>
  </si>
  <si>
    <t>To proclaim the Gospel of Jesus Christ for the transformation of lives . To instruct and counsel in the teachings of the scriptures and it's bearing on the believer's life of faith and c</t>
  </si>
  <si>
    <t>15 Whittingham road, spanish town p.o., st.catherine.</t>
  </si>
  <si>
    <t>95 Waltham park road, kingston 11.</t>
  </si>
  <si>
    <t>21A gordon town road, kingston 6</t>
  </si>
  <si>
    <t>40 Manchester road, mandeville, manchester.</t>
  </si>
  <si>
    <t>To mold students into well-rounded professionals in an atmosphere that encourage intellectual curiouity and character building. To train teachers equiped with skills to meet the demands of education in the new.</t>
  </si>
  <si>
    <t>Desyrun@yahoo.com</t>
  </si>
  <si>
    <t>Church without walls jamaica limited</t>
  </si>
  <si>
    <t>13 Lakeside drive, bull bay p.o., st. Andrew .</t>
  </si>
  <si>
    <t>7 Oxford road, kingston 5</t>
  </si>
  <si>
    <t>To Establish and Maintain churches of christ patterned after the plan set out in the new testament to promote christain worship and religious instruction. Provide facilities for, camp, children homes, medical clinics. To acquire, hold, manage &amp; deal with properities in accordance with the act of incorporation and our constitution. To encourage member congregations to operate according to the pattern set form in the new testament.</t>
  </si>
  <si>
    <t>Churchesofchristja@yahoo.com</t>
  </si>
  <si>
    <t>28 Commission road, kingston 2.</t>
  </si>
  <si>
    <t>Churchhillministries@gmail.com</t>
  </si>
  <si>
    <t>53 Water lane, kingston.</t>
  </si>
  <si>
    <t>Mount salus district, stony hill p.o., kingston 9. St. Andrew.</t>
  </si>
  <si>
    <t>Content gap, stony hill p.o., st.andrew.</t>
  </si>
  <si>
    <t>Brownpaulette49@yahoo.com</t>
  </si>
  <si>
    <t>7 Windsor road, st. Ann' s bay, st. Ann.</t>
  </si>
  <si>
    <t>Bodles crescent, old harbour p.o., st. Catherine.</t>
  </si>
  <si>
    <t>Citylight2020mission@gmail.com</t>
  </si>
  <si>
    <t>7 Love lane, four paths p.o., clarendon</t>
  </si>
  <si>
    <t>3 Sevens road, may pen p.o. Clarendon,</t>
  </si>
  <si>
    <t>Provide care and protection for the most vulnerable within the parish of Clarendon to be executed in line with the Poor Relief Laws and Regulations. Providing nursing care, hygienic needs for residents, a proper diet based feeding program and facilitating partnerships with Medical Officers in ensuring the delivery of quality health aid.</t>
  </si>
  <si>
    <t>Clarendonpc@mlge.gov.jm</t>
  </si>
  <si>
    <t>Comfort castle district, comfort castle p.o. Portland.</t>
  </si>
  <si>
    <t>Comma district, mango valley p.a., st. Mary.</t>
  </si>
  <si>
    <t>Lot 378 winchester terrace, coral gardens, montego bay</t>
  </si>
  <si>
    <t>14 Queen street, titchfield hill, port antonio, portland.</t>
  </si>
  <si>
    <t>To assist the youth in jamaica, particularly in portland, by means of education, mentoring and spiritual guidance as well as the sick, the aged and the poor through programmes of caring, sharing and training.</t>
  </si>
  <si>
    <t>Bsmithiam@yahoo.com</t>
  </si>
  <si>
    <t>Cornwallcollege@hotmail.com</t>
  </si>
  <si>
    <t>1 Orange street, montego bay</t>
  </si>
  <si>
    <t>Midegade@gmail.com</t>
  </si>
  <si>
    <t>Lot 379 catherine hall, montego bay # 2 p.o., montego bay, st. James.</t>
  </si>
  <si>
    <t>Ccda2014@yahoo.com</t>
  </si>
  <si>
    <t>Lot 416 bahamas avenue</t>
  </si>
  <si>
    <t>Diddyrayjones@yahoo.com</t>
  </si>
  <si>
    <t>To advance the religious, missionary, educational, charitable, humanitarian, health, and welfair purposes of the church of jesus christ of latter-day saints ('church")</t>
  </si>
  <si>
    <t>72 Half-way-tree road, kingston 10</t>
  </si>
  <si>
    <t>37 Molynes road, kingston 10</t>
  </si>
  <si>
    <t>Race track district, denbigh p.o., clarendon</t>
  </si>
  <si>
    <t>Cambridge meadows, cambridge p.o.</t>
  </si>
  <si>
    <t>2-2B shortwood road, kingston 8, st.andrew.</t>
  </si>
  <si>
    <t>Creativeministry_music@yahoo.com</t>
  </si>
  <si>
    <t>Crowder district, grange hill p.o., westmoreland.</t>
  </si>
  <si>
    <t>To disseminate the gospel of jesus chtrst throughout the island of jamaica. To organize and administer educational and religious sunday school programmes.</t>
  </si>
  <si>
    <t>Joangrant520@yahoo.com</t>
  </si>
  <si>
    <t>Lot 5, port henderson road, bridgeport p.o., st. Catherine.</t>
  </si>
  <si>
    <t>To bring a positive change to the lives of community members by improving their social, educational and economic status.</t>
  </si>
  <si>
    <t>T.muriel@yahoo.com</t>
  </si>
  <si>
    <t>8 Belmont road, kingston 5.</t>
  </si>
  <si>
    <t>To receive, distribute, and minister and manage monetary contributions from the lottery companies; pursuant to 59G of the Betting Gaming and Lotteries Act in connection with Culture, Health, Arts, Sports Development and Early Childhood Education.</t>
  </si>
  <si>
    <t>Chase12@cwjamaica.com</t>
  </si>
  <si>
    <t>122 - 126 Tower street</t>
  </si>
  <si>
    <t>Mile gully p.o., manchester.</t>
  </si>
  <si>
    <t>Assist educational institutions in rural area with access to the needed resources to improve delivery of educational material. Promoting increased awarness and safeguards against online human trafficking.</t>
  </si>
  <si>
    <t>Foundation@emrockonline.com</t>
  </si>
  <si>
    <t>315 Barry road, bridgeport p.o., westchester, portmore, st. Catherine.</t>
  </si>
  <si>
    <t>Assiist women and children in the communities with food, clothing, immediate needs job search, health.</t>
  </si>
  <si>
    <t>Darliston district, darliston p.o.</t>
  </si>
  <si>
    <t>Leroythompson@hotmail.com</t>
  </si>
  <si>
    <t>Heywood spring district, islington p o st. Mary</t>
  </si>
  <si>
    <t>Buksfield, 7 perth road, ocho rios p.o., st. Ann</t>
  </si>
  <si>
    <t>51 Maiden lane, kingston cso.</t>
  </si>
  <si>
    <t>To foster homes and foreign work, and to support theological instuttions and the dissemination and creation of various publications. To improve the health, economic and social conditions of indigent children and elderly persons throughout Jamaica through the collection and distribution of food clothing and money on their behalf and to utilize same and any other means which will further the purpose.</t>
  </si>
  <si>
    <t>Marnov1011@yahoo.com</t>
  </si>
  <si>
    <t>164 Henderson drive, dela vega city, spanish town p.o., st. Catherine.</t>
  </si>
  <si>
    <t>Facilitate, promote, and coordinate sustainable commonunity development programmes and projects for the benefit of the residents of Dela Vega City and it's environs.</t>
  </si>
  <si>
    <t>Delavegacitybenevolentsociety@gmail.com</t>
  </si>
  <si>
    <t>28 Unity drive, kingston 11.</t>
  </si>
  <si>
    <t>134 Caribbean park, tower isle, st. Ann</t>
  </si>
  <si>
    <t>214 Spanish own road, kingston 11</t>
  </si>
  <si>
    <t>The relief of poverty, suffering, and distress among citizens and or residents of jamaica wherever situated.</t>
  </si>
  <si>
    <t>31 Padmore drive, kingston 10.</t>
  </si>
  <si>
    <t>Rocky hill district, santa cruz p.o., st . Elizabeth.</t>
  </si>
  <si>
    <t>To asist with the advancement of education of less fortunate students at the primary and secondary level , who reside within the environs of st. Elizabeth, manchester and westmoreland.</t>
  </si>
  <si>
    <t>43 St.andrew park, kingston 10.</t>
  </si>
  <si>
    <t>Duanetlaw@yahoo.com</t>
  </si>
  <si>
    <t>1 Downer avenue, kingston 5</t>
  </si>
  <si>
    <t>Diabetesja@kasnet.com</t>
  </si>
  <si>
    <t>14 Ocean boulevard, kingston</t>
  </si>
  <si>
    <t>To communicate the gospel of jesus throughout Jamaic and the Caribbean, so that the benefits of the gospel can effectuate economic, socal, educational, and spiritual. To advance educational institutions at all levels (from kindergarten to university level) so as empower individual to be well round citizens, spiritually, economically, socially, mentally and physically.</t>
  </si>
  <si>
    <t>Dikaioma2017@gmail.com</t>
  </si>
  <si>
    <t>2 Champlain aveue, three oaks, kingston 20.</t>
  </si>
  <si>
    <t>Dillgin1@gmail.com</t>
  </si>
  <si>
    <t>Villa 15, casa monte estate, old stony hill road, kingston 9.</t>
  </si>
  <si>
    <t>Identify areas of greatest need within Dinthill Technical High School and provide supplementary resources. Promote activities that contribute to the improvement of sound academic programmes.</t>
  </si>
  <si>
    <t>2 East charlemont drive, kingston 6.</t>
  </si>
  <si>
    <t>Tinaionie@yahoo.com/the disciplesofchrist8@gmail.com</t>
  </si>
  <si>
    <t>Green park sandy bay, may pen p o clarendon</t>
  </si>
  <si>
    <t>Divinerevelation2015@gmail.com</t>
  </si>
  <si>
    <t>7 Salisbury avenue, kingston 6</t>
  </si>
  <si>
    <t>55 Mountainview avenue, block 2, apt. 7, Kingston 2.</t>
  </si>
  <si>
    <t>To provide help or resources for persons with a specific need.</t>
  </si>
  <si>
    <t>Lot 163, 16 st. Michael terrace, kingston 19.</t>
  </si>
  <si>
    <t>To foster home and foreign mission work, and to support theolgical institutions and the dissemination and creation of various publications.</t>
  </si>
  <si>
    <t>Lot 34 moneaque gardens, moneaque p.o., st. Ann.</t>
  </si>
  <si>
    <t>To promote and recognize the cademic excellence of students who attain outstanding academic performance at donald quarrie high school.</t>
  </si>
  <si>
    <t>Calvin.whyte@gmail.com</t>
  </si>
  <si>
    <t>41 Rhone crescent, claremont gardens, old harbour, st. Catherine</t>
  </si>
  <si>
    <t>Douglas castle district, mcnie p.a., st. Ann</t>
  </si>
  <si>
    <t>Facilitate the establishment and management of a greenhouse facility. Facilitate skills training and educational activities such as environmental awareness for the douglas castle and mcnile communities.</t>
  </si>
  <si>
    <t>Mcniec.d.c@gmail.com</t>
  </si>
  <si>
    <t>37 York main road, seaforth p.o., st. Thomas.</t>
  </si>
  <si>
    <t>Dreamlivesfoundation@gmail.com</t>
  </si>
  <si>
    <t>61 University crescent, kingston 6, st. Andrew.</t>
  </si>
  <si>
    <t>Unit 20 seymour park, 2 seymour avenue, kingston 10</t>
  </si>
  <si>
    <t>Accompong town, bethsalem p.a., st. Elizabeth.</t>
  </si>
  <si>
    <t>To preach the Word of God. Win souls for the Kingdom of God. Serve/Help the Community.</t>
  </si>
  <si>
    <t>Sanannah district, hayes p.o., clarendon</t>
  </si>
  <si>
    <t>Cujohnson10@yahoo.com</t>
  </si>
  <si>
    <t>370 Duncan ave. Duncans bay</t>
  </si>
  <si>
    <t>64A molynes road, kingston 10</t>
  </si>
  <si>
    <t>Info@dynamiclifefoundation.org</t>
  </si>
  <si>
    <t>354 Palladium drive, horizon park, spanish town, st.catherine.</t>
  </si>
  <si>
    <t>Eaglewingoutreachministries@gmail.com</t>
  </si>
  <si>
    <t>128 Cardiff hall, runaway bay, st. Ann</t>
  </si>
  <si>
    <t>5 Pembroke road, kingston 2.</t>
  </si>
  <si>
    <t>To established and support on ongoing basis programmes and projects which promotes education and trainning opportunities for residents of east kingston &amp; port royal including but not limited to early childhood education, primary, and high schools as well as tertiary and vocational institutions.</t>
  </si>
  <si>
    <t>Eastkingstonportroyal@gmail.com</t>
  </si>
  <si>
    <t>Lot 15 - 17 seymour avenue, kingston 10</t>
  </si>
  <si>
    <t>To provide a god centered, christian based atmosphere for all persons in our community that they can develop a relationship with Jesus Christ. Community and national development through individual Empowerment. The changing of lives and communities through the proclamation of the Gospel and Christian mentorship.</t>
  </si>
  <si>
    <t>Edtministriesja@gmail.com</t>
  </si>
  <si>
    <t>1A new green road, mandevile p.o., manchester</t>
  </si>
  <si>
    <t>Pirates plaza, shop 6 - 7 paisley, may pen p. O., clarendon</t>
  </si>
  <si>
    <t>Woodland district, cross key p.o., manchester</t>
  </si>
  <si>
    <t>Shop # 6 leader plaza, 41 main street, mandeville p.o.box 1963, manchester</t>
  </si>
  <si>
    <t>Ecclesiaworshipcenter@yahoo.com</t>
  </si>
  <si>
    <t>35 Eden park, port maria p.o., st. Mary</t>
  </si>
  <si>
    <t>Edengospelworkersministry17@mail.com</t>
  </si>
  <si>
    <t>Liguanea, 12 murray drive, kingston 6</t>
  </si>
  <si>
    <t>To assist needy students from early childhood to teriary education to achieve educational excellene. To foster positive social development of jamaica.</t>
  </si>
  <si>
    <t>Btashana@gmail.com</t>
  </si>
  <si>
    <t>50 1/4 Deanery road, kingston 3</t>
  </si>
  <si>
    <t>Heartease district, williamsfield p.o., manchester.</t>
  </si>
  <si>
    <t>55 Union street, montego bay</t>
  </si>
  <si>
    <t>Info@epocc.org.uk</t>
  </si>
  <si>
    <t>16 1/2 Lower elletson road, kingston 16.</t>
  </si>
  <si>
    <t>32 Covington close, kingston 10</t>
  </si>
  <si>
    <t>2 Olivier road, kingston 8</t>
  </si>
  <si>
    <t>12 Slipe road, kingston5.</t>
  </si>
  <si>
    <t>Morant bay, 1b walkers plaza, morant bay p. O. St. Thomas</t>
  </si>
  <si>
    <t>2-6 Grenada crescent, kingston 5, st. Andrew</t>
  </si>
  <si>
    <t>To establish and maintain a place of religious worship and prayer in accordance with the customs and principltes of christianity. To do missionary works, including setting-up christian spiritual revival centers overseas and to support missionary work. To do the charitable works of aiding and improving the lives of low-income persons and familiies of all groups of people and backgrounds who are in need of a sanctuary that provides common and necessary resource and direction in areas of health, social support and advocacy by providing such individuals with food, clothing, health information, and screens at health events at no cost to them.</t>
  </si>
  <si>
    <t>Bhalawoffice@cwjamaica.com</t>
  </si>
  <si>
    <t>Enfield p.o., st. Mary</t>
  </si>
  <si>
    <t>Enfieldcdc2016@gmail.com</t>
  </si>
  <si>
    <t>Blackwoodtashana91@gmail.com</t>
  </si>
  <si>
    <t>1B norwood avenue, kingston 5</t>
  </si>
  <si>
    <t>To promote the awareness of issues that affect the health and well-being of all citizens in Jamaica; To foster research into issues of environmental health and protection; To support all legislation and the use of other resources aimed at protecting the environment. To promote the education and training of persons in environmental research, management, conservation and protection in Jamaica or any other part the world.</t>
  </si>
  <si>
    <t>Ehf@cwjamaica.com</t>
  </si>
  <si>
    <t>5 Cedar close, pines of karachi, kingston 6.</t>
  </si>
  <si>
    <t>Bartons district, old harbour p.o., st. Catherine.</t>
  </si>
  <si>
    <t>Samblack20@msn.com</t>
  </si>
  <si>
    <t>9 - 11 Phoenix avenue, kingston 10</t>
  </si>
  <si>
    <t>Equality4allja.finance@gmail.com</t>
  </si>
  <si>
    <t>23 Lady musgrave road, kingston 5</t>
  </si>
  <si>
    <t>Equestrianfederationjamaica@gmail.com</t>
  </si>
  <si>
    <t>29 Seashore drive, bull bay p.o., saint andrew</t>
  </si>
  <si>
    <t>Esher district, highgate p.o., st. Mary.</t>
  </si>
  <si>
    <t>Promote education and skill training among its members and citizens of the community by partnering with entities such as HEART Trust/NTA, colleges and universities.</t>
  </si>
  <si>
    <t>Eshermartinca@gmail.com</t>
  </si>
  <si>
    <t>Essex hall, lawrence tavern p.o., st. Andrew.</t>
  </si>
  <si>
    <t>Facilitate the provision of amenities to include water supply, electricity and other developmental activities to the Essex Hall Community over the long term, with the assistance of Government and other relevant stakeholders. Facilitate Skill Trainning and educational activities for the Essex Hall Community.</t>
  </si>
  <si>
    <t>Essexhallca@mail.com</t>
  </si>
  <si>
    <t>C/o alpart sports club, nain p.o., st. Elizabeth</t>
  </si>
  <si>
    <t>Evc.associates@gmail.com</t>
  </si>
  <si>
    <t>89 Maxfield avenue, kingston 13</t>
  </si>
  <si>
    <t>Propogation of the gospel of jesus christ. Increasing the membership of the church by way of evangelism. Facilitating early childhood education through sponsorship of basic schools.</t>
  </si>
  <si>
    <t>7 Keesing avenue, hagley park, kingston 10</t>
  </si>
  <si>
    <t>EVE For Life was founded in 2008 in response to a dire need for support to women and children living with or affected by HIV and AIDS. Women in Jamaica face the brunt of the epidemic as caregivers and breadwinners for infected husbands and children. Statistics show that women account for 42 per cent of cases in Jamaica. In the age group15 to 24 years old, infected women more than double the number of men.Women and children are increasingly seeking psychosocial support and skills to help them to live normal lives. Eve for Life seeks to fill that gap. EVE for Life was registered in February 2009 as a non- governmental organization (NGO) with charitable status.</t>
  </si>
  <si>
    <t>2 Recreation drive, ewarton p o st. Catherine</t>
  </si>
  <si>
    <t>9 Hugh shearer crescent, kingston 12.</t>
  </si>
  <si>
    <t>To foster the development of inner city children at the primary and secondary school level, through the utilization of amature sports.</t>
  </si>
  <si>
    <t>Exodusacademy2016@gmail.com</t>
  </si>
  <si>
    <t>Dr. Aston king highway, spring gardens, montego bay</t>
  </si>
  <si>
    <t>Accounts@fairfielddacademyja.com</t>
  </si>
  <si>
    <t>1 Fairfield road, c/o lot 812 st. Georges parkway, willowdene, spanish town p. O., st. Catherine</t>
  </si>
  <si>
    <t>Fairfieldedapostolic@gmail.com</t>
  </si>
  <si>
    <t>1 Henry crescent, fairview park, spanish town, st. Catherine.</t>
  </si>
  <si>
    <t>Suit # 101, 34 annette crescent, kingston 10.</t>
  </si>
  <si>
    <t>Support@fcbtrust.org</t>
  </si>
  <si>
    <t>1 - 3 Renfield avenue, kingston 20, st. Andrew</t>
  </si>
  <si>
    <t>Florence hill district, lawrence tavernce p.o., st. Andrew.</t>
  </si>
  <si>
    <t>York district, seaforth</t>
  </si>
  <si>
    <t>Greenvale, sommerset road, mandeville p o manchester</t>
  </si>
  <si>
    <t>To spread the gospel of jesus according to the fundamental truth of the holy scriptures with the object of reaching the unsaved for and pointing them to the lord jesus chirt as their saviour. To promote christian fellowship among all born again believers.</t>
  </si>
  <si>
    <t>37 Escarpment road, hermitage, kingston 7.</t>
  </si>
  <si>
    <t>Old england district, old england p.o., manchester.</t>
  </si>
  <si>
    <t>Naggo head square, naggo head, portmore, st. Catherine</t>
  </si>
  <si>
    <t>We are located at Lots 13 &amp; 14 Portmore Town Centre, St. Catherine jamaica w.i. We are ably led by God's chosen and obedient servants Bishop Dr. Delford Davis and his wife Minister Petrova Davis for over two decades. This website is intended to provide you with resources and information about our ministry at various levels. Please enjoy your visit and please come again.</t>
  </si>
  <si>
    <t>Faithhealingministry@yahoo.com</t>
  </si>
  <si>
    <t>Lodgie green district, grantham p o clarendon</t>
  </si>
  <si>
    <t>Lot 999 porto bello heights, montego bay</t>
  </si>
  <si>
    <t>Faithliftersministry2@yahoo.com</t>
  </si>
  <si>
    <t>Ocho rios, ocho rios p.o., st. Ann.</t>
  </si>
  <si>
    <t>To contribute to community development through outreach activities, projects, and programmes. To undertake charitable works in accordance with the Chirtian faith.</t>
  </si>
  <si>
    <t>Dunbeholden district, greater portmore p.o., st. Catherine</t>
  </si>
  <si>
    <t>To improve the health, economic and social conditions of indigent children and elderly persons throughout jamaica through the collecvtion and distribution of food , care packages, medical supplies, clothing and money on their behalf and to utilize same any other mean which will further the purpose.</t>
  </si>
  <si>
    <t>(876) 375-9375. (876) 292-0780.</t>
  </si>
  <si>
    <t>Faithmiraclebapist@gmail.com</t>
  </si>
  <si>
    <t>50 Race track avenue, may pen, clarendon</t>
  </si>
  <si>
    <t>Gypsum drive, eleven miles, bull bay, st. Thomas.</t>
  </si>
  <si>
    <t>Motivationfaith41@gmail.com</t>
  </si>
  <si>
    <t>Commodore district, linstead p.o., st .catherine.</t>
  </si>
  <si>
    <t>(876) 369-0845. (876) 773-8197.</t>
  </si>
  <si>
    <t>Duanvale district, duanvale p.o., trelawny.</t>
  </si>
  <si>
    <t>Ustacam@yahoo.com</t>
  </si>
  <si>
    <t>6 Bustamante highway, kingston 14.</t>
  </si>
  <si>
    <t>6 Norman aveenue, kingston 2.</t>
  </si>
  <si>
    <t>Fitzblacks@gmail.com</t>
  </si>
  <si>
    <t>Lot 31 spring farm, pimento way, rosehall , monetgo bay</t>
  </si>
  <si>
    <t>Nate@faithfulfewministry.org</t>
  </si>
  <si>
    <t>Hatfield, mandeville p.o., manchester.</t>
  </si>
  <si>
    <t>Lot 1910 mystique way, waterford, st. Catherine.</t>
  </si>
  <si>
    <t>Faithfulhands2018@yahoo.com</t>
  </si>
  <si>
    <t>Brighton district, brighton p.o., st. Elizabeth.</t>
  </si>
  <si>
    <t>2 Rhynie drive, unity hall, montego bay, st. James</t>
  </si>
  <si>
    <t>64 Hagley park road, kingston 10</t>
  </si>
  <si>
    <t>Academic support, through literacy and numeracy classes, supervised homework, one to one tutoring and supplemental academic instruction. Applied learning instruction such as baking and sewing. Sport, Spiritual and health activities such as counselling, mentoring, anger management, social skills training, devotional exercise, drug and alcohol prevention. Parental involvement activities through parenting workshops and educational re-training. Nutritional support through weekly nutritious meals.</t>
  </si>
  <si>
    <t>Facesjamaica@gmail.com</t>
  </si>
  <si>
    <t>1 Ceclio avenue, kingston 10</t>
  </si>
  <si>
    <t>Lot 50 rhyme park, rose hall, montego bay, st.james.</t>
  </si>
  <si>
    <t>File not seen to update information</t>
  </si>
  <si>
    <t>2B grafton road, kingston 3</t>
  </si>
  <si>
    <t>27 Kenbooth close, kingston 20, st.andrew</t>
  </si>
  <si>
    <t>Feladorevents@gmail.com</t>
  </si>
  <si>
    <t>45 Earls court drive, golden acres, spanish town p.o., st. Catherine.</t>
  </si>
  <si>
    <t>To provide medical assistance to persons suffering from prostate cancer. To have lecture to provide information to the citizens of Jamaica on prostate cancer. To provide items or fiance assistance to prostate cancer survivors or their families.</t>
  </si>
  <si>
    <t>8 - 10 Eureka road, kingston 5</t>
  </si>
  <si>
    <t>Fhcfoundation@fhccu.com</t>
  </si>
  <si>
    <t>To assist the Ferncount High School (FHS), by contributing to the development of the intellectual, physical, spiritual and emotional wellbeing of the student body.</t>
  </si>
  <si>
    <t>Fhs75to80@gmail.com</t>
  </si>
  <si>
    <t>27 Hampton cresecent, washington gardens, kingston 20.</t>
  </si>
  <si>
    <t>Fiwiculchjm@gmail.com</t>
  </si>
  <si>
    <t>Shop # 14, hayles plaza, p.o., box 665, santa cruz, st. Elizabeth.</t>
  </si>
  <si>
    <t>To improve the lives and wellbeing of needy and physically disabled persons who are without the means to take care of themselves of to improve their situtation. To proclaim the Christian gospel throughout the world, entreating people to accept Jesus Christ as their saviour and to change their lifestyle to one that please God.</t>
  </si>
  <si>
    <t>98-100 Brunswick avenue, spanish town p.o., st.catherine</t>
  </si>
  <si>
    <t>For the purpose of establishing and maintaining a place for the worship of almighty god, our heavenly father. To provide for christian fellowship for those of like precious faith where the holy ghost may be honoured according to our distinctive testimony. To assume our share of the responsibility and privilege of propagating the gospel o f jesus christ by all available means, both at home and overseas, we whose name appear upon the roster under the aove date, do hereby recognise ourselves as a local church in fellowship with the open bible standard church of jamaica, and adopt the following articles of church order and submit ourselves to be governed by them.</t>
  </si>
  <si>
    <t>Kermittpj@yahoo.com</t>
  </si>
  <si>
    <t>Suite # 6. 14 Canberra crescent, kingston 6.</t>
  </si>
  <si>
    <t>By assisting with the stimulation and development of students' interest in the field of education, primarily enterprenurship and to assist in acquiring of educational materials, books, equipment and computers for schools and other learning institutions.</t>
  </si>
  <si>
    <t>Lot 52, florence hall, trelawny</t>
  </si>
  <si>
    <t>To advance education by establishing and operating a public basic school for poorest communities in and surrounding Florence Hall, and particularly in Florence Hall Village, Falmouth as supported by the Ministry of Government services, Ontario, Canada. To provide the basic care of food and clothing, for sustainable living for the children of Florence Hall Village on an ongoing basis.</t>
  </si>
  <si>
    <t>Burnside valley, redhills, st. Andrew</t>
  </si>
  <si>
    <t>Flourishmentorshipprogram@gmail.com</t>
  </si>
  <si>
    <t>2 - 6 Carlton crescent, kingston 10</t>
  </si>
  <si>
    <t>1392 4Th manatee way, braeton, bridgeport p.o., st. Catherine.</t>
  </si>
  <si>
    <t>Black stonedge district, st. Ann</t>
  </si>
  <si>
    <t>To provide aid for single parents who faced financial challenges in sending their kids to school. To provide fiancial assistance for medical purpose/emergencies cases with emphasis on kids care and elderly. To provide food iteams to single parents family and the elderly. To help reduce illiteracy rate among the children in St. Ann's. To hold Annual Treats for children and distribute iteams in keeping with the saeson (toys, Books, Games, Bag Packs etc.).</t>
  </si>
  <si>
    <t>Elleslie pen, spanish town</t>
  </si>
  <si>
    <t>2B manor court, kingston 8</t>
  </si>
  <si>
    <t>Eldaazan@gmail.com</t>
  </si>
  <si>
    <t>77-79 Molynes road, kingston 10.</t>
  </si>
  <si>
    <t>To support public initiatives which contributes to: eradicating extreme poverty, hunger, crime and, violence;ensuring enironmental sustainability.</t>
  </si>
  <si>
    <t>19 Gordon town road, kingston 6.</t>
  </si>
  <si>
    <t>2B tavistock terrace, kingston 6</t>
  </si>
  <si>
    <t>1. The aim of the Ministries is to facilitate and promote positive Christ-like development. 2. To serve the physical needs of the poor, less fortunate, mentally challenged homeless and needy persons in different communities across Jamaica. 3. To restore hope and dignity to the poor, less fortunate, mentally challenged homeless and needy persons in different communities across Jamaica. 4. To provide financial suppost the poor, less fortunate, mentally challenged, homeless and needy persons in different communities across Jamaica. 5. To inspire, motivate, and pray for each individual to achieve their God given potential. 6. To bring a positive change to the lives of the people within communities, thus improving their social and economic status</t>
  </si>
  <si>
    <t>152 Constant spring road, kingston 8</t>
  </si>
  <si>
    <t>Franmins@gmail.com</t>
  </si>
  <si>
    <t>Fsaadja@gmail.com</t>
  </si>
  <si>
    <t>Freetown, freetown p.a., clarendon.</t>
  </si>
  <si>
    <t>To provide .operate,aid support, and maintain or asisst in providing, operating, aiding spporting and maintaining for the benefit of persons in poor and distressed circumstances. A nursing home, hospital, hospital beds, hospotal rooms, a wing or wings in any established hospital; and to supply medical assistance and treatment and nursing care for the poor in the community.</t>
  </si>
  <si>
    <t>Fmaj@cwjamaica.com</t>
  </si>
  <si>
    <t>Unit 16,m19 southern cross boulevard, freeport</t>
  </si>
  <si>
    <t>40 Market street, montego bay, st. James</t>
  </si>
  <si>
    <t>Lot 94, rio nuevo resorts, boscobel p.o., st. Mary.</t>
  </si>
  <si>
    <t>10 Hargreaves avenue, mandeville, manchester.</t>
  </si>
  <si>
    <t>To provide shelters for battered women and children. To feed the hungry and homeless persons. To provide sponsorship for students. To assist with relief for disaster victims. Etc.</t>
  </si>
  <si>
    <t>Friendsinneedcharity@yahoo.com</t>
  </si>
  <si>
    <t>17 Thant crescent, bridgeport p.o., st. Catherine.</t>
  </si>
  <si>
    <t>92 Coleyville avenue, washington gardens, kingston 10</t>
  </si>
  <si>
    <t>To collabrate with individuals and Organisations sharing similar objectives to such facilities island wide. To pay all codts, charges and expenses incurred or sustained in or about the promotion and establishment of the company, or which are in the nature of preliminary expensed including therein, the cost of the printing and stationery and expenses attendant upon the formation of agencies, sub-committees and branches.</t>
  </si>
  <si>
    <t>To promote the advancement of health and prevention, treatment and mitigation of disease for the public benfit, by supporting the Hope Institute in its provision of care and services to seriously and terminally ill patients.</t>
  </si>
  <si>
    <t>32 Hargreves avenue, mandeville p.o., manchester.</t>
  </si>
  <si>
    <t>To mobilized, encourage, and maintain the interest of the public in the well-being of patients. To support the public hospitals. To improve and maintain the relotionship and association between voluntary bodies.</t>
  </si>
  <si>
    <t>1 Paradise road, paradise park, savanna-la-mar</t>
  </si>
  <si>
    <t>Arthur wint drive, kingston 5</t>
  </si>
  <si>
    <t>Golding avenue, kingston 7</t>
  </si>
  <si>
    <t>Dandmgaynair@gmail.com</t>
  </si>
  <si>
    <t>13, Lakehurst drive, kingston 8</t>
  </si>
  <si>
    <t>Mobilize resourse to improve standard of living, healthcare and academic support for youth. Menitor youth through small group and teanwork in highly interactive enironments. Educate and train youth through scholastic and skills training programs. Partner with other to engage youth in community and nation.</t>
  </si>
  <si>
    <t>10 Miles, bull bay p.o., st. Andrew.</t>
  </si>
  <si>
    <t>1(876) 816-6003. 1(876) 938-4243</t>
  </si>
  <si>
    <t>Fulllifedelminbb@gmail.com</t>
  </si>
  <si>
    <t>2 Dorsetshire avenue, kingston 8</t>
  </si>
  <si>
    <t>To empower youth in jamaica, through mentorship, to creat better communities through workshops ans seminars. To improve education resoursces in schools and learnng institutions through building and distributions of books, computers, educational materials and equipments. To raise funds to support projects among childrens homes and schools.</t>
  </si>
  <si>
    <t>8 Mahogany road, kingston 6.</t>
  </si>
  <si>
    <t>Gameoflife876@outlook.com</t>
  </si>
  <si>
    <t>12 Union square, cross roads, kingston 5.</t>
  </si>
  <si>
    <t>580 Osprey drive, florence hall village, falmouth</t>
  </si>
  <si>
    <t>Main street, christiana, p.o.box 44, manchester.</t>
  </si>
  <si>
    <t>1 Alabaster close, eltham meadows, spanish town, st. Catherine.</t>
  </si>
  <si>
    <t>To assist homes and foreign mission work, and to support theological institutions and the dissemination and creation of various publications.</t>
  </si>
  <si>
    <t>103 Main street, ocho rios, p.o., st.ann</t>
  </si>
  <si>
    <t>Monikamw2000@yahoo.com</t>
  </si>
  <si>
    <t>68 Woodpecker avenue, hellshire hills, p.a., st. Catherine</t>
  </si>
  <si>
    <t>32 Penn avenue, kingston 11.</t>
  </si>
  <si>
    <t>20 West strathmore, kingston 8</t>
  </si>
  <si>
    <t>1 Bahama close, dillsbury meadows, kingston 6</t>
  </si>
  <si>
    <t>To assist in providing the needed resources to those less fortunate ( families and individuals) throughout Jamaica through fundraising and donations. To raise awareness of poverty in Jamaica.. Providing perishables (food) and non-perishables (Clothing etc)</t>
  </si>
  <si>
    <t>24 Charlemont avenue, kingston 6.</t>
  </si>
  <si>
    <t>Gwfund@yahoo.com</t>
  </si>
  <si>
    <t>355 Spring valley, tower isle, st. Mary</t>
  </si>
  <si>
    <t>To assist in acquring of educational material, books, school shoes, equipment and computers for schools and other learning institutions in Jamaica. To improve the social and psychological health of children in children's homes throughout. The collection and distribution of school shoes, food and clothing on their behalf and to utilize any other means which will help to further this cause.</t>
  </si>
  <si>
    <t>Paisley district, border p.o., st. Andrew.</t>
  </si>
  <si>
    <t>Givingbacktthf@gmail.com</t>
  </si>
  <si>
    <t>2 Red hills road, morant bay p.o., st.thomas.</t>
  </si>
  <si>
    <t>Charitable organization. Catering for children, elderly and the vulerable.</t>
  </si>
  <si>
    <t>Water lane district p. A., clarendon</t>
  </si>
  <si>
    <t>Theo3063@yahoo.com</t>
  </si>
  <si>
    <t>24 A boundbrook crescent, port antonio p.o., portland.</t>
  </si>
  <si>
    <t>Shop 15-16, 2a westmain drive, kingston 20.</t>
  </si>
  <si>
    <t>Globalstarzz1@gmail.com</t>
  </si>
  <si>
    <t>111 1/2 Redhills road, kingston 19.</t>
  </si>
  <si>
    <t>Glorygrace623@gmail.com                                                                            gloryagrace111@gmail.com</t>
  </si>
  <si>
    <t>1225 Michael manley boulevard, windsor heights, central village, st. Catherine.</t>
  </si>
  <si>
    <t>2 Sunrise drive, kingston 19.</t>
  </si>
  <si>
    <t>Sewtonations@yahoo.com</t>
  </si>
  <si>
    <t>9 Beverley path glendale, kingston 20</t>
  </si>
  <si>
    <t>51 Slipe road, kingston 5.</t>
  </si>
  <si>
    <t>Naggo head, 5 casino drive, bridgeport p o st. Catherine</t>
  </si>
  <si>
    <t>Shops 4 and 5 caledonia complex, 3 1/2 caledonia road, mandeville, manchester</t>
  </si>
  <si>
    <t>To Peach and teach the gospel of jesus christ to the the people of jamaica and foregin lands by radio, by recording by printed work and by personal evangegelism. To establish corpoarte places of religious worship, colleges, and universities to conduct religious services and general evangelism.</t>
  </si>
  <si>
    <t>4 Lewis street, c/o p.o.box</t>
  </si>
  <si>
    <t>97 Albion road, montego bay, montego bay #1 p.o.,</t>
  </si>
  <si>
    <t>Evertonreid40729@gmail.com</t>
  </si>
  <si>
    <t>21 Chosen few avenue, kingston 20</t>
  </si>
  <si>
    <t>To foster health, wealth, love and well-being by inspiring and empowering individuals for growth. To improve the health, economic and social conditions of indigent children, unemplyed and elderly person throughout jamaica through information, service, advocacy and the collection and distribution of food, clothing and money on their behalf and to utilize same and means which will further purpose.</t>
  </si>
  <si>
    <t>4 Ballater avenue, kingston 10</t>
  </si>
  <si>
    <t>Jayhamilton720@gmail.com</t>
  </si>
  <si>
    <t>Balaclava, balaclava p.o., st. Elizabeth.</t>
  </si>
  <si>
    <t>Church21@hotmail.com</t>
  </si>
  <si>
    <t>Braeton gate, hellshire main road, old braeton, st. Catherine</t>
  </si>
  <si>
    <t>Goodwill district, chatham p.a.</t>
  </si>
  <si>
    <t>To advance education</t>
  </si>
  <si>
    <t>Hoardie@hotmail.com</t>
  </si>
  <si>
    <t>C/o eltham park primary school, gordon boulevard, spanish town p.o. St.catherine.</t>
  </si>
  <si>
    <t>To enhance the creation of community development activities. To make representation and recommendation to the revelant authorities for the improvent of the community activiites.</t>
  </si>
  <si>
    <t>Harmony hall district, highgate p.po., st. Mary.</t>
  </si>
  <si>
    <t>Hasberry grove, bendon district, st. Catherine.</t>
  </si>
  <si>
    <t>Miler_sophia88@yahoo.com</t>
  </si>
  <si>
    <t>15 Martin christie street, great pond, ocho rios, st.ann.</t>
  </si>
  <si>
    <t>Cheapside, junction p.o., st. Elizabeth</t>
  </si>
  <si>
    <t>Mygtrm@yahoo.com</t>
  </si>
  <si>
    <t>King's house, hope road, kingston 6</t>
  </si>
  <si>
    <t>P.o. Box 86, 64 harbour street, kingston</t>
  </si>
  <si>
    <t>The advancement of good citizenship or community development.</t>
  </si>
  <si>
    <t>New bowens, 12 first street, may pen p.o., clarendon</t>
  </si>
  <si>
    <t>29 Studio one boulevard, cross roads, kingston 5</t>
  </si>
  <si>
    <t>6 Tangerine road, kingston 11.</t>
  </si>
  <si>
    <t>To assist with individuals, mainly community members, the sick, the poor, children and the elderly. To promote social and spiritual development to every person, institution.</t>
  </si>
  <si>
    <t>Gracefellowship19@gmail.com</t>
  </si>
  <si>
    <t>37 Dewsbury avenue, kingston 6.</t>
  </si>
  <si>
    <t># 12 Fronter driver, port maria, st. Mary.</t>
  </si>
  <si>
    <t>Gracejailministry@gmail.com</t>
  </si>
  <si>
    <t>Alaska drive, p.o. Box 3463, west end negril</t>
  </si>
  <si>
    <t>Lot 1 haughton court, esher</t>
  </si>
  <si>
    <t>313 Carlton crescent, spot valley, montego bay, # 1 p.o., st. James.</t>
  </si>
  <si>
    <t>To provide charitable health related and educational services to the residents of jamaica of jamaica and Caribbean nations in accordance with all applicable requirements for an oraganization that is tax exempt under Section 501©(3) of the Internal Revenue Code of the United States of America.</t>
  </si>
  <si>
    <t>Josephgreatshape@gmail.com</t>
  </si>
  <si>
    <t>3 Tangerine place, kingston 10</t>
  </si>
  <si>
    <t>To provide Dental Services, at affordable cost throughtout jamaica, with emphasis being placed among those who are economically and socially disadvantaged, and to achieve this objective by any means whatever appropriate to the Company.</t>
  </si>
  <si>
    <t>Dcsmilemobile@gmail.com</t>
  </si>
  <si>
    <t>Main street, central village p.a., st. Catherine.</t>
  </si>
  <si>
    <t>Shop # 26, red hills mall, 105 red hills road, kingston 19.</t>
  </si>
  <si>
    <t>Greaterworks@hotmail.com</t>
  </si>
  <si>
    <t>Johnson.ricardo20@yahoo.com</t>
  </si>
  <si>
    <t>21 Sullivan avenue, kingston 8.</t>
  </si>
  <si>
    <t>6 Norbrook mews, kingston 8</t>
  </si>
  <si>
    <t>Transitional programs for young adults with autim. Vocational training for young adults with autism.</t>
  </si>
  <si>
    <t>1 Palace road, greendale, spanish town, st. Catherine.</t>
  </si>
  <si>
    <t>The advancement of good citizenship or community development in greendale. To improve the education standards of youths and adults in the commnuity.</t>
  </si>
  <si>
    <t>Lot 2, clifton hill, gordon town p.o., st. Andrew</t>
  </si>
  <si>
    <t>Grove place district, litchfield p.a., manchester.</t>
  </si>
  <si>
    <t>To promote education in out community. To assist children in and around rual areas of the Grove Place Community with back to school supplies such as books, pens, pencils, and school uniform etc. To provide grants and scholarships for children.</t>
  </si>
  <si>
    <t>Drapers district, drapers p.a., portland.</t>
  </si>
  <si>
    <t>11 Millsborough avenue, kingston 6.</t>
  </si>
  <si>
    <t>12 Trafalgar road, kingston 5</t>
  </si>
  <si>
    <t>Guardiangroupfoundation@myguardiangroup.com</t>
  </si>
  <si>
    <t>107 Old hope road, kingston 6</t>
  </si>
  <si>
    <t>Promote Cultural, music, Educational or other altruistic charitable programmes for where it is situated in the parish of St.Andrew and Jamaica at large for the benfit of children and youth in Jamaica and enable them to make a positive contribution to Society. Promote and foster the support and development of benevolent, social and economic development projects to benefit underprivileged persons regardless of race, gender or political or religious affiliation in Jamaica.</t>
  </si>
  <si>
    <t>Info@guardsmangroup.com</t>
  </si>
  <si>
    <t>66A chisholm avenue, kingston 13.</t>
  </si>
  <si>
    <t>Windward road, 32 outlook avenue, kingston2.</t>
  </si>
  <si>
    <t>6 Norbrook close, kingston 8, st. Andrew</t>
  </si>
  <si>
    <t>Help4102@gmail.com</t>
  </si>
  <si>
    <t>Water cres, savanna-la-mar,savanna-la-mar</t>
  </si>
  <si>
    <t>Pathology department, university hospital of the west indies, mona, kingston 7.</t>
  </si>
  <si>
    <t>Identily persons living with this (Hoemphilia). Rare bleeding disorder to provide emotional and psychological support. Aduacatingfor better care and treatment of patients with the bleeding disorder at healthcare centers, schools, work place ete.</t>
  </si>
  <si>
    <t>23 Rheo loop, bellevue, southfield</t>
  </si>
  <si>
    <t>Eltham backstreet</t>
  </si>
  <si>
    <t>Rnelson.hhm@gmail.com</t>
  </si>
  <si>
    <t>104 Mountain view avenue, kingston 3.</t>
  </si>
  <si>
    <t>Facilitate, promote and coordinate sustainable community development programmes and projects for the benefit of residents of Hampstead Park Community and its environs.</t>
  </si>
  <si>
    <t>Hampsteadparkcc@gmail.com</t>
  </si>
  <si>
    <t>2 St. John's road, spanishtown p.o., st. Catherine.</t>
  </si>
  <si>
    <t>To improve the health, economic and social conditions of children and young persons in the communities in the environ of Hampton Green Missionary Church (HGMC)., Spanish Town, Jamaica through the collection and distribution of food, clothing, and money on their behalf and to utilize same and means which will further the purpose.</t>
  </si>
  <si>
    <t>Hgmc@cwjamaica.com</t>
  </si>
  <si>
    <t>Malvern p.o., st. Elizabeth</t>
  </si>
  <si>
    <t>Hampton@cwjamaica.com</t>
  </si>
  <si>
    <t>To provide for relife of aged and elderly persons in jamaica who are in need. To relieve financial hardship, sickness and poor health amounst elderly persons.</t>
  </si>
  <si>
    <t>Hannahsheritage@yahoo.com</t>
  </si>
  <si>
    <t>Watson taylor drive, lucea, hanover</t>
  </si>
  <si>
    <t>Hanoverpc@mlge.gov.jm</t>
  </si>
  <si>
    <t>Happy grove high school, hector's river</t>
  </si>
  <si>
    <t>Improve The well beings of Students . Improve Physcal learning environment of Students. Advance the education of students.</t>
  </si>
  <si>
    <t>Happygroveclassof98@gmail.com</t>
  </si>
  <si>
    <t>287 Chenniel court, phase 1, eltham park, st. Catherine</t>
  </si>
  <si>
    <t>To assist the less fortunate and offer care to the needy across jamaica. To promote healthy lifestyle and living through different health fairs and educational activities.</t>
  </si>
  <si>
    <t>Happyhomefoundation@yahoo.com</t>
  </si>
  <si>
    <t>Shop 13 - 14 st. Andrew plaza, 90b red hills road, kingston 20</t>
  </si>
  <si>
    <t>Harvestword@yahoo.com</t>
  </si>
  <si>
    <t>28 Mannings hill road, p.o.box 935, kingston 8</t>
  </si>
  <si>
    <t>Spalding, spalding p.o., manchester.</t>
  </si>
  <si>
    <t>Hswajamaica@gmail.com</t>
  </si>
  <si>
    <t>319 Hague heights falmouth</t>
  </si>
  <si>
    <t>Soniammorris</t>
  </si>
  <si>
    <t>374 Keswick avenue, cumberland, portmore, st. Catherine.</t>
  </si>
  <si>
    <t>To provide care and support to indigent citizens and the homeless throughtout Jamaica, so as to ensure a better standard of living. To improve the health and social condictions of indigent citizens and the homeless throughout Jamaica, through the collection and distrbution of food and clothings on their behalf and to utilize some and by other means which will further the purpose. To advence the chirstian faith to the indigent and homeless and any other who may so desire.</t>
  </si>
  <si>
    <t>Loveandcompassion52@gmail.com</t>
  </si>
  <si>
    <t>New green district, mandeville p.o., manchester.</t>
  </si>
  <si>
    <t>To preach the everlasting gospel. To prepare a people for the second advert of jesus christ.</t>
  </si>
  <si>
    <t>Ministryhlc5@gmail.com</t>
  </si>
  <si>
    <t>Lot 68-69 hellshire glades, slate close, hellshire park p.a., st. Catherine</t>
  </si>
  <si>
    <t>To improve the well - being of all its citizen through the development and maintenance of civil pride, harmony and good will within the Hellshire Glades Phase 1, Community and its environs. Assist in promoting a united neighbourhood via working collabouration to improve quality of life and the beautification of the Community for the enjoyment of all its residents.</t>
  </si>
  <si>
    <t>Baforsythe@hotmail.com</t>
  </si>
  <si>
    <t>Main street, bog walk, st. Catherine</t>
  </si>
  <si>
    <t>To improve the economic and socal conditions of indigent persons in need, such as the homeless, battered women, single parents, the elderly, youths, children and persons with special needs throughtout jamaica. To provide them with food, clothing, monies, school supplies, educational materials, equipment, tuition of students, short term shelter and to be mentored to, by train counselors.</t>
  </si>
  <si>
    <t>613 Belle air, runaway bay</t>
  </si>
  <si>
    <t>5 Texton road, kingston 5, st.andrew.</t>
  </si>
  <si>
    <t>Feed the homless and the unfortunates around Jamaica. Assist with acquisition of books, computers, educational materals, and sporting gears and equipment for school; and teaming institution.</t>
  </si>
  <si>
    <t>Feedthelessfortunate@yahoo.com</t>
  </si>
  <si>
    <t>104 Walthan park road, kingston 10.</t>
  </si>
  <si>
    <t>Wakefield, wakefield district, linstead p.o., st.catherine.</t>
  </si>
  <si>
    <t>Con's plaza, main street, discovery bay p.o., st.ann.</t>
  </si>
  <si>
    <t>Portland cottage vere, potland cottage p.a., clarendon.</t>
  </si>
  <si>
    <t>105K red hills road, kingston 10</t>
  </si>
  <si>
    <t>Albion road, p.o. Box 6, montego bay</t>
  </si>
  <si>
    <t>1289 Mineral heights boulevard, may pen p.o.,</t>
  </si>
  <si>
    <t>Hadeliverancechurch@yahoo.com</t>
  </si>
  <si>
    <t>5 Barclay street, savanna-la-mar</t>
  </si>
  <si>
    <t>Hbacsau@yahoo.com</t>
  </si>
  <si>
    <t>Unit 30, 2 1/2 kingsway, kingston 10.</t>
  </si>
  <si>
    <t>Holinesschristianchurch@yahoo.com</t>
  </si>
  <si>
    <t>70 Manor view drive, kingston 8, st. Andrew.</t>
  </si>
  <si>
    <t>Copporev@yahoo.com</t>
  </si>
  <si>
    <t>80 Half way tree road, kingston 10</t>
  </si>
  <si>
    <t>To provide support towards the developmemnt and improvement of the education, amateur sporting endeavors and health of the student of holmwood technical high school.</t>
  </si>
  <si>
    <t>Castle mountain district, bethel town p.o.,</t>
  </si>
  <si>
    <t>3 Norbrook close, kingston 8.</t>
  </si>
  <si>
    <t>Church: serv the spiritual needs of the orthodox christians in jamaica. Charty: serv the needs of the poor and others in need.</t>
  </si>
  <si>
    <t>Sokratis_dimitriadis@yahoo.com</t>
  </si>
  <si>
    <t>Whitehall disrict, giddy hall p.o. St. Elizabeth.</t>
  </si>
  <si>
    <t>3 Kerr road, kingston 20</t>
  </si>
  <si>
    <t>To provide care and support to vulnerable senior citizens residing in kingston who suffer from lifestyle related health issues, with the intention to expand across the island. To improve education of jamaica children and young adults who wish to enchance their education, learn life-long learning skills and employability through training courses or work experience wheather provided locallty or internationally.</t>
  </si>
  <si>
    <t>Info@homeandawayjamaica.com</t>
  </si>
  <si>
    <t>26 Lawrence drive, homestead, spanish town p.o., st. Catherine.</t>
  </si>
  <si>
    <t>Marysangster48@gmail.com</t>
  </si>
  <si>
    <t>48 Studio one boulevard, kingston 5.</t>
  </si>
  <si>
    <t>To build, support, and promote educational advocay by working and partnering with foreign missions, cooperate organizations and other volunteers, in identifying, supporting and assisting each child with their educational needs, withinh the the qwider community of hope bay.</t>
  </si>
  <si>
    <t>Hopebayeducationcentre@gmail.com</t>
  </si>
  <si>
    <t>Container office, council lane, hope bay p.o., hope bay, portland.</t>
  </si>
  <si>
    <t>Lot 721 norwood gardens, montego bay</t>
  </si>
  <si>
    <t>Brumalia town centre, 2 perth road, mandeville p.o., manchester</t>
  </si>
  <si>
    <t>2 A caledonia crescent, kingston 5.</t>
  </si>
  <si>
    <t>Princessfield district, linstead p.o., st. Catherine.</t>
  </si>
  <si>
    <t>Yvonneysweet@yahoo.com</t>
  </si>
  <si>
    <t>20 Kim drive, lauriston, st. Catherine.</t>
  </si>
  <si>
    <t>To provide a place of worship to the Lord our God where anyone can come for salvation, healing and deliverance. Our teachings are based on the Bible. To evanangelize the Word of God and to bring salvation to the nations by institutionalizing programs conductive to Christian development. To provide care, help and relief to our members and the wider community based on our ability and opportunity.</t>
  </si>
  <si>
    <t>Hopeunitedcog@gmail.com</t>
  </si>
  <si>
    <t>Cedar valley, stanbury grove, sligoville p.o., st.catherine.</t>
  </si>
  <si>
    <t>Hopietaylorbrown@gmail.com</t>
  </si>
  <si>
    <t>335 Winnona drive, block m, garvey meade, bridgeport p.o., st.catherine.</t>
  </si>
  <si>
    <t>Houseoflifeministriesintl2018@gmail.com</t>
  </si>
  <si>
    <t>Lot 223 belmore avenue, cedar grove estate, portmore, st. Catherine.</t>
  </si>
  <si>
    <t>7 Bullock lane, spanish town, st. Catherine</t>
  </si>
  <si>
    <t>Huldahs05ministries@gmail.com</t>
  </si>
  <si>
    <t>38 Queen street, morant bay p.o., st. Thomas.</t>
  </si>
  <si>
    <t>Preaching of God by the word and deed to local community and the world. Spiritual, physical, and social welfair of its members and community.</t>
  </si>
  <si>
    <t>Dyke road, waterford p.o., st. Catherine.</t>
  </si>
  <si>
    <t>Lot 92 creighton hall, white horses,  morant bay p.o., st. Thomas .</t>
  </si>
  <si>
    <t>To improve the health, economic, and and social conditions of indigent children and elderly persons throughout jamaica through the collection and distribution of food, clothing, medical supplies and equipment and money on money on their behalf and to util</t>
  </si>
  <si>
    <t>Hyltonsaltruistic@gmail.com</t>
  </si>
  <si>
    <t>163 Old hope road, kingston 6.</t>
  </si>
  <si>
    <t>Admin@icanjamaica.org</t>
  </si>
  <si>
    <t>2 St. Lucia avenue, kingston 5</t>
  </si>
  <si>
    <t>To proclaim and spread the Word of God in Jamaica and all over the world. To engage in sending workers to do missionary work throughout the world.</t>
  </si>
  <si>
    <t>Tele : (876) 926-9040-7                                                                              fax: (876) 929-6641</t>
  </si>
  <si>
    <t>To support women and men in the fight of breast, prostata and other forms of Cancers. To educate and improve the health of persons in jamaica through seminars, rallies, walkathons, and any other means which will further the purpose. To help with the expense associated with screening for cancers and also to fund as many mamograms annually.</t>
  </si>
  <si>
    <t>10 Mackville terrace, kingston 19</t>
  </si>
  <si>
    <t>593 - 595 Spanish town road, p.o. Box 224, kingston 11</t>
  </si>
  <si>
    <t>43 Congreve park, gerbera avenue, bridgeport p.o., st. Catherine.</t>
  </si>
  <si>
    <t>Info@jamjf.com</t>
  </si>
  <si>
    <t>2 Carmelo drive, oasis villa, kingston 8.</t>
  </si>
  <si>
    <t>To create or find opportunities to provide asstance with food, clothing, and education for children who are in need of assistance from the proceeds of the operation of Lemon-Aid stands. The prevention or relife of child poverty and the advancement of education for children either directly or through the support of other charitable entities and endeavors.</t>
  </si>
  <si>
    <t>13 Harpers lane, port antonio, portland.</t>
  </si>
  <si>
    <t>To foster the interest of the immaculate conception high school by faciliating and providing forums through which the school's curriculum offerings can be reviewd, assessed, and evaluated with a view to improve the capcity of the school and the quality of education delivered.</t>
  </si>
  <si>
    <t>Gibraltar district, clover p.a., st. Ann.</t>
  </si>
  <si>
    <t>Shop 9, jet plaza, grange lane, gregory park, st. Catherine</t>
  </si>
  <si>
    <t>Andre_alsage@hotmail.com</t>
  </si>
  <si>
    <t>8 Hellshire drive, independence city, gregory park p.o., st. Catherine.</t>
  </si>
  <si>
    <t>To practice observe and teach the principle of Christ and the Apostles as governed and dictated by the New Testament in the island of Jamaica. To conduct rallies and crusades through the island of Jamaica. To establish Bible clubs in Homes, in Elementary private and Secondary schools in the island of Jamaica.</t>
  </si>
  <si>
    <t>Contact@inmed.org</t>
  </si>
  <si>
    <t>85 West road, kingston 12.</t>
  </si>
  <si>
    <t>To advance community development and good citizenship in innercity communities throughout jamaica. Foster the holistic growth and development of innercity youths socially, educationally, as well through exposure to financial programmes.</t>
  </si>
  <si>
    <t>Chudleigh district, shooters hill, manchester.</t>
  </si>
  <si>
    <t>Ii.tech@ymail.com</t>
  </si>
  <si>
    <t>D161 longville park, free town, clarendon</t>
  </si>
  <si>
    <t>To foster, facilitate and promote programmes for the development of reasearch and practice in educational adminstration, management and leadership. To establish and promote programmes aimed at delivering high standards in the study, practice and preparation of educational adminstrators, managers and leaders.</t>
  </si>
  <si>
    <t>Iealjinfo@gmail.com</t>
  </si>
  <si>
    <t>7 Spaulding lane, kingston 5.</t>
  </si>
  <si>
    <t>To assist with the acquisition of books, computers, educational material, sporting gears and equipment for schools and learning institutions in jamaica.</t>
  </si>
  <si>
    <t>4 Duke street, kingston</t>
  </si>
  <si>
    <t>20 Orange crescent, kingston 8, st. Andrew</t>
  </si>
  <si>
    <t>To procaim . Preach. Conduct. Organize and Coordine Lectures, Seminars, Programmes, Outreach and Missions for the propagation of the gospel of jesus chirst for family develop ment. Improve interpersonal relationships . To improve the Quality of life. To Provide trainning programs to help develop leadership quality based on inner healing. To provide personal or familiar spiritual orientation.</t>
  </si>
  <si>
    <t>Waterloo district, santa cruz p o, st. Elizabeth</t>
  </si>
  <si>
    <t>Waterloopapostolicchurch@yahoo.com</t>
  </si>
  <si>
    <t>15 Cassia park roadkingston 10 kingston, jamaica</t>
  </si>
  <si>
    <t>The Foursquare Church continues to make an impact today with a vibrant community of credentialed ministers, leaders, missionaries and congregation members in the U.S. And around the world.</t>
  </si>
  <si>
    <t>Imssdajamaica@gmail.com</t>
  </si>
  <si>
    <t>1151 St. Hildas road, green acres, st. Catherine</t>
  </si>
  <si>
    <t>Rdeliverance@gmail.com</t>
  </si>
  <si>
    <t>3 Aylsham heights, kingston 8</t>
  </si>
  <si>
    <t>Iskfjamaica@gmail.com</t>
  </si>
  <si>
    <t>Lot # 1 gibralter heights, oracabesssa p.o., st.mary.</t>
  </si>
  <si>
    <t>Itgjamaica@gmail.com</t>
  </si>
  <si>
    <t>34 Lady musgrave road, # 18, kingston 5.</t>
  </si>
  <si>
    <t>Iwca.jamaica@gmail.com</t>
  </si>
  <si>
    <t>22 Derrymore road, kingston 10</t>
  </si>
  <si>
    <t>Intlyouthcharity@gmail.com</t>
  </si>
  <si>
    <t>15 Durie drive, kingston 8.</t>
  </si>
  <si>
    <t>To create opportunities that will allow students and unemployed young people, aged between 11 - 29 years old to gain marketable skills in entrepreeurship, business management, and the creative industries which will result in capacity building and the identification and economic opportunities. This youth based bussiness training, coaching and mentoring programme will provide paractical on-the-job experience gained from the association's affiliated and third party entities.</t>
  </si>
  <si>
    <t>Hello@iriekidzfoundation.org</t>
  </si>
  <si>
    <t>Unit # 5, 115 hope road, kingston 6, st. Andrew.</t>
  </si>
  <si>
    <t>To operate a non-profit organisation whose is to promote and encourage the improvement and advancement of education and to offer scholarships tenable at secondary schools, colleges and universities in jamaica.</t>
  </si>
  <si>
    <t>54 Rosalie avenue, kingston 11.</t>
  </si>
  <si>
    <t>To advance the gospel of the kingdom of god throughout the length and breath of jamaica so that people will come to know, love and serve the Most High God and his Son Jesus Christ.</t>
  </si>
  <si>
    <t>8 Gibraltar hall road, kingston 7</t>
  </si>
  <si>
    <t>To promote the advancement of education and health. To develop skilled Hospital/Health Care workers and strong nation health systems.</t>
  </si>
  <si>
    <t>Nirving@itech-caribbean.org</t>
  </si>
  <si>
    <t>63B deanery road, kingston 3</t>
  </si>
  <si>
    <t>32 1/2 Duke street, kingston cso</t>
  </si>
  <si>
    <t>To promote community development in the Jackson town community by supporting educational institutions. To provide development programmes that cater to children and young persons from lower socio-economic backgrounds. To provide skills training so as to increase the economic viability of youths and adults.</t>
  </si>
  <si>
    <t>73 Manchester avenue, may pen p.o., clarendon.</t>
  </si>
  <si>
    <t>The advancement and development of education to students within the geograpical area of the parish clarendon. To assist the poor and needly in the parish of clarendon because of youth advanced age .</t>
  </si>
  <si>
    <t>Verley@cwjamaica.com</t>
  </si>
  <si>
    <t>Salt marsh, falmouth p.o. Box 1914, trelawny</t>
  </si>
  <si>
    <t>Glengoffe, glengoffe p.o., st. Catherine.</t>
  </si>
  <si>
    <t>Shop # 92, portmore pines plaza, braeton highway, portmore, st. Catherine</t>
  </si>
  <si>
    <t>To support the relief of poverty by supporting housing programmes targeted at people in need. To promote the advancement of community development and promote religious harmony by supporting projects in community development and housing, without discriminating on the basis of race, religion, gender, ethnic heritage, colour, national orgin or physical disability.</t>
  </si>
  <si>
    <t>Info@braced-jamhabitat.org</t>
  </si>
  <si>
    <t>19 Edinburgh avenue, kingston 10.</t>
  </si>
  <si>
    <t>Provide fanancial resourse and access to technical resources to persons who are vistims of domestic violence and sexual and physical assault to allow them to rebuild and re-estab themselves.</t>
  </si>
  <si>
    <t>95 Old hope road, kingston 6, st . Andrew.</t>
  </si>
  <si>
    <t>To support the activities of the jamaica 4-H clubs in accessing project funding and other donations to augment training and implementation of project activities that will benefit its members. The ulimate object of the 4-H clubs is to mobilize, train and stimulate interest amongst youth to contribute to the development of the agriculture sector.</t>
  </si>
  <si>
    <t>67 Church street, kingston.</t>
  </si>
  <si>
    <t>To foster and promote agriculture development. To empower and eduicate farmers. To advocate and lobby on behalf of farmers.</t>
  </si>
  <si>
    <t>Adminjas114@gmail.com</t>
  </si>
  <si>
    <t>3 Hendon drive, kingston 20.</t>
  </si>
  <si>
    <t>To develop the sport of golf in jamaica for the benefit of all jamaicans, which includes fostering the talent of young golfers across the island through various development programmes.</t>
  </si>
  <si>
    <t>8 Coventry drive, kingston 2</t>
  </si>
  <si>
    <t>9 Marescaux road, kingston 5</t>
  </si>
  <si>
    <t>Admin@jamdeaf.org</t>
  </si>
  <si>
    <t>Lot 100 edgecombe way, runaway bay p.o., st. Ann.</t>
  </si>
  <si>
    <t>Help amateur athletes with scholarships that have potential and would rather stay in jamaica and further their studies. Provide Stipend for amateur athletes so that they can maintain proper diet and traveling expenses to different athletics event. Purchase gears for amateur athletes. Educating people about the importance of exercising and proper diet. Chartable events: Example helps to feed the homeless . Help children and adult with reading.</t>
  </si>
  <si>
    <t>21 Hope road, kingston 10</t>
  </si>
  <si>
    <t>2B washington boulevard, kingston 20</t>
  </si>
  <si>
    <t>Content, mccook's pen, mccook's pen p.o.</t>
  </si>
  <si>
    <t>Conducing cutting edge research the etiology of cancer in jamaica and optimal intervention strategies. Indentifying and replicating successiful cancer prevention strategies for jamaica.</t>
  </si>
  <si>
    <t>16 Lady musgrave road, kingston 5</t>
  </si>
  <si>
    <t>2 West ridge close, red hills p.o., st. Andrew.</t>
  </si>
  <si>
    <t>To foster homes and foreign mission work, and to support theological institutions and the dissemination and creation of various publications.</t>
  </si>
  <si>
    <t>6 Oxford road, kingston 5</t>
  </si>
  <si>
    <t>To promote culture ties between peoples of jamaica &amp; china. To undertake fundrasing activities and charitable donations whether in cash or kind.</t>
  </si>
  <si>
    <t>Jachinafriendship@gmail.com</t>
  </si>
  <si>
    <t>189 Old hope road, kingston 6</t>
  </si>
  <si>
    <t>34 Lady musgrave, unit 18. Kingston 5.</t>
  </si>
  <si>
    <t>12 Stuarton crescent, ensom city, spanish town, st. Catherine. (Suite #3, 1 beechwood ave, kingston 5.)</t>
  </si>
  <si>
    <t>To develop the abilities of HIV positive women in leadership skills, for improvement in personal and family life, more meaning participation in the HIV response and recognition of women's contribution to national development. To advocate and empower women who are HIV positive through educating on rights and responsibilities, as well as training in advocating skills. To provide Psycho/Social support to women living HIV/AIDS and educating where necessary, families and caregivers.</t>
  </si>
  <si>
    <t>29 Dumbarton avenue, kingston 10</t>
  </si>
  <si>
    <t>Jamaicaconservation@gmail.com</t>
  </si>
  <si>
    <t>54 Chisholm avenue, kingston 13.</t>
  </si>
  <si>
    <t>Chisholm.avenue7thday@gmail.com</t>
  </si>
  <si>
    <t>37A bryant crescent, may pen, clarendon</t>
  </si>
  <si>
    <t>Unit #10, stanton terrace, kingston 6.</t>
  </si>
  <si>
    <t>To provide epidemiological data and surveillance for children with down's syndrome in jamaica. To establish a national registry for patients with down's syndrome. To establish local trends and characteristics of the condition of the disease.</t>
  </si>
  <si>
    <t>46 Church street, kingston</t>
  </si>
  <si>
    <t>Info@jamaicadraughts.com</t>
  </si>
  <si>
    <t>7 Merridale avenue, kingston 10.</t>
  </si>
  <si>
    <t>Jamaicadyslexiaassociation@gmail.com</t>
  </si>
  <si>
    <t>20 Hope road, kingston 10</t>
  </si>
  <si>
    <t>JET is a Non-Organization. JET's Mission is to asist in elevating the level of jamaica's education achievement by providing access to excellence in teaching methods and high quality education content in the hands of all students across the country without barriers or restrictions.</t>
  </si>
  <si>
    <t>38 Top road, p.o. Box 16, brown's town, st. Ann</t>
  </si>
  <si>
    <t>Jeminc1876@gmail.com</t>
  </si>
  <si>
    <t>14 King street, st. Ann's bay p.o.</t>
  </si>
  <si>
    <t>209 Windward road, kingston 2</t>
  </si>
  <si>
    <t>Jfm_hr@adm.com</t>
  </si>
  <si>
    <t>Apt. #28, 8 Upper braemar avenue, kingston 10.</t>
  </si>
  <si>
    <t>Ultimate.jamaica1@gmail.com</t>
  </si>
  <si>
    <t>Suite 20, seymour park, 2 seymour avenue, kingston 10</t>
  </si>
  <si>
    <t>To organise school clinics for children involved in sports to determine of illness which may cause morbidity. To collaborate as appropriate with Ministries of Government and Sports Organization to monitor health and wellness of school children. To cooperate with Cardiac Health Institutions to provide cardias care.</t>
  </si>
  <si>
    <t>Denbigh drive, four paths p.o., clarendon.</t>
  </si>
  <si>
    <t>Lot 2, portmore town centre, gregory park p.o., st. Catherine.</t>
  </si>
  <si>
    <t>19 Hagley park road, kingston 10.</t>
  </si>
  <si>
    <t>Jamaicahandballfederation@gmail.com</t>
  </si>
  <si>
    <t>Suite c, 16 cargill avenue, kingston 10. St. Andrew.</t>
  </si>
  <si>
    <t>Jisasec@yahoo.com</t>
  </si>
  <si>
    <t>2 Sevens road, may pen, may pen p.o., clarendon.</t>
  </si>
  <si>
    <t>10 College common, mona road, kingston 7</t>
  </si>
  <si>
    <t>3 York castle avenue, kingston 6</t>
  </si>
  <si>
    <t>4 Ruthven road, kingston 10</t>
  </si>
  <si>
    <t>Jakidney.kids@gmail.com</t>
  </si>
  <si>
    <t>2 1/2 Kings way, kingston 10</t>
  </si>
  <si>
    <t>5 Kent avenue, white sand beach p.o., montego bay</t>
  </si>
  <si>
    <t>Dave@jamaicalink.org</t>
  </si>
  <si>
    <t>9 Lounsbury avenue, kingston 10</t>
  </si>
  <si>
    <t>Jamaica Little League Baseball and Softball Inc. Is responsible for initiating Little league Baseball and Softball programs across Jamaica and compete in Little League Baseball and Softball International Latin American Region</t>
  </si>
  <si>
    <t>3-3A richmond avenue, kingston 10</t>
  </si>
  <si>
    <t>26 Pine boulevard, kingston 6</t>
  </si>
  <si>
    <t>Increase national awareness of mental health illness while reducing the stigm associated with mental health aswell as to increase the capacity of stakeholders to deal with persons facing mental health challenges. Lobby for the proper treatment and increase services offered to persons with mental health illness. Promote acceptance of mental health problems by encouraging, educating and inspriring persons to talk openly about mebtal health problems. Promote overall wellness and mental stability.</t>
  </si>
  <si>
    <t>C/o the medical association of jamaica, 19a windson avenue, kingston 5</t>
  </si>
  <si>
    <t>2 West kings house drive, kingston 10.</t>
  </si>
  <si>
    <t>Relief of sickness, preservation of health, and improvement in the quality of life for people living multiple myeloma, their families and caregivers.</t>
  </si>
  <si>
    <t>15 Lisa terrace, lot 121 keystone, spanish town, st. Catherine.</t>
  </si>
  <si>
    <t>To promote sports and related acttivities to prevent crime. Assist with the financial needs which include but not limited to, travel expenses of qualified athletes and designated volunteers. To effectively build resilience among at risk youth in jamaica. Strengthen the life skills of youth. Promote healthy living through physical exercise.</t>
  </si>
  <si>
    <t>Ocrfoundation7@gmail.com</t>
  </si>
  <si>
    <t>9 Cunningham avenue, kingsto 6</t>
  </si>
  <si>
    <t>17 Hillary avenue, kingston 10</t>
  </si>
  <si>
    <t>The pain clinic, kingston public hospital, kingston, north street, kingston cso</t>
  </si>
  <si>
    <t>The reduction of the prevalence of pain and its impact on the social, financial and health aspect of jamaican lives. To have recognized, and observed throughout the medical sector, the importance of pain management for all persons in jamaican. To liaise responsibly with pharmaceutical companies to encourage the appropriate management of pain. To become an Authoritative source for the management of pain.</t>
  </si>
  <si>
    <t>Japaincolloborative @gmail.com</t>
  </si>
  <si>
    <t>University of technology, 235 - 237 old hope road, kingston 6</t>
  </si>
  <si>
    <t>Jamaicapara@gmail.com</t>
  </si>
  <si>
    <t>Mizpah district, p.o., box 177, mandeville, manchester</t>
  </si>
  <si>
    <t>1B norwood avenue, kingston 8</t>
  </si>
  <si>
    <t>16 Lady musgrave road, kingston 5.</t>
  </si>
  <si>
    <t>To provide support to breast cancer survivors.</t>
  </si>
  <si>
    <t>Jareachtorecovery@gmail.com</t>
  </si>
  <si>
    <t>1. Voluntary Aid Society providing aid during war and peace to the sick and wounded. 2. Improvement of health and prevention of disease and the mitigation of suffering. 3. Adherence to Geneva Convention to act in matters of relief.</t>
  </si>
  <si>
    <t>Jrcs@jamaicaredcross.org</t>
  </si>
  <si>
    <t>Lot 1 bogue hill, reading p.o., montego bay</t>
  </si>
  <si>
    <t>To cater to the physical spiritual and material needs of the people of Jamaica. To provide a broad base and outreach program that caters to the less fortunate, disadvantages, Physcially Challenge. To provide food, clothing, housing, medical assistance and back to school assistance for children.</t>
  </si>
  <si>
    <t>148 Mountain view avenue, kingston 3, st.andrew.</t>
  </si>
  <si>
    <t>34 - 36 Old hope road, kingston 6.</t>
  </si>
  <si>
    <t>Encourage economic vitality through development activites among rural children and youth ages 6 - 29 years old. Enhance the character and create opportunities for rural youth through professional and business training. Facilitate business development and leardership training.</t>
  </si>
  <si>
    <t>55 Slipe road, shop # 13, kingston 5.</t>
  </si>
  <si>
    <t>To act as the governing body of Rugby Football Union in Jamaica. To manage and oversee the development of the sport in Jamaica. Supporting amateur ideals and the furtherance of the Olympian ethos.</t>
  </si>
  <si>
    <t>2B camp road, kingston 5</t>
  </si>
  <si>
    <t>Jamsave3000@hotmail.com</t>
  </si>
  <si>
    <t>To develop three (3) new olympic sports (skate boarding, surfing, and bmx). In jamaica. To build skate parks possibly in several parishes, public skate parks, high level training and leisure.</t>
  </si>
  <si>
    <t>14 1/2 Ripon road, kingston 5</t>
  </si>
  <si>
    <t>To raise awareness of science, technology, engineering, and mathematics (" stem") projects in jamaica, and encourage the bensfits of pursuing stem education in jamaica in the development of the jamaica society.</t>
  </si>
  <si>
    <t>Stemforgrowthja@outlook.com</t>
  </si>
  <si>
    <t>30A west minster road, kingston 10</t>
  </si>
  <si>
    <t>Jatkd_secretary@hotmail.com</t>
  </si>
  <si>
    <t>Info@jts.edu.jm</t>
  </si>
  <si>
    <t>2A braywick road, kingston 6</t>
  </si>
  <si>
    <t>34 Old hope road, kingston 5.</t>
  </si>
  <si>
    <t>Lot 2, flamstead, gordon town p.o., st. Andrew.</t>
  </si>
  <si>
    <t>Monitivating and mentoring our jamaican youths. Help to create safer communities through youth development. Empowering our youth with the necessary knowledge need to be successful in life.</t>
  </si>
  <si>
    <t>3 Trevennion park road, kingston 5.</t>
  </si>
  <si>
    <t>To ensure improvement in the quality of life PLHIV through counseling, training, education, nutrition and access to care and treatment. To reduce stigma and discrimination and positively influence the perception of the wider society at all levels about people living with HIV and AIDS. To disseminate information on Hospital/Health Care services and support so that members can make appropriate decision, access necessary medical and psycho-social care and adherence to treatment.</t>
  </si>
  <si>
    <t>Unit #6, 2 goodwood terrace, kingston 8</t>
  </si>
  <si>
    <t>343 Nova promenade, westgreen, montego bay</t>
  </si>
  <si>
    <t>2 Fagan avenue, kingston 8.</t>
  </si>
  <si>
    <t>2B parkhurst drive, kingston 6.</t>
  </si>
  <si>
    <t>Provide finacal aid towards edcation for students in need attending hampton and munro college and other educational institutions in rual communities of south st. Elizabeth.</t>
  </si>
  <si>
    <t>10A west kings house road, kingston 8</t>
  </si>
  <si>
    <t>Lot 480 farm heights, montego bay #1 p.o.</t>
  </si>
  <si>
    <t>Richardsjanet37@gmail.com</t>
  </si>
  <si>
    <t>Calabash bay p.a., calabash bay, treasure beach</t>
  </si>
  <si>
    <t>41 Farewell avenue, kingston 19.</t>
  </si>
  <si>
    <t>To improve the social, spiritual, educational, economic, psychological, and physical needs of at rick children, individuals ; and families within the societies.</t>
  </si>
  <si>
    <t>5 Dorien avenue, kingston 20.</t>
  </si>
  <si>
    <t>To bring awareness of autism and other learning disabilities in schools, homes in jamaica on a whole through hosting of workshops, seminars in partnership with other organisation and groups.</t>
  </si>
  <si>
    <t>White water, 282 jacaranda boulevard north, spanish town p.o., st. Catherine</t>
  </si>
  <si>
    <t>Scandalcoruer10@yahoo.com</t>
  </si>
  <si>
    <t>30 Haining road, kingston 5</t>
  </si>
  <si>
    <t>Lot 1 williamsfield gardens, williamsfield p.o.,</t>
  </si>
  <si>
    <t>JIREH BENEVOLENT SOCIETY seeks to help our materially poor Jamaican Brothers and SistersCompany OverviewCurrently our Society is involved in outreach in 6 main areas. These include:1. Back to School Project2. Feeding programme3. School assistant programme4. General Maintenance of the Elderly 5. Counselling of Teenagers6. Repair of houses and the building of structures for the destitute 7. Distribution of clothes, toiletries, shoes, mattresses etcGeneral InformationJireh Benevolent Society is a registered non-governmental organization whose sole aim is to help our materially poor Jamaican brothers and sisters.</t>
  </si>
  <si>
    <t>Corsham district, malvern p.o.</t>
  </si>
  <si>
    <t>6 Haughton terrace, kingston 10</t>
  </si>
  <si>
    <t>To facilitate, support and promote nation building through direct contribution to non-profit entities whose primary function and or focus is to empower jamaicans through education personal development and financal independence. To facilitate, support and promote social, economic and development projects and initiatives that targets inner-city, less fortunate individuals to rise above their circumstances.</t>
  </si>
  <si>
    <t>Joanduncanfoundation@jmmb.com</t>
  </si>
  <si>
    <t>Apartment 3, 12 westy acre, mandeville, manchester.</t>
  </si>
  <si>
    <t>To improve the health, economic, and and social conditions of indigent children and elderly persons throughout jamaica through the collection and distribution of food, clothing, medical supplies and equipment and money on money on their behalf and to utilize same and any other means which will further the purpose.</t>
  </si>
  <si>
    <t>Jodianfoundation@gmail.com</t>
  </si>
  <si>
    <t>John's town, beckford town p.a., st.thomas.</t>
  </si>
  <si>
    <t>Advancement of Education. The advancement of Community Development. Advancement through various sports disciplines.</t>
  </si>
  <si>
    <t>6 Bonitto crescent, mandeville p.o., manchester.</t>
  </si>
  <si>
    <t>To advance and improve the education and empowerment of parents. To improve the social conditions of indigent children and their parents throughout jamaica through the collection and donation of food, clothsing and educational materials.</t>
  </si>
  <si>
    <t>Junction district, point hill p.o., st. Catherine</t>
  </si>
  <si>
    <t>83 Maxfield avenue, kingston 13.</t>
  </si>
  <si>
    <t>Jkellyfoundation@gmail.com</t>
  </si>
  <si>
    <t>7 West road, westchester, waterford p.o., st. Catherine.</t>
  </si>
  <si>
    <t>To raise awareness of childhood cancer. To offer moral support to children affected by cancer. To provide hospital visits and volunteer caregivers at patient's bedside.</t>
  </si>
  <si>
    <t>14B alexander park, retreat, morant bay, st.thomas.</t>
  </si>
  <si>
    <t>To provide service to children/adults who have experienced and survive of child sexual abuse, in hope of improving overall well being and sense of purpose after being victimized.</t>
  </si>
  <si>
    <t>Journey2free2013@gmail.com</t>
  </si>
  <si>
    <t>4 1/2 Camp road, kingston 4</t>
  </si>
  <si>
    <t>Joytown@cwjamaica.com</t>
  </si>
  <si>
    <t>42 Windward road, kingston 2</t>
  </si>
  <si>
    <t>36 Valdez road, spanish town, st. Catherine.</t>
  </si>
  <si>
    <t>Apartment # 4, 24 cedar close, pines of karachi, st. Andrew.</t>
  </si>
  <si>
    <t>To provide opportunities for the advancement of education among Jamaicans. To provide opportunities for the advancement of Culture among Jamaicans.</t>
  </si>
  <si>
    <t>Juliemalcolmfoundation@gmail.com</t>
  </si>
  <si>
    <t>37 Arnold road, kingston 5</t>
  </si>
  <si>
    <t>34 Elizabeth avenue, kingston 10.</t>
  </si>
  <si>
    <t>To organize , administer and found programmes and plans aimed generally at imnproving the quality of life for children and implement such plans and programmes whether at the national of community level that will help children in need to excel in ventures and endure through hardship. To foster the relief of provert, suffering and distress amont the children in need.</t>
  </si>
  <si>
    <t>23 Dominica drive, kingston 5</t>
  </si>
  <si>
    <t>Hall's delight district, dallas p.o., st. Andrew.</t>
  </si>
  <si>
    <t>Kdcrosdalefoundation@gmail.com</t>
  </si>
  <si>
    <t>819 Salt avenue, mineral heights, may pen p.o., clarendon.</t>
  </si>
  <si>
    <t>Kareemconstantine@hotmail.com</t>
  </si>
  <si>
    <t>27 Upper waterloo road, kingston 10.</t>
  </si>
  <si>
    <t>To enhance the health, social and educational conditions of jamaican persons.</t>
  </si>
  <si>
    <t>Kemp hill district, race course p.o., clarendon.</t>
  </si>
  <si>
    <t>Barbican centre, 29 east kings house road, kingston 8.</t>
  </si>
  <si>
    <t>37 Bromley avenue, washington gardens, kingston 20.</t>
  </si>
  <si>
    <t>Increase awareness in jamaica about sexual violence. Provide trauma-focas counceling to persons exposed to sexual violence. Deliver training programmes to individual agencies on the prevention of sexual violence.</t>
  </si>
  <si>
    <t>Foundationkt@gmail.com</t>
  </si>
  <si>
    <t>Guava ridge, mavis bank p.o., st. Andrew.</t>
  </si>
  <si>
    <t>26 Languard avenue, kingston 13.</t>
  </si>
  <si>
    <t>Kevindownswellministries@yahoo.com</t>
  </si>
  <si>
    <t>14 Frazer's boulevard, frazer's content, spanish town, st. Catherine.</t>
  </si>
  <si>
    <t>To facilitate and co-ordinate inter-agency involvement, collaboration and community participation towards the delvery of more sustainable projects and programme.</t>
  </si>
  <si>
    <t>Kevoy1@yahoo.com</t>
  </si>
  <si>
    <t>10 Altamont crescent, kingston 5</t>
  </si>
  <si>
    <t>Kicks4kids2012@gmail.com</t>
  </si>
  <si>
    <t>Belmont district, lawrence tavern p.o., st.andrew.</t>
  </si>
  <si>
    <t>Lot 168, 4 west, greater portmore, st. Catherine.</t>
  </si>
  <si>
    <t>To promote the advancement of the word of God using methods of teaching and preaching the written word as found in the Holy Bible. To promote social and spiritual development of every person, intitution and community affiliated with the organization.</t>
  </si>
  <si>
    <t>38 Halifax avenue, kingston 6</t>
  </si>
  <si>
    <t>Goforgodfamilychurch@gmail.com</t>
  </si>
  <si>
    <t>31 Hartwell gardens, may pen, clarendon.</t>
  </si>
  <si>
    <t>To improve the health, economic and social conditions of children and the elderly in cetrtain regions of jamaica by providing them with food, clothing, and other needed support. To supply children with educational supplies for school in an effort to promote education. This will be accomplished by the distribution of school bags, books and other school materials to individuals in the targeted communities. To supply children with toys at christmas time to promote developmental and socialization skills.</t>
  </si>
  <si>
    <t>Belvedere (blue mountain), red hills p.po., st.andrew.</t>
  </si>
  <si>
    <t>To improve the economic and social conditions of indigent children and elderly persons throughout that is affilliated with the association whether local, or internationally with the aim to improve lifestyle through counseling,teaching, and preaching the word of god. Serving clients both locally and overseas.</t>
  </si>
  <si>
    <t>Andrewmcphail87@gmail.com</t>
  </si>
  <si>
    <t>64 Main street, ewarton p.o., st. Catherine</t>
  </si>
  <si>
    <t>22G old hope road, suite 11, kingston 5</t>
  </si>
  <si>
    <t>107 Harbour street, kingston.</t>
  </si>
  <si>
    <t>To empower and alleviate poverty of unattached youths through training and resource distribution. To provide a catalyst for global social and financial networking which positively impacts underdeveloped communitries. To actively participate in the rebranding of downtown kingston's cultural identity and assist in framing a positive narrative around its artistic and cultural history.</t>
  </si>
  <si>
    <t>75A red hills road, kingston</t>
  </si>
  <si>
    <t>To promote the advancement of the christian faith within the jamaican population, for public benefit. To relieve the financial hardships and promote the welfair of the needy, the infirm, the aged, the disable, the widowed, the orphaned and other vulnerable, destitute or disadvantaged persons.</t>
  </si>
  <si>
    <t>Kingstonmeetingroomtrust@gmail.com</t>
  </si>
  <si>
    <t>12 Washingston boulevard, kingston 20.</t>
  </si>
  <si>
    <t>Kobc@cwjamaica.com                                                                         kingstonopenbiblechurch.org</t>
  </si>
  <si>
    <t>10 Hyslope avenue, kingston 2.</t>
  </si>
  <si>
    <t>16 North avenue, kingstion 10.</t>
  </si>
  <si>
    <t>Kcfriendsacrossborders@gmail.com</t>
  </si>
  <si>
    <t>Dalmajames@gmail.co,</t>
  </si>
  <si>
    <t>41 Queens avenue, kingston 10</t>
  </si>
  <si>
    <t>To give the human and spiritual rather than to the material values of life. To encourage the daily living of the Golden Rule in all human relationships. To promote the adoption and the application of higher social, business, and professional standards. To develop, by precept and example, a more intelligent, aggressive, and serviceable citizenship. To provide, through Kiwanis clubs, a practical means to form enduring friendships, to render altruistic service, and to build better communities. To cooperate in creating and maintaining that sound public opinion and high idealism which make possible the increase of righteousness, justice, patriotism, and goodwill.</t>
  </si>
  <si>
    <t>Kiwanisyoungprofessionalsjm@gmail.com</t>
  </si>
  <si>
    <t>Knollis district, bog walk p.o., st. Catherine</t>
  </si>
  <si>
    <t>P.o. Box 52, spalding, clarendon</t>
  </si>
  <si>
    <t>Lime: (876) 987-8056,(876) 987-8047 digi: (876) 564-8946,(876) 564-9022 fax: (876) 987-8048</t>
  </si>
  <si>
    <t>Knox.communitycollege@moey.gov.jm</t>
  </si>
  <si>
    <t>Shop 34, 94 a red hills road, kingston 19.</t>
  </si>
  <si>
    <t>5 Coopers drive, kingston 10.</t>
  </si>
  <si>
    <t>Mona business support sercices, mona uwi campus, kingston 6</t>
  </si>
  <si>
    <t>27 Red hills road, kingston 10</t>
  </si>
  <si>
    <t>14 Glen way, mandeville, manchester.</t>
  </si>
  <si>
    <t>To pormote the advancement of education among children with emphasis on children entering high school in the parishes of Clarendon, Manchester, and St .Elizabeth. To feed and cloths the needy by way of distribution of food items and clothing annually in the parishes of Clarendon, Manchester, and St. Elizabeth.</t>
  </si>
  <si>
    <t>1 Barnett lane montego bay, montego bay p.o.</t>
  </si>
  <si>
    <t>Leantoniosfoundation@gmail.com</t>
  </si>
  <si>
    <t>42 Cherry drive, kingston 8.</t>
  </si>
  <si>
    <t>Long bay district, long bay p.o., portland.</t>
  </si>
  <si>
    <t>Improve the children reading abilities and understanding of what they have read. Improve their computer skills. Guiding them on a career path.</t>
  </si>
  <si>
    <t>11 Lyndhurse road, kingston 5</t>
  </si>
  <si>
    <t>To improve the health, economic and social conditions of persons throughout Jamaica, through the collection &amp; distribution of foo, clothing, furnitures, and appliances; and money on their behalf. To assist in the advancement of education throughout Jamaica by the acquisition of books, computers, educational materals, sporting gears, &amp; equipments.</t>
  </si>
  <si>
    <t>Flagaman district, flagaman p.o., st. Elizabeth.</t>
  </si>
  <si>
    <t>32 Hope road, kingston 10</t>
  </si>
  <si>
    <t>Libertyprep@yahoo.com</t>
  </si>
  <si>
    <t>93 Barnett street, montego bay</t>
  </si>
  <si>
    <t>Shadstewart@gmail.com</t>
  </si>
  <si>
    <t>Newport, p.o. Box 1491, newport, manchester.</t>
  </si>
  <si>
    <t>96 Maxfield avenue, kingston 13</t>
  </si>
  <si>
    <t>40 Rosemount crescent, montego bay</t>
  </si>
  <si>
    <t>Lfmijamaica@gmail.com</t>
  </si>
  <si>
    <t>15 Cassia park road, kingston 10.</t>
  </si>
  <si>
    <t>21 Jarrett terrace, montego bay, st. James</t>
  </si>
  <si>
    <t>Scott milk river, clarendon.</t>
  </si>
  <si>
    <t>The prevention or the relife of poverty through the provision of food, shelter, clothing and other suitable amenities for persons residing in the parish of clarendon.</t>
  </si>
  <si>
    <t>2Dhok65@gmail.com</t>
  </si>
  <si>
    <t>Lot 310, moorlands manor, phase 3, mandeville, manchester.</t>
  </si>
  <si>
    <t>To provide educational, social and spiritual support to at risk youths; To promote the advancement of good citizenship through spiritual and educational empowerment; To give assistance to the 'youth arm' of churches, promoting and spreading the principles of the bible. To provide education grant to poor and needy youths; To promote and foster micro and small entrepreneurship among at risk youth through the use of technology.</t>
  </si>
  <si>
    <t>1A rodney hall road, linstead p.o., st. Catherine.</t>
  </si>
  <si>
    <t>Shop # 30, regal plaza, cross roads, kingston 5, st. Andrew.</t>
  </si>
  <si>
    <t>To work to meet the humanitarian needs of the north st. Catherine community, alleviate poverty and to encourage peace and understanding.</t>
  </si>
  <si>
    <t>34 Lady musgrave road, # 19, kingston 5.</t>
  </si>
  <si>
    <t>To provide upliftment to heart patients at hospitals and health centres throughout Jamaica. To help improve the emotional and heart health of indigent heart patients throughout Jamaica. To provide financial support to indigent heart patients throughout Jamaica.</t>
  </si>
  <si>
    <t>Care@liveheart2heart.org</t>
  </si>
  <si>
    <t>To establish or improve the health, economic, educational, spiritual and social condition of indigent persons throughout Jamaica and elsewhere through the collection and distribution of food, clothing, money and any other domestic activities on their behalf.</t>
  </si>
  <si>
    <t>11 Waltham road, mandeville, manchester</t>
  </si>
  <si>
    <t>Lot 62 crofts hill housing scheme, crofts hill district, crofts hill p.o.</t>
  </si>
  <si>
    <t>To improve health and social conditions of indigent children, elderly persons throughout jamaica through the collection and distribution of food, clothing and money on their behalf. To promote the education of children and young adults through the acquistion and distribution of books, computers, educational materials, sports gears and equipments for school and learning institutions in jamaica. To give relife to those persons who have experienced loss of home, furniture and other basic amenities through natural disaster.</t>
  </si>
  <si>
    <t>527B morning glory drive, longville park, clarendon.</t>
  </si>
  <si>
    <t>To improve the literecy level of children within inner city communities. To transform the overall image of the Pembrooke hall primary school. To foster programmes to assist the school and students to be ranked among the top preforming school in Gsat.</t>
  </si>
  <si>
    <t>Jwwalker@nht.gov.jm</t>
  </si>
  <si>
    <t>1 National heroes circle, kingston 4</t>
  </si>
  <si>
    <t>Lifelocal2003@hotmail.com                                                                                                                                                             lifejamaica@cwjamaica.com</t>
  </si>
  <si>
    <t>Windsor district, thompson town p.o., clarendon.</t>
  </si>
  <si>
    <t>To advance and propagate the gospel globally. To advance religious and theological education through tertiary, ministerial and ecclesiastical training.</t>
  </si>
  <si>
    <t>10 Barnett street, momtego bay</t>
  </si>
  <si>
    <t>C/o foga daley, attorneys-at-law, 7 stanton terrace, kingston 6, st. Andrew.</t>
  </si>
  <si>
    <t>Portland cottage district, vere, portland cottage, clarendon</t>
  </si>
  <si>
    <t>Vnp_preciousjewels@yahoo.com</t>
  </si>
  <si>
    <t>33 Balmoral avenue, kingston 10.</t>
  </si>
  <si>
    <t>To spread message of the lord jesus christ to persons both locally and in foreign lands.</t>
  </si>
  <si>
    <t>Haughton district, lacovia p.o. St. Elizabeth.</t>
  </si>
  <si>
    <t>To improve the social condictions of needy children and adults, the indegents and the elderly in Jamaica. To improve the health and well been of the indigence children, elderly in Jamaica.</t>
  </si>
  <si>
    <t>Shop # 5, 8c grange lane, west cumberland, gregory park, st.catherine .</t>
  </si>
  <si>
    <t>12 Windsor road, nine milles, bull bay p.o., box, st. Andrew.</t>
  </si>
  <si>
    <t>Work with youths to prevent violence and trauma that impacts children and communities. Working with all those who interact with children to bring about life changing impact through art therapy, music, journalk, reading and other success habits. This initiative is called: inspiring our future 360 degrees.</t>
  </si>
  <si>
    <t>14 Belmont road, kingston 5</t>
  </si>
  <si>
    <t>C/o apartment, 18a winchester estate, 5 winchester road, kingston 5.</t>
  </si>
  <si>
    <t>To advance the potection and restoration of sexual purity and healthy families with jamaica and the wider Caribbean, with an emphasis on youth engagement, from a Judeo- christian perspective.</t>
  </si>
  <si>
    <t>Lot 733, braeton newtown, walkway 28, greather portmore p.o., st. Catherine.</t>
  </si>
  <si>
    <t>Goshen district, four paths p o clarendon</t>
  </si>
  <si>
    <t>104 Waltham park road, kingston 10.</t>
  </si>
  <si>
    <t>Orange hill district, brown's town p.o., st. Ann</t>
  </si>
  <si>
    <t>To end the poverty cycle in St. Ann and surrounding parishes through educational initiatives at our summer camp. Provide scholarships to youth in need to help alleriate financial costs of school as well as school supplies, textbooks. Host events which empower the youth to be educated, to help them change their future for the better.</t>
  </si>
  <si>
    <t>Www.loveunlimitedfoundation.org</t>
  </si>
  <si>
    <t>Esher district, lucea</t>
  </si>
  <si>
    <t>1595 Ocean boulevard, bogue village, montego bay</t>
  </si>
  <si>
    <t>Luciarutherfordtrust@gmail.com</t>
  </si>
  <si>
    <t>To encourage development of research programs designed to diagnosing, curing, and preventing Lupus Erythematosus.</t>
  </si>
  <si>
    <t>Menfainternational@yahoo.com                                                                    lighthousechurch20@yahoo.com</t>
  </si>
  <si>
    <t>Lot 3  industrial estate, naggo head, greater portmore,                          st. Catherine.</t>
  </si>
  <si>
    <t>Donatetojamaica@gmail.com</t>
  </si>
  <si>
    <t>Blackwood district, beckford kraal p.o., clarendon.</t>
  </si>
  <si>
    <t>To promote the gospel of our lord jesus christ to the people of jamaica foreign lands by radio, by recording, printed words by evangelistic services, revivals, street, personal evangelism and other methods.</t>
  </si>
  <si>
    <t>3 Upper waterloo close, kingston 8.</t>
  </si>
  <si>
    <t>58 Half-way-tree road, kingston 10. St. Andrew.</t>
  </si>
  <si>
    <t>Mammee bay south, st. Ann's bay p.o., st. Ann</t>
  </si>
  <si>
    <t>Pastorwarrenmanofgod@yahoo.com</t>
  </si>
  <si>
    <t>8 Shaw park avenue, ocho rios p o st. Ann</t>
  </si>
  <si>
    <t>10 Hagley park road, kingston 10</t>
  </si>
  <si>
    <t>To provide for the benfit, development, and improvement of the Manning's School.</t>
  </si>
  <si>
    <t>Debbie-ann.gordon@daglegal.com</t>
  </si>
  <si>
    <t>1 Eureka road, kingston 5</t>
  </si>
  <si>
    <t>To re-shape the values and attitudes of residents of inner city communities and develop skills to promote industrious and peaceful living. To develop the economic potential of communities by creating self sufficient households. To train and develop residents in the inner city communities to incresae access to the labour market.</t>
  </si>
  <si>
    <t>Mms@manpowerja.com</t>
  </si>
  <si>
    <t>3A henley road, kingston 11</t>
  </si>
  <si>
    <t>Hayes district, school lane, hayes p.o., clarendon.</t>
  </si>
  <si>
    <t>Belle plain drive, osbourne store p.o., clarendon</t>
  </si>
  <si>
    <t>Scott's hall, maroon town, castleton, st. Mary.</t>
  </si>
  <si>
    <t>To provide programs. Offer services and engage in the other activities that promote and support the development of Ditto Scotts Hall Maroons based in the Parish of St. Mary.</t>
  </si>
  <si>
    <t>Lawrence tavern, st. Andrew</t>
  </si>
  <si>
    <t>The Social condition of the needy through the collection &amp; distribution of foods, educational items, clothing, and life essentals.</t>
  </si>
  <si>
    <t>5 Ravinia mews, kingston 6</t>
  </si>
  <si>
    <t>207 Keswick mews, cumberland, gregory park p.o.,</t>
  </si>
  <si>
    <t>11 1/2 Swansea avenue, whitehall estate, kingston 8.</t>
  </si>
  <si>
    <t>19A windsor avenue, cross roads, kingston 5.</t>
  </si>
  <si>
    <t>The promotion of medical and related art and scvience and to maintain the hornour and the interest of medical profession. To aid in the furtherance of measures designed to improve the public health and to prevent disease and disability.</t>
  </si>
  <si>
    <t>C/o olympia crown hotel, 53 molynes road, kingston 10.</t>
  </si>
  <si>
    <t>Grant4joy@gmail.com</t>
  </si>
  <si>
    <t>Rhoden hall, calderwood p.o.,</t>
  </si>
  <si>
    <t>46 Lady musgrave road, kingston 10.</t>
  </si>
  <si>
    <t>Improve the coping skills of families affected by mental illness. Promte and enhance the capabilities of persons with mental illnesses. Promote overall wellness and mental stability.</t>
  </si>
  <si>
    <t>Sligoville district, sligoville p.o., st. Catherine.</t>
  </si>
  <si>
    <t>Apartment no. 2, 22 Midland drive, kingston 20</t>
  </si>
  <si>
    <t>Alexandria district, alexandria p.o., st. Ann</t>
  </si>
  <si>
    <t>Cissa1@cwjamaica.com</t>
  </si>
  <si>
    <t>64 Hagley park road, kingston 10.</t>
  </si>
  <si>
    <t>Blacksmith lane, seaforth, st. Thomas.</t>
  </si>
  <si>
    <t>6 Rhoden crescent, kingston 20</t>
  </si>
  <si>
    <t>To help children and yound adults build selfesteem in still confidence and provide the nessary skill to succed in society. The foundation will briibge the gap in education, literracy, finances and health. Providing educatiobnal materials, classes for children to improve.</t>
  </si>
  <si>
    <t>44 Paddington terrace, kingston 6.</t>
  </si>
  <si>
    <t>To promote lifelong learning opportunities for all jamaican. To assist children overcome barriers of poverty and inequalities.</t>
  </si>
  <si>
    <t>55 Lady musgrave road, kingston 10.</t>
  </si>
  <si>
    <t>138 Patterson avenue, half moon p.o.</t>
  </si>
  <si>
    <t>Educate youth about self esteem</t>
  </si>
  <si>
    <t>Lot 7, darlingford housing scheme, manchioneal p.o., portland.</t>
  </si>
  <si>
    <t>Missionfaithoutreachministries@gmail.com</t>
  </si>
  <si>
    <t>32 Eltham boulevard, eltham park, spanish town p.o., st .catherine.</t>
  </si>
  <si>
    <t>To assist with the acquisition of culinary supples for schools and learning institutions in jamaica. To support school meal programes.</t>
  </si>
  <si>
    <t>Webb road, palmers cross, may pen, clarendon.</t>
  </si>
  <si>
    <t>Carrying the gospel of Jesus Christ to individuals. Distributing bibles. Promote the education of children in the parish of Clarendon by providing, classroom materials, tutoring, reading materials and educational supplies. Help local schools by improving infrastructure, providing teacher resources and teacher training. To provide students with financial assistance in furthering their educations. To provide medical care and assistance in public clinics with the help of local and international doctors, nurses and dentist. Assist local families with home improvement / construction.</t>
  </si>
  <si>
    <t>Portland cottage, portland cottage p.a., vere,</t>
  </si>
  <si>
    <t>Winnilewis@gmail.com</t>
  </si>
  <si>
    <t>13 Queens avenue, richmond park, kingston 13</t>
  </si>
  <si>
    <t>Missionofcharityandlove@gmail.com</t>
  </si>
  <si>
    <t>9A hagley park road, half-way-tree p.o. Box 239, kingston 10</t>
  </si>
  <si>
    <t>Lot 132 nw 2nd avenue, greater portmore p o st. Catherine</t>
  </si>
  <si>
    <t>To prevent and relieve poverty among the elderly, less fortunate and the children throughtout the island of jamaica by feeding, clothing, providing basic life necessities, housing solutions and educational assistance those in need of support. To imporve the health, economic, spiritual and social conditions of indigent children and elderly persons throughtout jamaica the collection and distribution of food, clothing and money on their behalf and to utilize same and any other means which will further the purpose.</t>
  </si>
  <si>
    <t>Braeton parkway, bridgeport p.o., st. Catherine</t>
  </si>
  <si>
    <t>73 - 75 Tower street, kingston c.s.o.</t>
  </si>
  <si>
    <t>To improve the health, Economic, and Social Conditions of indigent children and elderly persons throughout Jamaica. Througth the collection and distribution of food, clothing, and money on their behalf and to utilize same and any other means which will further the purpose.</t>
  </si>
  <si>
    <t>3 North street, kingston.</t>
  </si>
  <si>
    <t>To spread the good news by offering primarily the corporal works of mercy of jesus: feeding the hungry housing the homless, caring for street children and the sick including HIV/AIDS and Leprosy and secondarily through preaching, liturgy, music, teaching and Cacraments.</t>
  </si>
  <si>
    <t>Lot 557 lilliput district, p. O. Box 16, little river, rose hall, montego bay, st. James</t>
  </si>
  <si>
    <t>Lima district, adelphi p.o., st.james</t>
  </si>
  <si>
    <t>Cfaithprayers1801@gmail.com</t>
  </si>
  <si>
    <t>Richmond park district, richmond park p o clarendon</t>
  </si>
  <si>
    <t>Uplifting the undersened                                                                                                      Providing educational resources / health education. Mentorship.</t>
  </si>
  <si>
    <t>Mochovillage@gmail.com</t>
  </si>
  <si>
    <t>No. 50B 45 prospect close, kingston 3</t>
  </si>
  <si>
    <t>4 Belmopan close, uwi mona campus, kingston 7</t>
  </si>
  <si>
    <t>1(876) 970-2042 Or 2021                                                                                         1(876) 512-3066/7 or 9                                                       fax: 1(876) 970-0289</t>
  </si>
  <si>
    <t>7 Golding avenue, kingston 7</t>
  </si>
  <si>
    <t>Monexltd@yahoo.com</t>
  </si>
  <si>
    <t>The university of the west indies, mona campus, kingston 7</t>
  </si>
  <si>
    <t>The provision of management education to the private and public sectors, researching management related topics and provision of consultancy services to the private and public sectors and international bodies.</t>
  </si>
  <si>
    <t>21 Peters avenue, spring gardens, montego bay</t>
  </si>
  <si>
    <t>12B clegg close, appleton hall, montego bay # 1 p.o.,</t>
  </si>
  <si>
    <t>To prevent or relieve poverty and financial hardship among low income people and communities with special emphasis on vulnerable groups such as children, the elderly, and disabled persons.</t>
  </si>
  <si>
    <t>Moorlands camps, spur tree p.o., manchester</t>
  </si>
  <si>
    <t>40 Giltress street, kingston 10</t>
  </si>
  <si>
    <t>Spread the good news of Christ. Educate, uplift the body of believers. Build others through the word of god.</t>
  </si>
  <si>
    <t>178 Dolphin path, old harbour p.o. St. Catherine</t>
  </si>
  <si>
    <t>39448 Obsidian court, palmdale ca 93551, u.s.a.</t>
  </si>
  <si>
    <t>Overseas</t>
  </si>
  <si>
    <t>To improve the economic and socisl condictions of people in need in jamaica with st.thomas being the targeted parish. To assist with the educational development of less fortunate students in jamaica with st.thomas being the targeted parish.</t>
  </si>
  <si>
    <t>Serenitycare97@gmail.com</t>
  </si>
  <si>
    <t>Chudleigh district, chudleigh p.a., manchester.</t>
  </si>
  <si>
    <t>To assist children aged 0-16 years old suffering from critical illnesses. To work in partnership with Spalding Hospital Children's Ward, to help the patients and their families. To help to raise funds for the extension of Children's Ward to provide a much needed safer/and better environment for the children in hospital and staff respectively.</t>
  </si>
  <si>
    <t>Naomi_samuda@yahoo.com</t>
  </si>
  <si>
    <t>2 Queen drive, p.o. Box 124, montego bay, st. James.</t>
  </si>
  <si>
    <t>66A mountain view avenue, kingston 2.</t>
  </si>
  <si>
    <t>Trevonese@yahoo.com</t>
  </si>
  <si>
    <t>Amity hall, goldengrove p.o., st. Thomas.</t>
  </si>
  <si>
    <t>Delmataylor15@yahoo.com</t>
  </si>
  <si>
    <t>Mount pleasant district, runaway bay p.o., st. Ann.</t>
  </si>
  <si>
    <t>To promote wholesome and health lifestyles among jamaican youth population between ages 6 and 20. To train and equip youth leaders to become effective mentors and role models to their peers. To train youth leaders with academic, technical and sports skills that will prepare them for entrance into the job market, institutions of higher learning and other opportunities.</t>
  </si>
  <si>
    <t>Olympia, clarke@mountpleasantacademy.com</t>
  </si>
  <si>
    <t>40 Main road, mount salem</t>
  </si>
  <si>
    <t>Milt_zon@juno.com</t>
  </si>
  <si>
    <t>Mount valley district, mocho p.o., clarendon.</t>
  </si>
  <si>
    <t>Nine miles district, claderwood p.o. St ann</t>
  </si>
  <si>
    <t>Old harbour, church pen, old harbour p o st. Catherine</t>
  </si>
  <si>
    <t>To preach and teach the gospel of jesus christ in all parishes throughout jamaica. To establish and operate places for religious and evangelistic worship as well as to conduct religious services and other religious activities. To promote the gospel ans work of christianity which would improve the welfare and living conditions of the jamaican people. To operate missions for the advancement of education for spiritual enhancement and charitable purposes.</t>
  </si>
  <si>
    <t>Mountzionter@outlook.com</t>
  </si>
  <si>
    <t>81B mountain view avenue, kingston 3.</t>
  </si>
  <si>
    <t>20 Walkers crescent, kingston 11</t>
  </si>
  <si>
    <t>1. To reach out to the homeless and less fortunate. 2. To meet their daily needs. 3. To empower them to help themselves.</t>
  </si>
  <si>
    <t>Www.movewithcompassionministry.org</t>
  </si>
  <si>
    <t>Ruflin district, runaway bay</t>
  </si>
  <si>
    <t>Evercamc@yahoo.com</t>
  </si>
  <si>
    <t>Lot 3, barbican mosquito cove, sandy bay, lucea p.o., hanover.</t>
  </si>
  <si>
    <t>To improve the health, economic and social condictions of indegent children and elderly persons throughout jamaica through collection and distribution of foods, clothings and money on their behalf and to utilize same and any other means which will further the purpose.</t>
  </si>
  <si>
    <t>Mowattcon@hotmail.com</t>
  </si>
  <si>
    <t>Burnt ground district, st. James</t>
  </si>
  <si>
    <t>61 Main street, ewarton, p.o., st. Catherine.</t>
  </si>
  <si>
    <t>1 Mahoe drive, kingston 11</t>
  </si>
  <si>
    <t>Mscsec@mustardseed.com</t>
  </si>
  <si>
    <t>Lot 88 whitewater meadows, spanish town</t>
  </si>
  <si>
    <t>19 Morningside drive, montego bay #2 p.o., st james</t>
  </si>
  <si>
    <t>4 Spring way, norbrook, kingston 8</t>
  </si>
  <si>
    <t>Info@nakumbuka.org</t>
  </si>
  <si>
    <t>Moore town district, moore town p.o., portland</t>
  </si>
  <si>
    <t>To develop community programs &amp; intiative to engage the youths by skill work shops for young people to utitlize the natural resources in moore town and take to market. Build a sport complex in moore town ( cricket field, basketball court, and community centre). Train young People in grant proposal writing, resume writing, and interviewing skills (grant proposal submitted from Moore Town).</t>
  </si>
  <si>
    <t>37 Arnold road, kingston 5, st . Andrew.</t>
  </si>
  <si>
    <t>Improve the quality of the teaching of english (language and literature) english language arts at secondary levels in jamaica. Facilitate professional cooperation among, and development of members and sponsor/support/encourage/promote the scholarship of english teaching/learning.</t>
  </si>
  <si>
    <t>43 Half way tree road, kingston 5</t>
  </si>
  <si>
    <t>38 Gore terrace, kingston 10.</t>
  </si>
  <si>
    <t>Carberry court, p.o. Box 142, mona p.o., kingston 7</t>
  </si>
  <si>
    <t>Station road, little london, p.o., westmoreland.</t>
  </si>
  <si>
    <t>Assit the underserved, specifically housing, education, educational scholarships, community + economic development, feeding programmes, and medical assistances. Build hope, people and neighborhoods, homes, business, jobs expand the economic opportunity for the citizens national, local + international.</t>
  </si>
  <si>
    <t>Pdessaso@gmail.com</t>
  </si>
  <si>
    <t>39 Hope road, kingston 10</t>
  </si>
  <si>
    <t>Manage and administer a National Education Endowment Fund on behalf of the Government of Jamaica; To receive, solicit and accept contributions, donations, grants, gifts devises or bequest of money, assets, property, etc. To manage and maintain school infrastructure</t>
  </si>
  <si>
    <t>6A oxford road, kingston 5</t>
  </si>
  <si>
    <t>Info@niajamaica.org</t>
  </si>
  <si>
    <t>Interschoolnib@yahoo.com</t>
  </si>
  <si>
    <t>60 Constant spring road, kingston 10.</t>
  </si>
  <si>
    <t>To provide for the preservation of health and relief of sickness though supplying and/or supplementing the cost of equipment, facilities and service ancillary for providing these purpose.</t>
  </si>
  <si>
    <t>Teach children, who would otherwise not have the opportunity, how to play classical instruments for performance in an orchestra free of charge to the students; Use classical music education as a means of social intervention - Children are taught to read and write music and to play together in an orchestra. Promote among students confidence, self-esteem, self-awareness, teamwork. Discipline and other values necessary for success</t>
  </si>
  <si>
    <t>Jamaicayouthoechestra@yahoo.com</t>
  </si>
  <si>
    <t>Hope royal botanic gardens, kingston 6</t>
  </si>
  <si>
    <t>Hoperoyalbotanicgardens@gmail.com</t>
  </si>
  <si>
    <t>The atrium, 32 trafalgar road, kingston 10</t>
  </si>
  <si>
    <t>Ncbfoundation@jncb.com</t>
  </si>
  <si>
    <t>Travellers beach resort, norman manley boulevard, negril</t>
  </si>
  <si>
    <t>Norman manley boulevard, negril p.o.,</t>
  </si>
  <si>
    <t>Janmack2005@yahoo.co.uk</t>
  </si>
  <si>
    <t>Lot 560 daytona, greather portmore, st. Catherine.</t>
  </si>
  <si>
    <t>To provide assessment services to young people, helping them to find pathways to success golds. To promote the development of chapters, clubs, social, cultural, economic. To promote community reform programmes.</t>
  </si>
  <si>
    <t>Trinityville, trinity p.o., st. Thomas</t>
  </si>
  <si>
    <t>Shop 21 and 22 washington plaza, 26-32 auburn terrace, kingston 19</t>
  </si>
  <si>
    <t>Suite 1a, 32 hagley park road, kingston 10</t>
  </si>
  <si>
    <t>To facilitae and provide long-term transitional care and job skills training for battered women and their children, homeless and orphans throughout jamaica through the collection and disbursement of money on their behalf to utilize same and any other means which will further the purpose. To provide medical, dental, mental care transportation for women of domestic violence and their children, homeless and orphans throughtout jamaica by means of building facilitates as well as providing medical and dental vans for Hospital/Health Care through the collection and disbursement of money on their behalf to utilize same and any other means which will further the purpose. The extent of service provided will be directly related to quanity of funding acquired. Doctors, social workers, mental health professionals and dentist will be paid by the organization, volunteer services will be provided, as well as the organization will donate to other institutions or agencies who offer those service.</t>
  </si>
  <si>
    <t>Oppfijamaica@gmail.com</t>
  </si>
  <si>
    <t>22 B old hope road, kingston 5.</t>
  </si>
  <si>
    <t>Cranbook estate, llanddovery, st. Ann's bay</t>
  </si>
  <si>
    <t>To Establish and operate places for religious and evangelotic workshop and conduct religious services and other religious activities. To carry on benevolent and educational pursuits and especially to promote the religious improvements of general community of Jamaica.</t>
  </si>
  <si>
    <t>1 Munster road, kingston 13.</t>
  </si>
  <si>
    <t>To rebuild and restore the lives of disadvantaged children in Hampstead Park living in poverty, by providing a structured enironment with proper supervision, educational development, resources, suitable playgrounds and community centers, extra curriculum activties/sports, professional supervision/mentorship. Our overall efforts are to adocate the protection of children's rights by expanding their opportunities to reach their full potential. To develop an effective educational system for children at basic school level</t>
  </si>
  <si>
    <t>36 National heroes circle, kingston 4</t>
  </si>
  <si>
    <t>Lot 246, 8 west greater portmore, st.catherine.</t>
  </si>
  <si>
    <t>1A port henderson road, dela vega city, spanish town, st. Catherine.</t>
  </si>
  <si>
    <t>Lot 17 twickenham park, spanish town p.o., st. Catherine</t>
  </si>
  <si>
    <t>Deeside district,wakefield p.o.,</t>
  </si>
  <si>
    <t>Jamestameica@yahoo.com</t>
  </si>
  <si>
    <t>Peggy_aiken1972@yahoo.com</t>
  </si>
  <si>
    <t>Newtownbaptistchurch@outlook.com</t>
  </si>
  <si>
    <t>Christiana p.o., manchester.</t>
  </si>
  <si>
    <t>To promote residental care, accommodation, meals, and other welfare and recreational services and to educate and rehabilitate young persons who by reason of their social and economic circumstances require the facilities of a place of safety.</t>
  </si>
  <si>
    <t>Lot 330 greater portmore, 4 east, 36 place, greater portmore p.o., st. Catherine</t>
  </si>
  <si>
    <t>To both preach &amp; teach the gospel of jesus christ. To win souls for the Kingdom of God. To assist persons within the community on a social level.</t>
  </si>
  <si>
    <t>Lot 10, bridgeport, portland avenue, bridgeport p.o., st.catherine.</t>
  </si>
  <si>
    <t>295 Mahde drive, bridgeview, bridgeport, portmore</t>
  </si>
  <si>
    <t>68 Annandale avenue, kingston 20.</t>
  </si>
  <si>
    <t>To foster develop ment of the technology arena in the caribbean and support growth in the sector. To empower youths throughout the caribbean by hosting various events and workshops that will help in acheveing the objective. To assist in guiding persons acquiring the necesssary skill set and resourses needed to make an impact in the technology sector.</t>
  </si>
  <si>
    <t>Info@nextgencreators.com</t>
  </si>
  <si>
    <t>Apt. B3, 11 seaview avenue, kingston 6</t>
  </si>
  <si>
    <t>Meadowbridge, 3a blackwood terrace, kingston 19.</t>
  </si>
  <si>
    <t>To promote the advancement of education for all persons in jama ica thus, enabling them to improve the quality of their lives. To relieve poverty and distress among the elderly, the indigent and the nation's poor by improving their health, economic and social conditiobns. To reduce crime and voilence in jamaica through the hosting of inter- community sporting activities, treats and social counseling, mentorship programmes as a means of fostering community unification and development.</t>
  </si>
  <si>
    <t>Ninjamanfoundation@gmail.com</t>
  </si>
  <si>
    <t>77 Shortwood road, kingston 8.</t>
  </si>
  <si>
    <t>8 Bryant crescent, may pen, clarendon</t>
  </si>
  <si>
    <t>To enhance  self-awareness and crital thinking skills in at-risk youths through mentorship and chracter building sessions. To encourage and support youth initiatives for development and welfare of the community through volunteerism. To decrese the Socio-aggressive culture among youths through conflict management sessions.</t>
  </si>
  <si>
    <t>Shop # 13, spring plaza, 15-17 constant spring road, kingston8.</t>
  </si>
  <si>
    <t>To asist with the acquisition of books and computers equipment for school and inner-city youths. To feed the poor and less fortunate at lease twice per week. To help children and young adults with educational funding.</t>
  </si>
  <si>
    <t>29 Mannings hill road, kingston 8</t>
  </si>
  <si>
    <t>Mona campus, 8 ring road, kingston 7</t>
  </si>
  <si>
    <t>To promote the advancemrent of legal education and the study of lwa at norman manley law school. To financially contribute to and fund the development of the physical infrasstructure of and the facilities at norman manley law school.</t>
  </si>
  <si>
    <t>28 North street, kingston</t>
  </si>
  <si>
    <t>Nothhampton mountain, warminster district, warminster p.a., st. Elizabeth.</t>
  </si>
  <si>
    <t>1 White river, exchange road, ocho rios,</t>
  </si>
  <si>
    <t>61 Border avenue, kingston 19.</t>
  </si>
  <si>
    <t>To support education in Jamaica the caribbean and around the world. To promote E-learning in Jamaica the caribbean and around the world. To promote Notemaster E-learning platform in Jamaica, the caribbean and the world.</t>
  </si>
  <si>
    <t>Info@notesmaster.com</t>
  </si>
  <si>
    <t>7B diamond road,  stony hill,  kingston 9</t>
  </si>
  <si>
    <t>The improve economic, social and ecological condictions of individuals and communities through education, entrepreneurship, enterprise and economic     development. The promotion and furtherance of the education and development of jamaicans and the jamaican public on the eradication of poverity, social and economic underdevelopment, hunger, and human suffering. The soliciting, acceptance and use of contributions of funds and  other property for the support of the objects described above,</t>
  </si>
  <si>
    <t>33A martin street, spanish town p.o., st. Catherine.</t>
  </si>
  <si>
    <t>Old road district, kitson town p.a., saint catherine.</t>
  </si>
  <si>
    <t>To provide training opportunities to young people from disadvantaged community through the provision of workshops in farming, homework centre, after school and holiday clubs.</t>
  </si>
  <si>
    <t>Lot 191 5 west nw 5th street, greater portmore, st. Catherine</t>
  </si>
  <si>
    <t>To secure sponsorship money from companies and organizations in jamaica to help high school students, and interested persons, hoping to study, aborad finance their college education. To educate student and persons in jamaica on available foeign colleges opportunities through the distribution of college materials, such as brochures, books, posters and materials of the sort received froom colleges, at no cost to the student or persons in jamaica.</t>
  </si>
  <si>
    <t>14 Oak road, longville park, free town p.a., clarendon.</t>
  </si>
  <si>
    <t>Onepairfoundation@gmail.com</t>
  </si>
  <si>
    <t>9 Woodhaven avenue, kingston 19</t>
  </si>
  <si>
    <t>Oacjamaica@yahoo.com</t>
  </si>
  <si>
    <t>16 1/2 Windward road, kingston 2.</t>
  </si>
  <si>
    <t>Davis plaza, davis district, st. Catherine</t>
  </si>
  <si>
    <t>To introduce others to the lord, teach them to obey his word, and nurture spiritual growth in all believers and also to encourage persons to develop a deeper relationship with god by establishing a church for worship, preaching, and bible studies in the name of Open Arms Seveth Day Ministries Limited. To promote church attendance and participation that will provide warm and lasting friendship and increase undrestanding of the teaching of Open Arms Seventh Day Ministries Limited principles through bulletin, outreach meeting, fellowship, social media, church members, missionaries, members of the Old Harbour Community and other media.</t>
  </si>
  <si>
    <t>Bottom albion district, p.o., box 23, knockpatrick, manchester</t>
  </si>
  <si>
    <t>To support the retired service men and women of the Curphey Home, the children and elderly citizens of Nairne Castle District, james hill clarendon and its environs and throughout the island of jamaica, through the collection and distribution of food, clothing and educational supplies. To provided relief to persons displaced by natural disasters and who have lost basic amenities</t>
  </si>
  <si>
    <t>Lot 2, 18 mulberry close, jacks hill</t>
  </si>
  <si>
    <t>Lot 126 coral spring village., falmouth, trelawny.</t>
  </si>
  <si>
    <t>23 Parkington plaza, kingston 10</t>
  </si>
  <si>
    <t>2 Corletts avenue, spanish town, st. Catherine</t>
  </si>
  <si>
    <t>Main street, discovery bay</t>
  </si>
  <si>
    <t>41 Bustamante highway, kingston 14</t>
  </si>
  <si>
    <t>Brendalinlittle866@gmail.com</t>
  </si>
  <si>
    <t>Pipministry@gmail.com</t>
  </si>
  <si>
    <t>50E deanery road, kingston 3</t>
  </si>
  <si>
    <t>Lylensharma@gmail.com</t>
  </si>
  <si>
    <t>40 Laws street, kingston</t>
  </si>
  <si>
    <t>38 Begonia drive, mona heights, kingston 7.</t>
  </si>
  <si>
    <t>Provide technical assistance to agricultural producers, agribusiness, community groups. Collaborate with government and non-government bodies on areas of specialization. Assist teaching institutions in areas of agriculturial specialization.</t>
  </si>
  <si>
    <t>4 Candlelight crescent, queensborough, kingston 19</t>
  </si>
  <si>
    <t>P.o. Box 117, 80 manchester road, mandeville</t>
  </si>
  <si>
    <t>Passcom@flowja.com</t>
  </si>
  <si>
    <t>57 St. James street, montego bay, st. James</t>
  </si>
  <si>
    <t>Kosministries@gmail.com</t>
  </si>
  <si>
    <t>22 Ward avenue, mandeville p.o., manchester.</t>
  </si>
  <si>
    <t>Providing gifted financially challenged kids the opportunity for a sustained education. Teach one. Help one, through education.</t>
  </si>
  <si>
    <t>Plowden district, cross keys p.o., manchester.</t>
  </si>
  <si>
    <t>Galloway logwood district, whithorn p. A., westmoreland</t>
  </si>
  <si>
    <t>Main street, cenral village, spanish town p.o., st. Catherine.</t>
  </si>
  <si>
    <t>Rohan4christ@yahoo.com</t>
  </si>
  <si>
    <t>33 Trelawny avenue, riverton meadows, kingston 11.</t>
  </si>
  <si>
    <t>72 Balcombe drive, kingston 11</t>
  </si>
  <si>
    <t>Ppppministries@gmail.com</t>
  </si>
  <si>
    <t>10 Birdsucker mews, kingston 8.</t>
  </si>
  <si>
    <t>To advance the christian religion. To relieve those in poverity. To promote religious harmony and diversity.</t>
  </si>
  <si>
    <t>Cassava piece road, kingston 8.</t>
  </si>
  <si>
    <t>P.o., box 60, half-way-tree p.o., kingston 10.</t>
  </si>
  <si>
    <t>To promote and acquire provisions and equipment for needy schools, hospitals, homes for the elderly and other projects in need of charitable assistance. To print or publish any newspaper, periodical, books, or leaflets that promote a healthy, civic minded and desirable lifestyle. To assist indigent persons in abysmal situation.</t>
  </si>
  <si>
    <t>Pcebjam@gmail.com</t>
  </si>
  <si>
    <t>1C norbrook road, kingston 8</t>
  </si>
  <si>
    <t>Providing quality and wholesome musical entertainment, education and edification to the general public.</t>
  </si>
  <si>
    <t>Grange hill district, grange hill p.o</t>
  </si>
  <si>
    <t>2 Denver crecent, kingston 20.</t>
  </si>
  <si>
    <t>To proclaim the gospel and holy truth of the amighty god, and lord savior jesus christ and the holy spirit to the people of jamaica and foreign lands by radio, television recording, printed word and personal evangelism.</t>
  </si>
  <si>
    <t>3A somerset avenue, kingston, franklyn town p.o., st. Andrew.</t>
  </si>
  <si>
    <t>Pusey districy, point hill, point hill p.o., st. Catherine.</t>
  </si>
  <si>
    <t>To further develop the intellectual and mental cappcity and the natural curiosity of children with in the age-group of kindergarden to fifth snade.</t>
  </si>
  <si>
    <t>Pinnocksoasis@gmail.com</t>
  </si>
  <si>
    <t>Cumberland, 573 east carlston place, gregory park p.o., st. Catherine.</t>
  </si>
  <si>
    <t>65 East street, kingston</t>
  </si>
  <si>
    <t>Tele: (876) 602-8300,                                                                                            fax: (876) 622-0992</t>
  </si>
  <si>
    <t>C/o 1 smatt road, port antonio, portland.</t>
  </si>
  <si>
    <t>Cotton tree, port morant p.o., st thomas.</t>
  </si>
  <si>
    <t>Porter's mountain district, porter's mountain p.a., westmoreland.</t>
  </si>
  <si>
    <t>Improve, advance, promote broad-based awareness of students of the Porter's Mountain Primary school and enrich their academic, cultural and physical development to make higher education and meaningful career choices.</t>
  </si>
  <si>
    <t>2 West street, port antonio, portland.</t>
  </si>
  <si>
    <t>St. Georges sport complex, st. Georges avenue, buff bay, portland</t>
  </si>
  <si>
    <t>To provide welfair assistance to deserving persons living in the parish of Portland (stipen for School, Food, Allowance, Medical ). To undertake Community development projects.</t>
  </si>
  <si>
    <t>East harbour road, port antonio, portland.</t>
  </si>
  <si>
    <t>(876) 993-2765. Fax: (876) 993-3188</t>
  </si>
  <si>
    <t>38 West street, port antonio p.o., portland.</t>
  </si>
  <si>
    <t>Provide food, Shelter, Medcine, and Rehabilitation services to the homeless of Portland, Jamaica. Rehabilitation Clients (Homeless) to better health and less dependence with the goal of returning them to their families or communities. Provide an Environment that encourages better self-care and healthier Lifestyles, and learning Co-operative Social Skills.</t>
  </si>
  <si>
    <t>52 West trade way, portmore, bridgeport p.o., st.catherine.</t>
  </si>
  <si>
    <t>Facilitate religious services for uslims on a dialy basis to include to include congregational worship on fridays and daily counselling and other activities related of religious institutions.</t>
  </si>
  <si>
    <t>Lot 16 portmore avenue, p.o. Box, bridgeport p.o., portmore</t>
  </si>
  <si>
    <t>Provide health &amp; wellness support to needy population. Promote support for the needy for basic healthcare for free. Provide home calls to needy at no cost.</t>
  </si>
  <si>
    <t>Heathfield district, rose hall p. O. St. Elizabeth</t>
  </si>
  <si>
    <t>To foster and foregin mission work, and to sopprt theological institutions. To improve the health, economic and social conditions of indigent children and elderly persons throughout the community and jamaica at large, through the collection and distribution of food, clothes and money on their behalf and to utilize same and any other means which will further the purpose. To solicit, accept, and use contribution of funds and other property for the support of the objectives stated above.</t>
  </si>
  <si>
    <t>Johnson.sharon1967@gmail.com</t>
  </si>
  <si>
    <t>Palm sda church, palm district, treadways p.a., st.catherine.</t>
  </si>
  <si>
    <t>To advance the education for the young people of the palm treadways, redwood, york street, chesterfield, mount diablo, old harbour, tom's river and all surrounding communities by providing scholarships, grants and educational maternals.</t>
  </si>
  <si>
    <t>Caroldon_morgan@yahoo.com</t>
  </si>
  <si>
    <t>28 Retirement cresent, kingston 5</t>
  </si>
  <si>
    <t>Glasgow district, rose hill, rose hill p.a., manchester.</t>
  </si>
  <si>
    <t>1 A oliver road, kingston 8, st. Andew</t>
  </si>
  <si>
    <t>Friendsship, p.o.box 9, moneague, st.ann</t>
  </si>
  <si>
    <t>865 St. Thomas drive, albion estate, yallahs p.o., st .thomas.</t>
  </si>
  <si>
    <t>29 University close, kingston 7.</t>
  </si>
  <si>
    <t>To enhance and promote the knowledge and awareness of caribbean literature and / or art throughout jamaica and the rest of the world via the publication of periodicals available to the public;</t>
  </si>
  <si>
    <t>(876) 822-2119. (876) 855-6676.</t>
  </si>
  <si>
    <t>Preeliteditors@gmail.com</t>
  </si>
  <si>
    <t>12 West road, mona, kingston.</t>
  </si>
  <si>
    <t>13 Capri road, brideport p.o., portmore, st.catherine.</t>
  </si>
  <si>
    <t>16 Bailey road, kingston 7, st. Andrew</t>
  </si>
  <si>
    <t>Mentor young girls how to become responisble and respectable young ladies. Mentor young girls and to empower women to succed in their endeavors and maintain a healthy balance in their physical, mental and spiritual lives. Introduce our young girls to different culture and economic background. Help our young girls understand the value of education, its road to success and provide tools they will need for such sucess. Address the issues our young girls face daily and find effective solutions. Help women reach their full potentials, in their personal and professional lives as well as their spiritual development, producing success in the enterpreneurship, in the competitive corporate arena, the demands and rewards and rewards of motherhood, in creating and maintaining healthy marriages and meaningful relationships.</t>
  </si>
  <si>
    <t>To provide a property for school or schools lecture classes and examination room or rooms, office or offices and all necessities and conveniences to students, teachers, lectures, clerks and officers leased or otherwise by the Society, and to afford the facilities for study research, cultivation, teaching and performance of tasks and duites allotted to them respectively.</t>
  </si>
  <si>
    <t>137 Old hope road, kingston 6</t>
  </si>
  <si>
    <t>24 Dumbarton avenue, kingston 10.</t>
  </si>
  <si>
    <t>Sandy bay, calabash bay, st. Elizabeth</t>
  </si>
  <si>
    <t>Project_link@hotmail.com</t>
  </si>
  <si>
    <t>6 North race course road, mandeville</t>
  </si>
  <si>
    <t>1 Holt close, kingston 11</t>
  </si>
  <si>
    <t>Prospect estates, ocho rios, rte 3, ocho rios p.o., st. Ann</t>
  </si>
  <si>
    <t>124 Old hope road, unit 2, kingston 6.</t>
  </si>
  <si>
    <t>753, 3 East, 32 way, greater portmore p.o., st . Catherine.</t>
  </si>
  <si>
    <t>Winning souls for Christ. Feed &amp; Care for the elderly, children, and less fortunate. Reaching out to the community,..... Spritiually, physically, and emotionally.</t>
  </si>
  <si>
    <t>21 Flamingo road, gregory park p.o., st. Catherine.</t>
  </si>
  <si>
    <t>Talisataylorrent@gmail.com</t>
  </si>
  <si>
    <t>19 Vermont avenue, havendale, kingston 19.</t>
  </si>
  <si>
    <t>7 Houston avenue, allerdyce, kingston 8.</t>
  </si>
  <si>
    <t>To provide reintegration services for women, who have been trafficked and those at rick of trafficking. Connect at-rick women and commercial sex workers with a network of mentors,</t>
  </si>
  <si>
    <t>60 St. John's way, may pen, clarendon</t>
  </si>
  <si>
    <t>48 Gordon boulevard, ensom citry, spanish town, st. Catherine.</t>
  </si>
  <si>
    <t>To offer welfare assistance to retired and serving police officers.</t>
  </si>
  <si>
    <t>Seaview drive, hopewell p.o.</t>
  </si>
  <si>
    <t>Morganraymond301@gmail.com</t>
  </si>
  <si>
    <t>71 Duke street, kingston</t>
  </si>
  <si>
    <t>Reachdem@gmail.com</t>
  </si>
  <si>
    <t>Unit # 7, 1-3 aggrey court, 1-3 aggrey drive, kingston 10.</t>
  </si>
  <si>
    <t>38 Bonita crescent, whitehall h.s,negril p.o</t>
  </si>
  <si>
    <t>Recyclewithelegance@gmail.com</t>
  </si>
  <si>
    <t>79 Harbour street, kingston</t>
  </si>
  <si>
    <t>Lot 24a, grove farm, bushy park p.o., st. Catherine.</t>
  </si>
  <si>
    <t>75A molynes road, kington 10</t>
  </si>
  <si>
    <t>To form young and adult men from different nations to the prebyterate in accordance with the norms of the Catholic Church. To take possession of the buildings and property assigned by the Roman Catholic Archbishop of Kingston as the perpetual seat of the Seminary and to provide for their running costs. To provide for the education and living expenses of the candidates to the prebyterate.</t>
  </si>
  <si>
    <t>Braeton boulevard, braeton phase 3, ferdie neita park, st. Catherine.</t>
  </si>
  <si>
    <t>To promote such other charitable purposes which the directors regard as beneficial and advantageous to the contribution to the advancement and promotion of christianity.</t>
  </si>
  <si>
    <t>87 - 89 Tower street, kingston</t>
  </si>
  <si>
    <t>New harbour village 3, phase 2, lot 574, 29 sliver street, old harbour, st. Catherine.</t>
  </si>
  <si>
    <t>To improve the health, economic, and social conditions of children and family throughout jamaica. To assist with books, computer, and educational resources and equipment for school. Working in partnership with persons in Jamaica .</t>
  </si>
  <si>
    <t>54 Waltham park road, kingston 11.</t>
  </si>
  <si>
    <t>10 William crescent, kingston 11</t>
  </si>
  <si>
    <t>Mt.moriah district, mt. Moriah p.a., st. Ann.</t>
  </si>
  <si>
    <t>To provide support to the elderly in the near by communities and at hospitals. To provide support to children with school supplies &amp; grants via back to school treat (annually) within community. To provide assistnce to community church and other members of the community.</t>
  </si>
  <si>
    <t>Lot 1, battersea road, mandeville p.o., manchester</t>
  </si>
  <si>
    <t>To foster local and foreign mission work, and to support theological institutions on the dissemination and creation of various religious publications.</t>
  </si>
  <si>
    <t>114 Cedar place plaza, cedar manior commercial, gregory park p.o., st. Catherine.</t>
  </si>
  <si>
    <t>37 Washington drive, windsor heights, st. Ann p.o., jwi</t>
  </si>
  <si>
    <t>75 Buckland ave, may pen p.o., clarendon, jamaica.</t>
  </si>
  <si>
    <t>Restoredholinesschurchsutton@yahoo.com</t>
  </si>
  <si>
    <t>Lincoln district, manchester</t>
  </si>
  <si>
    <t>To proclaim the christian gospel throughut the work, entreating people to accept jesus as their saviuor and to change their lifestyle to one that pleases God. To represent Chirst in the world and influence society with the ideals of God. To serve as a community of worship and fellowshi[p.</t>
  </si>
  <si>
    <t>Chocolate hole, junction p.o., st. Elizabeth.</t>
  </si>
  <si>
    <t>71 Parkway plaza, golden acres, spanish town p.o., st.catherine.</t>
  </si>
  <si>
    <t>25 Woodlawn avenue, kingston 20.</t>
  </si>
  <si>
    <t>Resurrectedgministries@gmail.com</t>
  </si>
  <si>
    <t>15 Alex park way, lyssons p.o., st. Thomas.</t>
  </si>
  <si>
    <t>7 Harbour street, kingston.</t>
  </si>
  <si>
    <t>To promote the education of people in jamaica with limited access to professional and educational opportunities who are desirous od starting and maintaing sustainable micro business and ventures as a means of poverty alleviation, by providing business training and exposure,</t>
  </si>
  <si>
    <t>Lot 19 commercial centre, rhyne park village, rose hall</t>
  </si>
  <si>
    <t>49 1/2 South camp road, kingston 4.</t>
  </si>
  <si>
    <t>Cobbla district, p.o.box 147, christian p.o., manchester</t>
  </si>
  <si>
    <t>Feeding programmes. The relief of Poverty. Community outreach programme.</t>
  </si>
  <si>
    <t>Bullet tree district, old harbour, st. Catherine</t>
  </si>
  <si>
    <t>Food prepartion for the needy and mentally challenged. Providing furniture, housing, home improvement. Financial help. Assisting with school material supplies .</t>
  </si>
  <si>
    <t>37 Hardwood drive, washington gardens, kingston 20.</t>
  </si>
  <si>
    <t>56 Hope road, kingston 6</t>
  </si>
  <si>
    <t>To relieve financial hardship, sickness and poor health amongst the elderly, youth and vulnerable women in poor or rural communities in jamaica.</t>
  </si>
  <si>
    <t>Salter's hill, john's hall p.o.</t>
  </si>
  <si>
    <t>Rock river, bunka tree p.a., st. Mary</t>
  </si>
  <si>
    <t>94 One love drive, negril, westmoreland</t>
  </si>
  <si>
    <t>21 Hopefield avenue, p.o.box 43, kingston 6, jamaica.</t>
  </si>
  <si>
    <t>28 Cowper drive, kingston 20, st. Andrew.</t>
  </si>
  <si>
    <t>6 Central road, kingston 10.</t>
  </si>
  <si>
    <t>To supplement educational needs</t>
  </si>
  <si>
    <t>26 Moore street, kingston 13.</t>
  </si>
  <si>
    <t>To lead and manage project to revitalize and regenerate Rose Town and improve the circumstances of persons who are in conditions of needs, hardship, or distress. To improve physical infrasturcture for the benefit of the community of Rose Town. To promote the advancement of education and learning within the Community.</t>
  </si>
  <si>
    <t>Info.rosetownfbe@gmail.com</t>
  </si>
  <si>
    <t>Fort, leith hall, morant bay p.o., st. Thomas.</t>
  </si>
  <si>
    <t>To lead, advocate, educate, collaborate and to prevent domestic violence and sexual abuse in jamaica.</t>
  </si>
  <si>
    <t>Siarchat@yahoo.com</t>
  </si>
  <si>
    <t>1 Moreton park avenue, kingston 10, st. Andrew</t>
  </si>
  <si>
    <t>84 Salkey avenue, kingston 20.</t>
  </si>
  <si>
    <t>Rossamazinghomecare@gmail.com</t>
  </si>
  <si>
    <t>8 Oliver road, kingston 8, constant spring p.o., st. Andrew.</t>
  </si>
  <si>
    <t>C/o institute of chartered accountants of jamaica, 8 ruthven road, kingston 10</t>
  </si>
  <si>
    <t>40 - 42 Sandhurst crescent, kingston 6</t>
  </si>
  <si>
    <t>8 Rockhampton drive, kingston 8</t>
  </si>
  <si>
    <t>Dance Education and Teaching - Classical Ballet. Student examination. Tertiary dance / teaching qualifications.</t>
  </si>
  <si>
    <t>Dianebernard@rad.org.jm</t>
  </si>
  <si>
    <t>58 Royal avenue, ainsley lodge, old harbour, st. Catherine</t>
  </si>
  <si>
    <t>Coordinating, financing and advancing the educational and other charitable activities of the Royell Foundation Inc. Providing Spiritual, emotional, financial assistance to students and families.</t>
  </si>
  <si>
    <t>427 Belle air, runaway bay p.o., st. Ann.</t>
  </si>
  <si>
    <t>To provide support to community development projects. To improve the quality of life for persons by assisting with specific issues including but not limited to education, sanition, mecdicine and health care, youth enterpreeurship, sustainable livelihoods and issues affecting children, the elderly and persons living with disabilities. To provide support to individuals and communities in the event of an emergency or natural disaster.</t>
  </si>
  <si>
    <t>30 Augusta drive, independence city, gregory park p.o. St. Catherine.</t>
  </si>
  <si>
    <t>Rural retreat, claremont , st.ann.</t>
  </si>
  <si>
    <t>To promote and implement programmes which seeks to beautify the phycal structure in designated communities within and around the community of rural retreat.</t>
  </si>
  <si>
    <t>Rrmc@gmail.com</t>
  </si>
  <si>
    <t>Lot 27, 36 raphael drive, el prado verde, spanish town, spanish town p.o., st. Catherine.</t>
  </si>
  <si>
    <t>To foster, develop, extend and govern the sport throughtout Jamaica.</t>
  </si>
  <si>
    <t>15 Swansea avenue, kingston 8.</t>
  </si>
  <si>
    <t>Runningeventsja@gmail.com</t>
  </si>
  <si>
    <t>Georgia district, morant bay p.o., st. Thomas</t>
  </si>
  <si>
    <t>Islington, friendship district, islington p o, st. Mary</t>
  </si>
  <si>
    <t>28-48 Barbados avenue, kingston 5</t>
  </si>
  <si>
    <t>Birdhill,salt spring po</t>
  </si>
  <si>
    <t>Rochellecawley@gmail.com</t>
  </si>
  <si>
    <t>Wire fence district, wire fence p.a., trelawny.</t>
  </si>
  <si>
    <t>25 Barbican road, kingston 6, st. Andrew.</t>
  </si>
  <si>
    <t>To promote arts creativity to the general public by establishing and maintaining a school for the Arts that will provide affordable studio, work space for artist and craftspeople on terms appropriate to their means.</t>
  </si>
  <si>
    <t>3 Haughton avenue, kingston 10</t>
  </si>
  <si>
    <t>2A ashenheim road, kingston 11</t>
  </si>
  <si>
    <t>To Donate educational, medical and rehabilitaion supplies, and provide rehabilitation services occupational  therapy, physcial therapy, speed nursey. Teaching.</t>
  </si>
  <si>
    <t>96 Great george street, savanna-la-mar</t>
  </si>
  <si>
    <t>Tel:(876) 955-2655/2798fax:(876) 955-2797</t>
  </si>
  <si>
    <t>Secretary_manager@yahoo.com</t>
  </si>
  <si>
    <t>5 Cumberland avenue, kingston 16</t>
  </si>
  <si>
    <t>9 Great house boulevard, kingston 6.</t>
  </si>
  <si>
    <t>6 Hibiscus drive, knockpatrick district, mandeville p.o., manchester.</t>
  </si>
  <si>
    <t>To pormote the value and visibility of the spiritual and physical needs of the children in our society at both national and international level through education, advocacy and empowerment.</t>
  </si>
  <si>
    <t>Old breaton, cressa lane, greater portmore, p.o., st. Catherine.</t>
  </si>
  <si>
    <t>Sayonefoundation@yahoo.com</t>
  </si>
  <si>
    <t>Soni's plaza, 1st floor, ocho rios p.o., st. Ann</t>
  </si>
  <si>
    <t>Apt. 8B oakland court, 129-133 constant spring road, kingston 8.</t>
  </si>
  <si>
    <t>Cave district, cave p.o.,</t>
  </si>
  <si>
    <t>To promote the maroon cultural throughout the communities through the hoilding of activities, festivals, seminars, and other means which will enhance the purpose.</t>
  </si>
  <si>
    <t>Botany bay district, white horses p.o., st.thomas.</t>
  </si>
  <si>
    <t>To facilitate training and continued education to improve employment opportunities and economic conditions of young adults in jamaica.</t>
  </si>
  <si>
    <t>Seaglassjam@gmail.com</t>
  </si>
  <si>
    <t>6 Glenmore road, kingston 16, st. Andrew</t>
  </si>
  <si>
    <t>13 Norbrook road, kingston 8, st andrew</t>
  </si>
  <si>
    <t>6 Balmoral avenue, kingston 10, st. Andrew.</t>
  </si>
  <si>
    <t>To provide comprehensive and sustainble vision care for the purpose of improving literacy, learning, and the future of Jamaican School children. To connect professionals, resources and exisiting non-profit organizations who will help See Better.Learn Better Inc. Limited create sustainable, transformative programs and generate resources and partnerships to assist marginalized communities of Jamaica.</t>
  </si>
  <si>
    <t>Swift river p.o., chelsea district, portland.</t>
  </si>
  <si>
    <t>To contribute to the advancement of education, by exposing jamaicans, through training workshops, to the ways in which they can use organic agriculture and technological solutions to provide for their families and improve the jamaican economy all while providing high-quality food and nutrition to their communities.</t>
  </si>
  <si>
    <t>Orange river, crooked river disrtrict, crooked river p.o., clarendon.</t>
  </si>
  <si>
    <t>245 Windsor avenue, coral gardens</t>
  </si>
  <si>
    <t>Pburnett04@gmail.com</t>
  </si>
  <si>
    <t>3 Felix fox boulevard, kingston</t>
  </si>
  <si>
    <t>Tele : (876) 922-1220                                                                                          1(876)   948-3102                                                                                                                            fax: (876) 922-6948                                                                                  1(876) 922-7344</t>
  </si>
  <si>
    <t>Box 289 fairview shopping centre mo-bay</t>
  </si>
  <si>
    <t>Servantsheartjamaica@yahoo.com</t>
  </si>
  <si>
    <t>Shop no. 5, 19 Grants pen road, kingston 8</t>
  </si>
  <si>
    <t>Banbury district, linstead p.po., st. Catherine.</t>
  </si>
  <si>
    <t>We are a group with the aim to increase awearness of the spriritual and religious aspect of life to children and other individuals within the environment of jamaica.</t>
  </si>
  <si>
    <t>98 St. John's road, spanish town, st. Catherine.</t>
  </si>
  <si>
    <t>To promote the gospel of christ by the outreach work of relief and development assistance to the needy in jamaica. To receive gift, money or property for the purpose of carrying out the objectives of the company. To enagage and obtain financial support of missionaries, ministers, medical mission etc that that is necessary for the work of the company's church, school, missions, colleges, nursing homes or cause as the company may decide.</t>
  </si>
  <si>
    <t>Pleasant hill, sandy river district, kellits p.o., clarendon.</t>
  </si>
  <si>
    <t>Shop # 26, angel's plaza, spanish town p.o., st. Catherine.</t>
  </si>
  <si>
    <t>14 Kings avenue, kingston 10.</t>
  </si>
  <si>
    <t>1 Plymouth avenue, kingston 6.</t>
  </si>
  <si>
    <t>12A charlton road, apt.31, constant spring p.o., kingston 8.</t>
  </si>
  <si>
    <t>Grant hill, lawrence tavern p.o., st. Andrew.</t>
  </si>
  <si>
    <t>Lot 9, fairway subdivision, spur tree, p.o.box 1435. Manchester.</t>
  </si>
  <si>
    <t>To asist in the advancement of educational opportunities for persons especically young people ages 15 - 35 years old in and around jamaica. To incorporate the use of the word of god through religious training activities as a means of edifying participants in educational programs and bringing them closer to god.</t>
  </si>
  <si>
    <t>23 Old harbour road, spanish town, st. Catherine</t>
  </si>
  <si>
    <t>To improve the lives and living conditions of the senior citizens through social, basic, domestic, and medical aid. To  improve the health, social, mental, and academical lives of the children in the community. To contribute to the development of the community by affecting the lives of the youths and elders through a wholtic approach.</t>
  </si>
  <si>
    <t>42 Oncidium court, eltham park phase 3, spanish town, st. Catherine</t>
  </si>
  <si>
    <t>6Th floor, 28-48 babados avenue, kingston 5</t>
  </si>
  <si>
    <t>5 Portmore avenue, greater portmore p o st catherine</t>
  </si>
  <si>
    <t>138 1/2 Church street, kingston</t>
  </si>
  <si>
    <t>17 Blythwood drive, beverly hills, kingston 6.</t>
  </si>
  <si>
    <t>Shirehampton district, maidstone p.o., manchester.</t>
  </si>
  <si>
    <t>8 Timer path, kingston 19.</t>
  </si>
  <si>
    <t>To provide financial assistance to help needy students to pursue a four -year degree in teacher education. To improve the learning environment of the college and provide financial contributions towards the acquistion and refunbishing of educational resources for students.</t>
  </si>
  <si>
    <t>Lot 25 enfiled district</t>
  </si>
  <si>
    <t>Barbara.hallwilliams@gmail.com</t>
  </si>
  <si>
    <t>Fruitful vale, fruitful vale p.o. Portland.</t>
  </si>
  <si>
    <t>Romainemitchell123@gmail.com</t>
  </si>
  <si>
    <t>40 August town road, kingston 7, st. Andrew</t>
  </si>
  <si>
    <t>Sizzlayouthfoundation1@gmail.com</t>
  </si>
  <si>
    <t>Firstfreevillage876@gmail.com</t>
  </si>
  <si>
    <t>Liston place, race course, harry watch p.o., manchester</t>
  </si>
  <si>
    <t>Mentoring and traing of young people especially in manchester. To feed and cloth the hungry and the needy by way of distribution of food items and clothing on a quarterly basis. To provide counseling to children on a quarterly basis.</t>
  </si>
  <si>
    <t>1 Rennie road, new buckfield, ocho rios</t>
  </si>
  <si>
    <t>Somerton district</t>
  </si>
  <si>
    <t>Ruby.crawford01@gmail.com</t>
  </si>
  <si>
    <t>22 East king's house road, kingston 6.</t>
  </si>
  <si>
    <t>4 Rosa place, kingston 6</t>
  </si>
  <si>
    <t>To foster and promote social and econmic development for the lives of women and girls in kingston and the jamaican society. To support the advancement of education for females in jamaica. To encourage goodwill confidence fellowship and Co-operation amongst females in Jamaica.</t>
  </si>
  <si>
    <t>26 Peter pan avenue, brandon hill p.o. Box 654, #2 p.o. Box montego bay</t>
  </si>
  <si>
    <t>Shop #3 lot 2 huntley, main street</t>
  </si>
  <si>
    <t>Daviddcclarke@gmail.com</t>
  </si>
  <si>
    <t>7B caledonia avenue, p.o. Box 1280, mandeville</t>
  </si>
  <si>
    <t>To establish and maintain a place for the worship of the one true god, to expound the word of god, to exhort the lord jesus christ, to honour the holy ghost, to spread the word of god according to the teaching and practice of the apostles, to convert souls to the lord jesus christ, to promte biblical christianity in jamaica and elsewhere by all legal and practical means, but especially by missionary and evangelistic work. To train and educate young men and women academically and in all subjects whatsover that may be included in an commercial, technical, scientific, classical or academic education, or may be conductive to knowledge and / or skill in any trade, vocation or calling.</t>
  </si>
  <si>
    <t>Evangelistingram@gmail.com</t>
  </si>
  <si>
    <t>John's town, oxford road, beckford town p.a., st.thomas.</t>
  </si>
  <si>
    <t>Facilitate training in organic farming, agriculture and natural building practices so as to improve the lives and economic opportunities of the people. To help build local, ecologically based, disaster resistant organic food systems in Jamaica thus improving food security.</t>
  </si>
  <si>
    <t>57 A east queen street, kingston.</t>
  </si>
  <si>
    <t>Provide afternoon programs of for youths in the Down town communities. To teach the gospel of jesus christ to the youths. Tp promote peace and love within communities</t>
  </si>
  <si>
    <t>Emancipation square, spanish town</t>
  </si>
  <si>
    <t>391 Livingston road, green acres, spanish town</t>
  </si>
  <si>
    <t>To safe guard and promote the interest of the retuening residents residing in spanish town and surrounding communities in the st. Catherine on the matter of housing, jobs, healthcare. Access information and the general welfair of the returning residents.</t>
  </si>
  <si>
    <t>63-67 Knutsford boulevard, kingston 5</t>
  </si>
  <si>
    <t>Spicy grove, oracabessa p.o., st. Mary</t>
  </si>
  <si>
    <t>Spicyinfo@spicygrovechildren.com</t>
  </si>
  <si>
    <t>Time and patience, linstead p.o. St. Catherine</t>
  </si>
  <si>
    <t>To  provide an environment for the members and the community to followship in an organized, scheduled and discipline manner .</t>
  </si>
  <si>
    <t>Kadenzie@gmail.com</t>
  </si>
  <si>
    <t>31 Phoenix avenue, kingston 10</t>
  </si>
  <si>
    <t>47-49 Trinidad terrace, kingston 5.</t>
  </si>
  <si>
    <t>To provide specific training in the field of austism and to provide information to parents, students teachers, principals, and healthcare providers of children with autism.</t>
  </si>
  <si>
    <t>Spring village, bushy park p o st. Catherine</t>
  </si>
  <si>
    <t>To conduct community development activities. To empower residents through skills training and other personal and professional development. To build and maintain communal facilities to be utilized by residents to umprove Livelihood and their standard of living.</t>
  </si>
  <si>
    <t>Plowden district, alligator pond, manchester</t>
  </si>
  <si>
    <t>To promote christian values and provide educationional opportunities. To provide financial aid and support to established religious, educational and charitable institutions.</t>
  </si>
  <si>
    <t>Yvonetef@yahoo.com</t>
  </si>
  <si>
    <t>24 East kings house road, kingston 10.</t>
  </si>
  <si>
    <t>To promote the education of underprivileged young men, particularly those operating squeegees at road intersections in the town throughout jamaica, by providing academic and skills training instructions to them.</t>
  </si>
  <si>
    <t>10 Cecelio avenue, kingston 10</t>
  </si>
  <si>
    <t>(876) 926-5925-6. Fax: (876) 929-6144.</t>
  </si>
  <si>
    <t>Standrewhigh@sahs.edu.jm</t>
  </si>
  <si>
    <t>4 Hagley park road, kingston 10, jamaica, w.i.</t>
  </si>
  <si>
    <t>Sapfoundation3@gmail.com</t>
  </si>
  <si>
    <t>Grace community centre, steer town , st. Ann's bay p.o ., st. Ann.</t>
  </si>
  <si>
    <t>Priory, st. Ann's bay, st. Ann</t>
  </si>
  <si>
    <t>Secretary_sapc@yahoo.com</t>
  </si>
  <si>
    <t>3 Goulbourne drive, molynes gardens, kingston 10</t>
  </si>
  <si>
    <t>To support material or financially members of the Glengoffe and Sue river Communities with back to school expenses and material. To improve the health, economic and social conditions of these in need in the Glengoffe and Sue river communities through the collection and distribution of such iteams as may be necessary to fullfill purposes as are availble.</t>
  </si>
  <si>
    <t>Riversdale district, riversdale p.o., st. Catherine.</t>
  </si>
  <si>
    <t>Institution drive, santa cruz p.o., st. Elizabeth</t>
  </si>
  <si>
    <t>The st. Elizabeth Infirmary is a Department of the St. Elizabeth Parish Council governs by the Board of Supervision and the Poor Relief Act and funded by the Government of Jamaica along with contributions in cash and kind from NGO’s, Service Clubs, Churches and private individuals. It is home to the destitute, less fortunate and those abandon by their relatives. It is managed by a Matron and Assistant Matron, it is over 100 years old consist of a male and female ward and situated on Institution Drive, Santa Cruz (Bypass Road). The persons in the infirmary are provided for in a home style situation where all their needs are met such as; domestic, personal, social, medical care and medications 3 balance meals per day and 24 hours care provided by trained Practical Nurses / Hospital/Health Care Assistants. Persons are admitted through the Poor Relief Officers at the Parish Council Poor Relief Office Headed by the Inspector of Poor</t>
  </si>
  <si>
    <t>Stelizabethpc@yahoo.com</t>
  </si>
  <si>
    <t>St. Faith's district, glengoffe p.o., st. Catherine.</t>
  </si>
  <si>
    <t>To improve the health, economic and social condition of indigent children and elderly persons throughout St. Faith's district. And neighbouring communities within the parish of St. Catherine, through the collection and distribution of food, clothings and money on their behalf and to utilize some and any other means which will further the purpose.</t>
  </si>
  <si>
    <t>Stfrancisprimaryinfant@yahoo.com</t>
  </si>
  <si>
    <t>1 Leinster road, kingston 5</t>
  </si>
  <si>
    <t>16 Old hope road, kingston 5</t>
  </si>
  <si>
    <t>Spring gardens, buff bay p.o. Portland</t>
  </si>
  <si>
    <t>To preach and teach the word of god to all persons throughout jamaica and especially in the parish of portland so as to bring persons to an awareness of their dignity and that of all people. To raise a healthy generation of people who are spiritually emotionally andphysically equipped to use their god given talents to bring absolute permanent and positive growth to their families and communities and the parish of portland. To meet the needs of the whole man through the word of god by satisfying both the spiritual and pyhsical needs of each individual.</t>
  </si>
  <si>
    <t>To promote furtherance and encouragement of education of young people in st. Mary.</t>
  </si>
  <si>
    <t>Highgate, st.mary.</t>
  </si>
  <si>
    <t>Farmers height, port maria</t>
  </si>
  <si>
    <t>Speculation district, fyffes pen p.o.</t>
  </si>
  <si>
    <t>Lot 61, 77 lane, waltham park road, kingston 11.</t>
  </si>
  <si>
    <t>Hatfield, manchester</t>
  </si>
  <si>
    <t>To relief poverty and distress among the indigent, the elderly, the youth, the less fortunate and all person who are in need in jamaica so that they will be able live wholesome lives. To Assist in advancing educational opportuntities for inner city and rual young people so that they will have the means to become employable and thus be able to raise their standard of living. To assist in creating computer educational and technology opportunities for students from primary to teriary levels in order that may be able to become technologically savvy and thus have the skill set to access scholastic and employment opportunities in jamaica and abroad.</t>
  </si>
  <si>
    <t>131 Tower street, kingston.</t>
  </si>
  <si>
    <t>To implement projects relating to children's rights, child survival, education and development, prisoner rehabilitation, women's rights and community development. To undertake the dissemination of information trhrough education at all levels of society in respect of jamaica and all socio-economic conditions affecting Jamaica using music and all forms of media.</t>
  </si>
  <si>
    <t>Lot 42, tulip avenue, anchovy gardens, port antonio, portland.</t>
  </si>
  <si>
    <t>Chryssigee@gmail.com</t>
  </si>
  <si>
    <t>Still_kickin2018@hotmail.com</t>
  </si>
  <si>
    <t>1 Gordon town road, kingston 7</t>
  </si>
  <si>
    <t>Studentschirtianfellowship@yahoo.com,                         iscfja.org</t>
  </si>
  <si>
    <t>11 Lindsay cresecent, kingston 10.</t>
  </si>
  <si>
    <t>Provide  Financial  and  educatonal material aid through partnership with inner-city schools to improve disadvantage students economic and social development. Pro assistance to students experiencing financial difficulties while attending a tersurary institution, preventing the adverse condition of the continue or ccomplete their education;</t>
  </si>
  <si>
    <t>Jack's hill p.a., st. Andrew, liguanea p.o., kingston 6.</t>
  </si>
  <si>
    <t>Sugalifestyle@gmail.com</t>
  </si>
  <si>
    <t>Bamboo district, bamboo p.o., st. Ann.</t>
  </si>
  <si>
    <t>To assist with acquisitions of books, computers, educational materials, sports gears, and equipments for schools such as basic, primary, and high school in the community of Bamboo District, St. Ann.</t>
  </si>
  <si>
    <t>9A sugar way, bushy park p.o., st. Catherine.</t>
  </si>
  <si>
    <t>Sunbeambrothers@yahoo.com</t>
  </si>
  <si>
    <t>Lot 10 gardenia close, yallahs p.o., st. Thomas</t>
  </si>
  <si>
    <t>To provide support counceling, mentoring, conflict resolution for the members of the association and other who may have needs of help. To assist with the acquisting of books, computers, educational materals to schools and learning institutions in jamaica.</t>
  </si>
  <si>
    <t>1 Sunrise crescent, montego bay 1 p.o., st. James</t>
  </si>
  <si>
    <t>Harvestfullgospelchurchofgod@gmail.com</t>
  </si>
  <si>
    <t>28 - 48 Barbados avenue, kingston 5</t>
  </si>
  <si>
    <t>Cornwall barracks, moore town p.o., portland.</t>
  </si>
  <si>
    <t>815 New harbour village 2, old harbour, st . Catherine.</t>
  </si>
  <si>
    <t>Yomormard@gmail.com</t>
  </si>
  <si>
    <t>5 Swallowfield road, kingston 5</t>
  </si>
  <si>
    <t>Info@swallowfieldchapel.org                                                                                                                                                                                                                       swallow@cwjamaica.com</t>
  </si>
  <si>
    <t>Lot 174 catherine mount, mount salem, montego bay</t>
  </si>
  <si>
    <t>Unit 27b barbican business centre, kingston 8.</t>
  </si>
  <si>
    <t>Public health awareness. Research. Assisting the needy with medical healthcare.</t>
  </si>
  <si>
    <t>92 Duke street, kingston</t>
  </si>
  <si>
    <t>Thompson street dristrict, wire fence p.o.</t>
  </si>
  <si>
    <t>Tletifoundation@gmail.com</t>
  </si>
  <si>
    <t>Queens drive, montego bay, number 1 p.o.</t>
  </si>
  <si>
    <t>Supedwie@yahoo.com</t>
  </si>
  <si>
    <t>Tangle river district, point p.o.</t>
  </si>
  <si>
    <t>Alvadsteven@yahoo.com</t>
  </si>
  <si>
    <t>37 Windsor avenue, suite #4, kingston 5</t>
  </si>
  <si>
    <t>125 Marrakech drive, stewart town p.o., st. Mary.</t>
  </si>
  <si>
    <t>Provide assistance to the local church. Provide free medical care in the parish of St. Mary. Provide assistance for the indigenous people of St. Mary nu erecting small homes free of cost.</t>
  </si>
  <si>
    <t>Lot 354, east greater portmore, st. Catherine.</t>
  </si>
  <si>
    <t>Servejamaica@hotmail.com</t>
  </si>
  <si>
    <t>Torada heights, flower hill avenue, montego bay</t>
  </si>
  <si>
    <t>10 Shaw park road, ocho rios, st. Ann</t>
  </si>
  <si>
    <t>6 Parkway drive, hopedale, spanish town p.o., st. Catherine.</t>
  </si>
  <si>
    <t>5 Eden avenue, kingston 13.</t>
  </si>
  <si>
    <t>To provide an opportunity for young men &amp; women to ehance the knowlegde and skills that will assist them in personal development.</t>
  </si>
  <si>
    <t>1 Beechwood avenue, kingston 5.</t>
  </si>
  <si>
    <t>To organize and carry out hospital meetings, street meetings, crusades, conventions, concerts and youth services so as to bring the gospel to different communities ( and by extension the wider world) the sick and the unsafe.</t>
  </si>
  <si>
    <t>Temple.faithdeliverance@gmail.com</t>
  </si>
  <si>
    <t>4-6 Fairway avenue, kingston 10</t>
  </si>
  <si>
    <t>To provide scholarship/grants to high school students who attend the Emmauel apostolic Church, 12 Slipe Road, and to students living in the surroinding communitites.</t>
  </si>
  <si>
    <t>61 Red hills road, kingston 20</t>
  </si>
  <si>
    <t>25 Tennis way, kingston 8</t>
  </si>
  <si>
    <t>8 Almond drive, bridgeview, bridgeport p.o., st. Catherine.</t>
  </si>
  <si>
    <t>To operate an effective post-institution program for girls exiting the provision of state care. To provide and manage a temporary transitional living space for girls and young adult women, ( not older than 22 years old) who are no longer apart of the state-runned facility.</t>
  </si>
  <si>
    <t>6-8 Central avenue, kingston 4, kingston gardens</t>
  </si>
  <si>
    <t>The Apostolic Church of Jamaica is a non - profit organization. Its principal objectives is to provide spiritual leadership guidance, foster growth and unity in the youth movement national. For evangelism.</t>
  </si>
  <si>
    <t>Mount pelier district, sandy bay p.o.</t>
  </si>
  <si>
    <t>Tomlinsonmarcia83@gmail.com</t>
  </si>
  <si>
    <t>1 Arthur wint drive, kingston 5</t>
  </si>
  <si>
    <t>To identify. Promote and develop support mechanisms for the development and management of the Edna Manley College of the Visual and Performing Art (hereinafter referred to as "the College") and any other institution committed to the development of the Art in Jamaica; To support the development of the arts in Jamaica by whatever means permitted by the Company's Articles of Incorporation; To develop and support the create of opportunities for students, faculty and staff members to study, host exhibitions and conduct research pertinent to their course of studies at the College or at any other institution committed to the development of the arts in Jamaica; To undertake measures for the relief of poverty, suffering and distress among past and present students, faculty and staff members of the College or any other institution committed to the development of the arts in Jamaica. The persons eligible for relief hall include but shall not be limited to the aged, indigent and disabled.</t>
  </si>
  <si>
    <t>8 Cargill avenue, kingston 8</t>
  </si>
  <si>
    <t>Acpjtreasurer@gmail.com</t>
  </si>
  <si>
    <t>Lot 59 new paisley, may pen p.o., clarendon</t>
  </si>
  <si>
    <t>Assisting Children &amp; Adults with Disabilities. Assisting Children &amp; Adults who are impoverished. To educate and impove the social conditions of Children and adults who suffers from disabilities.</t>
  </si>
  <si>
    <t>15 St. Lucia way, kingston 5.</t>
  </si>
  <si>
    <t>Barita@cwjamaica.com</t>
  </si>
  <si>
    <t>Good hope road, martha brae, falmouth</t>
  </si>
  <si>
    <t>Barringtonthompsonnr@yahoo.com</t>
  </si>
  <si>
    <t>Forty acre district, orange bay p.o., portland.</t>
  </si>
  <si>
    <t>38 South camp road, kingston 4.</t>
  </si>
  <si>
    <t>To provide assistance to persons with intellectual and physical challenges for the improvement of their lives and status through empowering and enabling opprtunities.</t>
  </si>
  <si>
    <t>Water works p.a.</t>
  </si>
  <si>
    <t>Main street, kellits, kellits p.o., clarendon.</t>
  </si>
  <si>
    <t>Ministry. Community service. Outreach.</t>
  </si>
  <si>
    <t>94 1/4 Old hope road, kingston 6</t>
  </si>
  <si>
    <t>Caribsharebiogas@gmail.com</t>
  </si>
  <si>
    <t>8 Linmar close, kingston 8</t>
  </si>
  <si>
    <t>To raise funds from voluntary and other sources for carrying out various types of cancer research projects. To make grants or otherwise provide funding to such individuals and/or organizations who are engaged in cancer research activities.</t>
  </si>
  <si>
    <t>176 Old hope road, kingston 6</t>
  </si>
  <si>
    <t>Info@cbajamaica.com</t>
  </si>
  <si>
    <t>22 Barbican road, kingston 6</t>
  </si>
  <si>
    <t>Randlewis@gmail.com</t>
  </si>
  <si>
    <t>6 Dayton avenue, kingston 10</t>
  </si>
  <si>
    <t>65 Carawina avenue, kingston 20.</t>
  </si>
  <si>
    <t>25 Mountain view avenue, kingston 2</t>
  </si>
  <si>
    <t>O'connors lane, mount salem</t>
  </si>
  <si>
    <t>Spread the word of god</t>
  </si>
  <si>
    <t>Promote evangelism throughout the island of Jamaica. To establish and operate places of religious worships, churches colleges, universities and to conduct religious services and general evangelism.</t>
  </si>
  <si>
    <t>Nazarene@cwjamaica.com</t>
  </si>
  <si>
    <t>2 East street, denbigh p.o., clarendon.</t>
  </si>
  <si>
    <t>To provide social, medical intervention services to the homeless population of the Parish of Clarendon. To  operate a residential facility providing short term and long term care for the members of the homeless population of Clarendon. To operate and provide shelter services for the homeless  population of Clarendon would experience displacement through natural disaster events.</t>
  </si>
  <si>
    <t>4 Elizabeth avenue, kingston 10.</t>
  </si>
  <si>
    <t>Thedewfund@gmail.com</t>
  </si>
  <si>
    <t>925, 1St snapper way, braeton, bridgeport p o st. Catherine</t>
  </si>
  <si>
    <t>To promote the education of children to ensure their attainment of a high standard of literacy and to advance their opportunites for a better standard of living. To promte programmes for the relife of poverty and distress among the elderly and less fortunate persons in the rural areas.</t>
  </si>
  <si>
    <t>Tdcf.ltd@gmail.com</t>
  </si>
  <si>
    <t>Barking lodge district, barking lodge pa, st. Thomas.</t>
  </si>
  <si>
    <t>Improve the conditions of schools in the community so that the students can learn in a safe and healthly environment. Assisting the less fortunate, children and elderly.</t>
  </si>
  <si>
    <t>Delorisdawkinsfoundation@gmail.com</t>
  </si>
  <si>
    <t>6 Glebeville avenue, kingston 10.</t>
  </si>
  <si>
    <t>5 Gibraltar camp way, mona, kingston 7.</t>
  </si>
  <si>
    <t>Byles district, kitson town p.a., st. Catherine.</t>
  </si>
  <si>
    <t>To foster homes and foreign mission work, and to support theological institutions and the dissemination and creation of vaious publications. To improve the health, economic and social condition of indigent children and elderly persons throughout jamaica through the collection and distribution of food clothing and money on their behalf and to utilize same and any other meanss which will futher the purpose.</t>
  </si>
  <si>
    <t>45 1/2 Smith lane, kingston.</t>
  </si>
  <si>
    <t>Gordon town, idustry village, gordon town p.o., st.andrew.</t>
  </si>
  <si>
    <t>To promote programmes for the the relief of poverty and distress among the homeless, mentally challenged, and less fortunate persons in the community of gordon town and surrounding communities.</t>
  </si>
  <si>
    <t>The provide educational services to children and young people in the lacovia and surrounding areas. To sponsor a readind club to enchance literacy and encourage reading and the search for knowledge.</t>
  </si>
  <si>
    <t>12 Hopeton mews, kingston 8</t>
  </si>
  <si>
    <t>Lot 329, winona drive, garveymeade, bridgeport p.o., st. Catherine</t>
  </si>
  <si>
    <t>Awarding Scholarship / bursaries to students of the St. Mary all age primary school / St. Mary's college.</t>
  </si>
  <si>
    <t>Lot 1e, portmore mall, st. Catherine</t>
  </si>
  <si>
    <t>11-15 Mcgregor square, kingston 5</t>
  </si>
  <si>
    <t>42 Bedward crescent, august town, kingston 7</t>
  </si>
  <si>
    <t>3 St. Joseph's avenue, kingston 3</t>
  </si>
  <si>
    <t>Gahexecutivemail@gmail.com</t>
  </si>
  <si>
    <t>Goldeneye, oracabessa, st.mary</t>
  </si>
  <si>
    <t>Little london, broughton district, little london p.o., westmoreland</t>
  </si>
  <si>
    <t>To provide free education and facilies for children 2-6 years of age with the aim of providing a solid educational background. To provide improve Medical care for the Citizens of Jamaica. To alterviate poverty and distress amongst the citizens and children of Jamaica.</t>
  </si>
  <si>
    <t>Www.jujutours.com                                                                                              www. Jujutours.com/charity.php</t>
  </si>
  <si>
    <t>New danks, sangter's heights, chapleton p.o., clarendon.</t>
  </si>
  <si>
    <t>The avalon offices, 22d old hope road, kingston 5.</t>
  </si>
  <si>
    <t>1 - 3 Stratharin avenue, apartment 9, ruthven gardens, kingston 10</t>
  </si>
  <si>
    <t>125 Manchester road, mandeville p.o.,</t>
  </si>
  <si>
    <t>Lot 213, grape avenue, vineyard estates, bushy park p.o., st. Catherine.</t>
  </si>
  <si>
    <t>905 Palmerston road, portsmouth, waterford p. O.</t>
  </si>
  <si>
    <t>Drdr.reid3@gmail.com</t>
  </si>
  <si>
    <t>10-16 Grenada way, kingston 5</t>
  </si>
  <si>
    <t>To bring awareness and create responsive initiatives to broad range of donors who through volunteer efforts make charitable donations to health for life and wellness foundation limited. To work directly with donors and volunteers to facillitate donations to various health facilities in jamaica and to facilitate the donations process and timeline to maintain integrity of health related equipment and medication donations.</t>
  </si>
  <si>
    <t>Healthforlifeandwellnessja@gmail.com</t>
  </si>
  <si>
    <t>28 Beechwood avenue, kingston 5</t>
  </si>
  <si>
    <t>23 Balmoral avenue, kingston 10</t>
  </si>
  <si>
    <t>651 2 North, greater portmore, st. Catherine.</t>
  </si>
  <si>
    <t>Lot 1 ironshore estate, montego bay , st. James</t>
  </si>
  <si>
    <t>To provide a voluntary, non-profit mechanism for promoting an awareness and encouraging a wider and positve understanding and appreciation of the significance and implications of human resourec. Development (HRD) and it Appropriate applications for improving the productivity of jamaican businesses, the productivity of the nation as a whole, thereby impacting on the quality of life in jamaica. To foster and promote improved relationship between organization</t>
  </si>
  <si>
    <t>Main street, annatto bay, st. Mary</t>
  </si>
  <si>
    <t>To promote programmes for the relife of poverty and distress, asist in the reduction of crime and violence among the homeless and the less fortunate persons throughout jamaica. To help improve the health and social condiction of children and young persons from socia-economic background throughtout jamaica through the collection and distribution of food and education iteams, clothing and life essential (toiletries).</t>
  </si>
  <si>
    <t>Church house, 2 caledonia avenue, kingston 5, jamaica.</t>
  </si>
  <si>
    <t>35 Charles street, kingston</t>
  </si>
  <si>
    <t>66 D tavern drive, kingston, jamaica.</t>
  </si>
  <si>
    <t>10 Kings house avenue, kingston 6.</t>
  </si>
  <si>
    <t>Main street priory p.a.</t>
  </si>
  <si>
    <t>3 Jackson street, p o box 123, may pen, clarendon</t>
  </si>
  <si>
    <t>Frontier, port maria p.o. St. Mary</t>
  </si>
  <si>
    <t>8 Manchester street, spanish town, st. Catherine.</t>
  </si>
  <si>
    <t>7 Upper musgrave avenue, kingston 10</t>
  </si>
  <si>
    <t>143 Constant spring road, kingston 8</t>
  </si>
  <si>
    <t>111 1/2 Old hope road, kingston 6</t>
  </si>
  <si>
    <t>Jsb@cwjamaica.com</t>
  </si>
  <si>
    <t>Jaid@cwjamaica.com</t>
  </si>
  <si>
    <t>Lot 4, osbourne district, discovery bay p.o., box 151</t>
  </si>
  <si>
    <t>William.massias@gmail.com, jamaicanorthodoxmission</t>
  </si>
  <si>
    <t>Shop # 2 94b old hope road , kingston 6.</t>
  </si>
  <si>
    <t>144 Belvedere road, red hills</t>
  </si>
  <si>
    <t>Unit 29b seymour park, 2 seymour avenue, kingston 6</t>
  </si>
  <si>
    <t>We are committed to reponding to the needs of the world's poorest children and families by addressing their basic human needs. Our vision is to meet basic human needs in a manner that goes beyond what is typically considered charity.</t>
  </si>
  <si>
    <t>Jagua2020@gmail.com</t>
  </si>
  <si>
    <t>149 Kenhill drive, kingston 20</t>
  </si>
  <si>
    <t>Rosemchin1013@aol.com</t>
  </si>
  <si>
    <t>6 Knutsford boulevard, kingston 5</t>
  </si>
  <si>
    <t>2A north street, kingston</t>
  </si>
  <si>
    <t>53 Duke street, kingston.</t>
  </si>
  <si>
    <t>To develop interest in fencing, provide opportunity and encourge participation particularly in schools but also by persons living in Jamaica. Regardless of gender, age, ability, ethnicity, cultural and socio-economic background. Through this, we aim to foster healthy living, grow the amature sport of fencing and further provide support to those most at risk youth and those living with a disability.</t>
  </si>
  <si>
    <t>9 Goodwood terrace, kingston 10.</t>
  </si>
  <si>
    <t>Suit 46, 15 hope road, kingston 10.</t>
  </si>
  <si>
    <t>To help prepare young adults discover what careers they are passionate about and equip them with the tools and resources to become successful in their chosen fields.</t>
  </si>
  <si>
    <t>23 Glenhaven close, may pen p.o., clarendon</t>
  </si>
  <si>
    <t>Tp provide mentorship and guidance to young men and women of inner-city kingston and through jamaica.</t>
  </si>
  <si>
    <t>8 East bell road, kingston 11.</t>
  </si>
  <si>
    <t>30 Beechwood avenue, kingston 5</t>
  </si>
  <si>
    <t>The kingston lions club foundation, inc. Is a not-for-profit charitable organization established in 1986 and is recognized by New York State and the Internal Revenue Service as such. The purpose of the Lions Foundation is to raise money and disburse it for charitable uses.The Foundation is governed by nine board members elected from the Kingston Lions CIub, a service organization in Kingston, New York. The Kingston Lions Club Foundation was formed to receive tax deductible gifts from individuals and businesses, as allowed by law, for charitable purposes.The Foundation bases its grants on service to the community and need, Over the years, the Foundation has donated more than $140,364.00 to many area organizations.</t>
  </si>
  <si>
    <t>Masonic building, 11 - 15 mcgregor square, kingston 5</t>
  </si>
  <si>
    <t>Lodgestjohn623@yahoo.com</t>
  </si>
  <si>
    <t>23 Auckland drive, kingston 10</t>
  </si>
  <si>
    <t>To main objective is to raise funds to rescue abandoned and abused animals in jamaica through grant funding and foster homing by volunteers. We will also educate the public on proper animal care and treatment through fundraisers and public speaking events. This foundation shall provide medical services and spay and neuter services at low costs to the public through volunteer services and grant funding. This foundation shall arrange search and resues for emergency situation in kingston and surrounding areas with funds donated to the organization.</t>
  </si>
  <si>
    <t>Lot 941 garyling pathway, seaview gardens, phase 1, kingston 11</t>
  </si>
  <si>
    <t>Create or enhance an awarness in the importnce of mathematics to club members. Through mathematics, develop self discipline in Members. Encourge members to be goal oriented, and to make sucess their goals.</t>
  </si>
  <si>
    <t>Themathclub@gmail.com</t>
  </si>
  <si>
    <t>To implement and support the promotion, production, management and operation of social, cultural, educational, health or other charitable programmes,</t>
  </si>
  <si>
    <t>1A marescaux road, kingston 5.</t>
  </si>
  <si>
    <t>To assist in fostering the education interest of the Mico University College by offering scholarships to needy students, financing cultural, activities, and assisting with the development of special infrastructure facilities. To stimulate critical analysis of educational issues among its members and the society generally by organizing Memorial Lectures, seminars and workshops.</t>
  </si>
  <si>
    <t>1447 Gina way, waterford p.o., st. Catherine.</t>
  </si>
  <si>
    <t>To give back to the waterford community, School Supplies, toys, clothes etc. To give back to the elderly, food, groceries, household products.</t>
  </si>
  <si>
    <t>Themintofoundation@gmail.com</t>
  </si>
  <si>
    <t>P.o box # 2 640 cccd - campus- granville drive, granville montego bay</t>
  </si>
  <si>
    <t>Theacademicspecialist@gmail.com</t>
  </si>
  <si>
    <t>27 Worrell crescent, kingston 20</t>
  </si>
  <si>
    <t>Mullet hall, chapelton p.o., clarendon</t>
  </si>
  <si>
    <t>Nardaleepowis@gmail.com</t>
  </si>
  <si>
    <t>7 - 9 Harbour street, kingston</t>
  </si>
  <si>
    <t>Multicarefoundation@icdgroup.net</t>
  </si>
  <si>
    <t>178 Spanish town road, kingston 11</t>
  </si>
  <si>
    <t>1 Devon road, kingston 6</t>
  </si>
  <si>
    <t>15D east avenue, kingston 13.</t>
  </si>
  <si>
    <t>Suite #9, national arena, arthur wint drive, kingston 6</t>
  </si>
  <si>
    <t>Nfjmanager@yahoo.com</t>
  </si>
  <si>
    <t>5 Alexander road, kingston 13, st. Andrew</t>
  </si>
  <si>
    <t>Shoppe #14 &amp; 15 half moon shopping village, rose hall, st. James</t>
  </si>
  <si>
    <t>32-33 Bauite crescent, may pen p.o., clarendon.</t>
  </si>
  <si>
    <t>272 Kenton road, bridgeport, st. Catherine.</t>
  </si>
  <si>
    <t>To make any charitable donation either in cash or assets for the furtherance of the objectives of the foundation,</t>
  </si>
  <si>
    <t>31 Upper waterloo road, lee gore business centre, unit 1b, kingston 10.</t>
  </si>
  <si>
    <t>Parry town district, ocho rios , ocho p.o.,</t>
  </si>
  <si>
    <t>To provide meals, grocery, shelter, clothing, and healthcare to less fortunate persons globally who are constrained in the provision of meals, grocery, shelter, clothing, and healthcare for themselves.</t>
  </si>
  <si>
    <t>11-13 Kingsway manor, kingston 10.</t>
  </si>
  <si>
    <t>To provide scholarships for students and teachers of the proforming arts. To solict, accept and use contributions of funds and other property for the support of the objects describe above.</t>
  </si>
  <si>
    <t>Paisley settlement, 30 francis avenue, may pen, clarendon</t>
  </si>
  <si>
    <t>209 Mickleton boulevard, linstead, st. Catherine</t>
  </si>
  <si>
    <t>3 Mercliffe place, p.o. Box 477, may pen</t>
  </si>
  <si>
    <t>Poweroffaithdm_maypen@yahoo.com</t>
  </si>
  <si>
    <t>Coombs lane, anchovy district, montego bay</t>
  </si>
  <si>
    <t>Suite 16, cross roads, 22 trafalgar road, kingston 5</t>
  </si>
  <si>
    <t>To raise awareness about premature birth, permature babies, and preterm labor in Jamaica. To raise awareness about the need of premature babies. To provide finanical and emotional support to families of premature babies.</t>
  </si>
  <si>
    <t>Chateu district, may pen, clarendon.</t>
  </si>
  <si>
    <t>58 Hagley park road, kingston 10.</t>
  </si>
  <si>
    <t>Providing opportunities and programmes for assistance in education, life skills, and self-help training, as well as opportunities for lifetime training and support for children and young adults with autism. The facilitation of programmes aimed at equipping children and young adults with autism to reach their highest potential for independence, productivity, and fulfillment in life.</t>
  </si>
  <si>
    <t>31 Coconut crescent, kingston 11.</t>
  </si>
  <si>
    <t>To provide mentorship programs for children throughout jamaica. To provide motivation programs for children throughout jamaica.</t>
  </si>
  <si>
    <t>Info@reachonechild.org</t>
  </si>
  <si>
    <t>77 Manchester avenue, may pen, clarendon</t>
  </si>
  <si>
    <t>3 Mcgregor square, kingston 5, cross road, st. Andrew</t>
  </si>
  <si>
    <t>To preach the Gospel of Jesus Christ in all parts of the Country. Coordinating and advancing the religious and other charitable activites of the Redeemed Christian Church of God in prisons, orphanages and other such institutions. To organize evangelism and visitation teams that will regularly visit, pray with and preach to inmate in prisons, hospitals, orphanages and other such institutions.</t>
  </si>
  <si>
    <t>37 Windor avenue, kingston 6</t>
  </si>
  <si>
    <t>Therescuepackagefoundation@gmail.com</t>
  </si>
  <si>
    <t>45 Passagefort drive, waterford p.o., portmore</t>
  </si>
  <si>
    <t>To relieve poverty, in the Islington community of St . Mary and other communiteies across jamaica. To advance education among the disadvantaged people in the Islington community of St. Mary, and other communities across jamaica.</t>
  </si>
  <si>
    <t>41 Queen avenue, kingston 10.</t>
  </si>
  <si>
    <t>To promote, encourage, and fdurther the education of individuals in primary, secondary, and tertiary instuitions; including social and physical training.</t>
  </si>
  <si>
    <t>Kingston &amp; st. Andrew</t>
  </si>
  <si>
    <t>To provide an opportunity for young men &amp; women to enhance the knowledge and skills that will assist them in personal development.</t>
  </si>
  <si>
    <t>105 Hope road, kingston 6</t>
  </si>
  <si>
    <t>36 Hopefield avenue, kingston 6, st. Andrew.</t>
  </si>
  <si>
    <t>35 Hope road, kingston 10</t>
  </si>
  <si>
    <t>8 St. Lucia avenue, kingston 5</t>
  </si>
  <si>
    <t>Projectmanager.spje@gmail.com</t>
  </si>
  <si>
    <t>2E camp road, kingston 5</t>
  </si>
  <si>
    <t>To promote and encourage the work of St. John's Ambulance in all its aspects. To promote encourage all works of humanity and charity, for the relife of distress, suffering, sickness, and danger without any distinction as to race, class or creed ; and extension of the great principles of the Order of St. John embodies in its mottoes "For the Faith" and " for the Service of Mankind".</t>
  </si>
  <si>
    <t>To promote economic development in the parish of st.thomas, jamaica by attracting local and international investments to start or further develop business, improve access to education and develop infrastructure.</t>
  </si>
  <si>
    <t>Beverley hills, 62 shenstone drive, kingston 6.</t>
  </si>
  <si>
    <t>To improve the health , economic and social conditions of those in need throughout jamaica by providing financial assistance to students assist with education.</t>
  </si>
  <si>
    <t>Apartment 1, 14 annette crescent, kingston 10, st. Andrew.</t>
  </si>
  <si>
    <t>Foster the transition of the jamaican educational system to fit a more technologically influential era and support the continued evolution of education and learning in the public sector. Provide students, parents, educators and policy makers with meaningful research and resources that allows them to think differently about the educational system and its practices.</t>
  </si>
  <si>
    <t>21 Erin avenue, kingston 20, st. Andrew.</t>
  </si>
  <si>
    <t>To promote and encourage the improvement and advancement of edcation for members of top leinster, job hill and adjoining communities. To assist with the allevaiation of poverty for residents in top leinster. Job hill and adjoining communities.</t>
  </si>
  <si>
    <t>81-83 Hope road, kingston 6.</t>
  </si>
  <si>
    <t>To promote love and goodwill among Africans at home and abroad and thereby to maintain the sobriety of africa and to disseminate the ancient Ethiopian Christian culture among its members and to promote reparation to Africa, in particular, Ethiopia.</t>
  </si>
  <si>
    <t>Ttijamaica@gmail.com</t>
  </si>
  <si>
    <t>15A lady musgrave road, kingston 5</t>
  </si>
  <si>
    <t>14-16 Metcalfe street, kingston 14</t>
  </si>
  <si>
    <t>7 St christopher crescent, brown's town, st. Ann</t>
  </si>
  <si>
    <t>4 Keswick road, kingston 2.</t>
  </si>
  <si>
    <t>141-143 Maxfield avenue, kingston 10.</t>
  </si>
  <si>
    <t>Jamaica@universal.org                                                                                                jamaicaoffice2@universal.org</t>
  </si>
  <si>
    <t>15 Wellington drive, kingston 6.</t>
  </si>
  <si>
    <t>2 Bell road, kingston 11.</t>
  </si>
  <si>
    <t>The advancement of edcation. The advancement of health or saving lives. The advancement of good citizenship or community development,</t>
  </si>
  <si>
    <t>68 Irwindale, montego bay</t>
  </si>
  <si>
    <t>Clarkep098@gmail.com</t>
  </si>
  <si>
    <t>1 West main drive, p.o. Box 173, kingston 20</t>
  </si>
  <si>
    <t>Promote jamaican heritage through archaeological conservation in order to preserv the history of traditional construction methods in st. Elizabeth and educate future generations on the historical significance of these methods and how these methods can be used for sustainable construction methods and practices in the future.</t>
  </si>
  <si>
    <t>Chester-castle district, chester-castle p.o.</t>
  </si>
  <si>
    <t>Steeledonald223@gmail.com</t>
  </si>
  <si>
    <t>Pear tree grove, pear tree grove p.o., st.mary.</t>
  </si>
  <si>
    <t>Thewaytoheavenministry@gmail.com</t>
  </si>
  <si>
    <t>West Jamaica Conference of SDA Catherine Hall, Mt. Salem, p.o. Box 176, montego bay</t>
  </si>
  <si>
    <t>To award scholarships, exhibitions, bursaries or maintenance allowances tenable at any school, university or other educational establishment apprroval by the foundation for young jamaican women who wish to obtain advanced training in any area in whch they have previously obtained tertiary training and are need of financal assistance.</t>
  </si>
  <si>
    <t>Womansclub70@gmail.com</t>
  </si>
  <si>
    <t>47 Beechwood avenue, kingston 5</t>
  </si>
  <si>
    <t>14 Walker's crescent, kingston 11.</t>
  </si>
  <si>
    <t>Polly ground district, ewarton p.o., st. Catherine.</t>
  </si>
  <si>
    <t>To assist with the prevention or relife of poverty for the elderly persons, the church community, the less fortunate and vulnerable children within the policy ground district community.</t>
  </si>
  <si>
    <t>Suit 1a, 32 hagley park road, kingston 10.</t>
  </si>
  <si>
    <t>37 Main street, mandeville p.o., manchester</t>
  </si>
  <si>
    <t>Our mission is to go, rescue &amp; raise up orphaned and abused children in the name of jesus.</t>
  </si>
  <si>
    <t>279 Spanish town road, kingston 11.</t>
  </si>
  <si>
    <t>Banton town district, top hill p.o. St. Elizabeth</t>
  </si>
  <si>
    <t>Facilitate skill training and educational activities sucxh environmental awareness for the top hill and banton town communities.</t>
  </si>
  <si>
    <t>24 1/2 Tower avenue, kingston 11</t>
  </si>
  <si>
    <t>To improve the lifestyle of the youth and senior citizens. To solicit accept and use contributions of funds to support the objects. To laise collaborat with local qand international bodies.</t>
  </si>
  <si>
    <t>Mcleaddanielle91@gmail.com</t>
  </si>
  <si>
    <t>Banbury district, lemon ridge road, linstead p.o., st. Catherine.</t>
  </si>
  <si>
    <t>Stewart town, trelawny.</t>
  </si>
  <si>
    <t>Treasure beach, calabash bay p.a</t>
  </si>
  <si>
    <t>Treasurebeachdmo@gmail.com</t>
  </si>
  <si>
    <t>Old wharf road, calabash bay p.a., treasure beach</t>
  </si>
  <si>
    <t>Rodney street, falmouth, trelawny</t>
  </si>
  <si>
    <t>Trelawnymc.gov.jm</t>
  </si>
  <si>
    <t>Flagstaff square</t>
  </si>
  <si>
    <t>Prepare, protect maroon heritage</t>
  </si>
  <si>
    <t>Michael.grizzle@yahoo.com</t>
  </si>
  <si>
    <t>5 Lyndhurst road, kingston</t>
  </si>
  <si>
    <t>9 Meadowbrook avenue, kingston 19.</t>
  </si>
  <si>
    <t>Retreat district, content, retreat, p.o. Box 2, st. Mary</t>
  </si>
  <si>
    <t>4131 Nw 79th avenue, sunrise, fl 33351</t>
  </si>
  <si>
    <t>Mission is to open our hearts and hands presenting the whole gospel: in word and in deed to the poor and needy first in Thomas and beyond.</t>
  </si>
  <si>
    <t>Peter's retreat, lawrence tavern p.o. Box 35, st.andrew.</t>
  </si>
  <si>
    <t>Triumphantapostolicwc@gmail.com</t>
  </si>
  <si>
    <t>24-26 Kingsway drive, willowdene, spanish town, st. Catherine.</t>
  </si>
  <si>
    <t>Barett hall district, little river p.o.,</t>
  </si>
  <si>
    <t>Triumphantzionchurch@gmail.com</t>
  </si>
  <si>
    <t>Dromilly district, bounty hall p.a.</t>
  </si>
  <si>
    <t>Lititz district, watson hill p.o., st. Elizabeth.</t>
  </si>
  <si>
    <t>To assist members of the church and community in which we operate.</t>
  </si>
  <si>
    <t>91 Sundown crescent, kingston 10</t>
  </si>
  <si>
    <t>Burnt ground district, santa cruz p.o., st. Elizabeth.</t>
  </si>
  <si>
    <t>Preacherlowes@live.com</t>
  </si>
  <si>
    <t>Church road, bog walk p.o., st. Catherine.</t>
  </si>
  <si>
    <t>17 Parkington plaza, kingston 10.</t>
  </si>
  <si>
    <t>Shop f 22, james warehouse plaza, 26 hargreaves auenue, mandeville p.o. Manchester.</t>
  </si>
  <si>
    <t>Improve the health, economic and social conditions of homeless and destitute persons in Jamaica. Conduct Health Fairs to Local citizens free of charge. Use contribution of cash, clothing and food for the support of those who are homeless or in need of food and clothing within the island.</t>
  </si>
  <si>
    <t>19 Hacienda way, kingston 8.</t>
  </si>
  <si>
    <t>To facilitate the preaching of the Gospel of Jesus Christ and the kingdom of god to all the world in the accordance with the instruction of jesus christ and holy scripture. To make disciples in all nations and care for those disciples.</t>
  </si>
  <si>
    <t>216 Marcus garvey drive, kingston 11</t>
  </si>
  <si>
    <t>The Union Gardens Foundation was established to guide the development of the Union Gardens infant school project and similar initiatives. The Foundation is a duly registered charitable organization under the 2013 Charities Act.The Union Gardens Foundation is guided by a Board of Directors comprised of Glen Christian (Chairman); Gary ‘Butch’ Hendrickson, Chairman, National Baking Company; Melanie Subratie, Vice Chairman of Musson ( Jamaica) Limited; Howard Mitchell, immediate past chairman of the National Housing Trust; and Simone Murdock, Group Marketing Executive of Kingston Wharves Limited. Donors of cash and kind to date include: Cari-Med &amp; Kirk Distributors Foundation, National Baking Company Foundation, the Musson Group, the Sandals Foundation, Advanced Integrated Systems (AIS), Kingston Wharves Ltd., Jamaica National Building Society, Stewart Industrial, BH Paints, CHASE Fund, Arc Manufacturing, and Delta Supplies Limited.</t>
  </si>
  <si>
    <t>3 Hector street, kingston 5</t>
  </si>
  <si>
    <t>12 Carlton crescent, kingston 10</t>
  </si>
  <si>
    <t>Synod@ucjci.com</t>
  </si>
  <si>
    <t>Promotion of religion and racial harmony and good relations. Educating the general public in the promotion of the Jewish Culture. Such other charitable purpose as the Board of Directors may determine.</t>
  </si>
  <si>
    <t>Shaareshalom@cwjamaica.com</t>
  </si>
  <si>
    <t>Batside, port henderson, bridgeport p.o., st. Catherine.</t>
  </si>
  <si>
    <t>10 Moxy circle, medowale, portmore, gregory park p.o., st. Catherine.</t>
  </si>
  <si>
    <t>1 Lady musgrave road, kingston 5.</t>
  </si>
  <si>
    <t>The purpose of the united nations women's guild is to assist children in need throughout the world and to serve as a mutal bond and center of interest for women connected with the United Nations and it specialized agencies. Fund raising for needy High School Girls and children at Pre-Schoolers Centre at the ?Jamaica School for the Deaf.</t>
  </si>
  <si>
    <t>45 Eastwood park road, kingston 10</t>
  </si>
  <si>
    <t>Fern hill district, st. Andrew</t>
  </si>
  <si>
    <t>Mona, kingston 7.</t>
  </si>
  <si>
    <t>Teaching(medical, doctor,nurse). Research. Healthcare.</t>
  </si>
  <si>
    <t>Info@uhwi.gov.jm</t>
  </si>
  <si>
    <t>17 Worthington avenue, kingston 5, st. Andrew</t>
  </si>
  <si>
    <t>37 Shortwood road, kingston 8.</t>
  </si>
  <si>
    <t>Suite no. 15, 95 Maxfield avenue, kingston 10</t>
  </si>
  <si>
    <t>To promotion of Christian religious worship. To giving attention to social needs of congregonts and persons in adjoining communities.</t>
  </si>
  <si>
    <t>17 Roosevelt avenue, kingston 6</t>
  </si>
  <si>
    <t>237 Old hope road, kingston 6</t>
  </si>
  <si>
    <t>Organizing administering and funding programs of student aid. Developing and improving the facilities at the University of Technology.</t>
  </si>
  <si>
    <t>16 Gibraltar camp way, mona, kingston 7</t>
  </si>
  <si>
    <t>2 Gibraltar camp way, kingston 7</t>
  </si>
  <si>
    <t>25 West road, the university of the west indies, mona, kingston 7</t>
  </si>
  <si>
    <t>To promote and execute research in medicine and health in order to reduce rick of disease.better treat disease and promote the health of the jamaican population as well as similar populations in developing countries.</t>
  </si>
  <si>
    <t>16 Soth avenue, kingston 10.</t>
  </si>
  <si>
    <t>To promote and advance the education of jamaicans particularly in the field of information technology. To promote and advance culture and heritage in jamaica for the benefit of the public through the provision of financial support and the use of technology.</t>
  </si>
  <si>
    <t>Lot 123, greenwich acres housing scheme, st. Ann's bay p.o.,</t>
  </si>
  <si>
    <t>Velorie75@yahoo.com</t>
  </si>
  <si>
    <t>34 Bowens road, kingston 13.</t>
  </si>
  <si>
    <t>Advance of Education and Training, recreation, environment, improvement, social and economic well-being. To make and sell clothes to donate overseas. Profit made will go to charity for children and adults. Relieve poverty.</t>
  </si>
  <si>
    <t>Vibesandpassion@gmail.com</t>
  </si>
  <si>
    <t>73 - 75 Halfwaytree road, kingston 10.</t>
  </si>
  <si>
    <t>129 Rhone's park estate , old harbour</t>
  </si>
  <si>
    <t>Godschild_95@hotmail.com</t>
  </si>
  <si>
    <t>To advancement of community development, promotion of civil responsibility, and good citizenship etc. The promotion of good health, includes the prevention of sickness, disease of human suffering; as well as the promotion of eaten healthy etc. The advancement of sports or games which promotes health by involving physical or mental skills etc.</t>
  </si>
  <si>
    <t>Vfphdministries@gmail.com</t>
  </si>
  <si>
    <t>Bottom halse hall, may pen p o, clarendon</t>
  </si>
  <si>
    <t>29 Sunset crescent, lot 354, new harbour village, old harbour p.o., st. Catherine.</t>
  </si>
  <si>
    <t>To provide annual scholarships to support students of the wait-a-bit all age school in the parish of trelawny.</t>
  </si>
  <si>
    <t>Colvilleholgate@aol.com</t>
  </si>
  <si>
    <t>474 Tangerine crescent, eltham view, spanish town</t>
  </si>
  <si>
    <t>To promote, preserve and increase the knowledge of jamaica musical history through vinyl records. To contribute to the development of music in state run homes and other institutions.</t>
  </si>
  <si>
    <t>A Jamaican non-profit network working to prevent violence. The VPA was launched in November 2004, as a network for organizations working to prevent violence. Using a multi-sectoral approach to unite around a shared vision for the prevention and reduction of crime and violence in Jamaica, the VPA’s main objectives are: 1. To support the promotion of primary prevention of violence, integrated community development and public education2. To increase collaboration and exchange of information between organizations on violence prevention3. To lobby for the integration of violence prevention into social and educational policies, thereby enhancing the promotion of gender and social equality</t>
  </si>
  <si>
    <t>43 Wellington drive, kingston 6</t>
  </si>
  <si>
    <t>To promote, support and administer all type of projects for the creation of jobs/employment, and in particular deal with the problems of youth unemployment. To promote and support the establishment and maintenance of proper medical and health facilities. To promote and support the creation of environmentally sound projects and to support legislation/ laws on issues affecting the environment regulation.</t>
  </si>
  <si>
    <t>Karose@cwjamaica.com</t>
  </si>
  <si>
    <t>582 W main street new britain, ct 06053 (13 collins road, east albion, yallahs p o st. Thomas</t>
  </si>
  <si>
    <t>Provide Social Service Suppport to low income Families. Provide after school tutoring to children of low income families.</t>
  </si>
  <si>
    <t>Lot 8 vennon's drive, montego bay , st. James.</t>
  </si>
  <si>
    <t>To promote christian fellowship</t>
  </si>
  <si>
    <t>C/o wallenford coffee company limited, 80 marcus garvey drive, kingston 11</t>
  </si>
  <si>
    <t>Blackness district, beckford kraal p.o., clarendon</t>
  </si>
  <si>
    <t>To promote the christian gospel in communities throughout jamaica. To engage in preaching of the christian gospel, prayer and bible teaching in churches, schools and other public places and private residences. Showing christian based films, dvd, organising christian music concerts and dramas, organising prayer meetings, camping trips and give financial help to those in need.</t>
  </si>
  <si>
    <t>Warroomministries@gmail.com</t>
  </si>
  <si>
    <t>To proclaim the Gospel of jesus Christ, to the people of jamaica and the world through, social media, recordings, print media and by one and one evangelism. . To conduct evangelism meetings, crusades and to do follow up new believers meetings to make sure that converts are channel to a local church. . To fellowship with other churches and the general public through christians programs that foster moral respect and love for each other. Eg (the national prayer breakfast). . To establish empowerment programs, in homes, school, community cenre on the role and responsibility of the family unit to the national develpoment of a country or state. .To improve the health, economic and social conditions of the indigent children and elderly person throughtout Jamaica and to help in alleviating illiiteracy, poverty, crime and violence in the society.</t>
  </si>
  <si>
    <t>Scripturecontroll@gmail.com</t>
  </si>
  <si>
    <t>73 Hiilview terrace, kingston 19.</t>
  </si>
  <si>
    <t>The prevention or relief of poverity within the inner-city communities island-wide, by assisting them in the acquisition of needed resources for schools and improve living condictions.</t>
  </si>
  <si>
    <t>Fancyfrenz876@gmail.com</t>
  </si>
  <si>
    <t>To advance the educational development of needy students in battle site and adjoining districts in st. Mary by providing educational materials such as, books, school, shoes, and computers.</t>
  </si>
  <si>
    <t>22 Stockfarm road, stony hill p.o., kingston 9.</t>
  </si>
  <si>
    <t>Awaken the minds of our children &amp; youths, help them realize that they are the future heroes and leaders of the world.</t>
  </si>
  <si>
    <t>Wearetheheroesfoundation@gmail.com</t>
  </si>
  <si>
    <t>16 Brunswick street, suit #5, astonio plaza, spanish town, st. Catherine.</t>
  </si>
  <si>
    <t>Info@wearetomorrowfoundation.org</t>
  </si>
  <si>
    <t>Stony hill road, port antonio p.o., portland.</t>
  </si>
  <si>
    <t>A non-profit oranization established to provide social support to reduce the risks and vulerabilities of adolescents and youth, the physaicaslly impaired and homeless community in portland.</t>
  </si>
  <si>
    <t>1(876) 379-5692. 1(876) 707-4089.</t>
  </si>
  <si>
    <t>Lot 402, greater portmore, 7 east, greater portmore p.o., st. Catherine.</t>
  </si>
  <si>
    <t>To provide counceling and rescue for battered and abused women. To improve the health, economic, and social condictions of battered and abused women throughout Jamaica, through counselling, and collection of and distribution of food, clothes, money on their behalf and to utilize same and any other means which will futher the purpose.</t>
  </si>
  <si>
    <t>Lot 26, nashville sub division, mandeville, manchester</t>
  </si>
  <si>
    <t>Princy27@hotmail.com</t>
  </si>
  <si>
    <t>Copse p.a., hanover</t>
  </si>
  <si>
    <t>To support the actititives of the Westwood High School and its Aluminas.</t>
  </si>
  <si>
    <t>1 Old road, ocho rios, ocho rios p.o., st. Ann .</t>
  </si>
  <si>
    <t>For the advancement of the environmental protection and improvement of the marine eco-system of white river and its environs both on land and sea.</t>
  </si>
  <si>
    <t>Spanish town p.o., st. Catherine</t>
  </si>
  <si>
    <t>Office@whitewatermedos.org.jm</t>
  </si>
  <si>
    <t>18 Jupiter close, 8 miles, bull bay p.o., st. Andrew.</t>
  </si>
  <si>
    <t>22 Brumalie gardens, mandeville, mandevile p.o.,</t>
  </si>
  <si>
    <t>Gregorywilliamson85@gmail.com</t>
  </si>
  <si>
    <t>Windsor castle, carron hall p.o., st. Mary.</t>
  </si>
  <si>
    <t>Facilitate, promote, and coordinate sustainable community development programmes and projects for the benefit of the residents of the Windsor Castle Community and its environs. Act as the main consultative body on behalf of the residents within the Windsor Castle Communities, on matters common to the parish and affecting each community; for example, matters dealing with social skills, sports, civic awareness, utilities, public transportation, disaster preparedness, government etc.</t>
  </si>
  <si>
    <t>Windsor heights community centre, windsor heights, central village, st. Catherine</t>
  </si>
  <si>
    <t>Kari_genus@yahoo.com</t>
  </si>
  <si>
    <t>1A goodwood terrace, kingston 10</t>
  </si>
  <si>
    <t>Milton.samuda@samuda-johson.com</t>
  </si>
  <si>
    <t>4 Ellesmere road, kingston 10</t>
  </si>
  <si>
    <t>Lot 116 meadowsvale, retirement, montego bay</t>
  </si>
  <si>
    <t>Bevon.lindsay2gmail.com</t>
  </si>
  <si>
    <t>To promote the education and advancement of women in law through the holding of seminars and conferences. The relief of women experiienceing financial hardship whilst studying law or law related courses or attempting to advance in the legal profession.</t>
  </si>
  <si>
    <t>12 Ocean boulevard, kingston.</t>
  </si>
  <si>
    <t>To promote education, training and career opportunities for women in the maritime sector. To pursue initiatives to encourage gender diverity in all issues relating to the work and well-being of women in the sector.</t>
  </si>
  <si>
    <t>Wimarcaribbean@gmail.com</t>
  </si>
  <si>
    <t>15 Plastic way, kingston 10.</t>
  </si>
  <si>
    <t>7 Balmoral avenue, kingston 10.</t>
  </si>
  <si>
    <t>Harmons district, harmons p.o., manchester</t>
  </si>
  <si>
    <t>Lilliput, montego bay,</t>
  </si>
  <si>
    <t>Latoya_morgan@live.com</t>
  </si>
  <si>
    <t>417 Euston drive, willowdene, spanish town, st. Catherine.</t>
  </si>
  <si>
    <t>Worldcomoutmininti@gmail.com</t>
  </si>
  <si>
    <t>14 Bracknell avenue, kingston 6.</t>
  </si>
  <si>
    <t>Tp promote and foster the development and growth of the talent and skills of the amateur sport of wt taekwondo with the aim of uplifting the social, health and economic well-being and awareness of youths in jamaica.</t>
  </si>
  <si>
    <t>(876) 927-4696. (876) 946-0472</t>
  </si>
  <si>
    <t>Worldkoreantaewondojamaica@gmail.com</t>
  </si>
  <si>
    <t>Richardescott@live.com</t>
  </si>
  <si>
    <t>447 16Th avenue, west cumberland, portmore, st. Catherine</t>
  </si>
  <si>
    <t>To Pormote and facilitate the holostic development and children across jamaica through: sports, education, health, skills training and the creation of a safe environment. Work in collaboration with HEART Trust and other organization with similar Objection and Power to provide training in area such as electrial engineering, plumbing, tiling, barbering, cosmetology and other areas in which these children might express an interest.</t>
  </si>
  <si>
    <t>Derkbeckford@gmail.com</t>
  </si>
  <si>
    <t>Thompson town p.o., gloucester district, clarendon</t>
  </si>
  <si>
    <t>Provide pastor care and counceling to the community /members. Provide spiritual advancement christian educqation for children of all ages. Provide outreach programs and benvolence support to the poor and needy (Relief of Poverty).</t>
  </si>
  <si>
    <t>Worship_cm@yahoo.com</t>
  </si>
  <si>
    <t>22 Regal plaza, kingston 5</t>
  </si>
  <si>
    <t>Unit#2, 4 waterloo avenue, kingston 10.</t>
  </si>
  <si>
    <t>Providing support and care to underprivileged persons living in the community of cockburn gardens in order to ensure a better standards of living to those persons.</t>
  </si>
  <si>
    <t>33 Kings drive, kingston 6</t>
  </si>
  <si>
    <t>Daley's grove, newport, mandeville. P.o., manchester.</t>
  </si>
  <si>
    <t>To grow in the lord and in the power of his might through prayer, bible studies, fasting, worship, and praise.</t>
  </si>
  <si>
    <t>Lot 60 ne 29th avenue, 2 north, greater portmore, st. Catherine.</t>
  </si>
  <si>
    <t>Yahsolution@gmail.com</t>
  </si>
  <si>
    <t>Bulstode, grange hill p.o., westmoreland</t>
  </si>
  <si>
    <t>Jacqueline @yeshuadeliverancemission.com</t>
  </si>
  <si>
    <t>Suite# 3, liguanea business centre, 144-146 old hope road, kingston 6.</t>
  </si>
  <si>
    <t>Kleisha_r@hotmail.com</t>
  </si>
  <si>
    <t>York castle road, brown's town p.o., st.ann.</t>
  </si>
  <si>
    <t>To advance the education and welfare of students attending the york castle high school in jamaica by the provision of grants, scholarships and donations.</t>
  </si>
  <si>
    <t>C/o york town primary school, york town p.a., clarendon.</t>
  </si>
  <si>
    <t>To promte sporting events with a view towards enchancing Civic pride, harmony and goodwill among the residents of the York Town Community and its environs. To enchan the social skills of Community members and assist in improving their general welfair interms of educational, recreational and economic needs. To provide and facilitate skills training opportunities for improvement of the community members.</t>
  </si>
  <si>
    <t>3 Montclair drive, kingston 6.</t>
  </si>
  <si>
    <t>To use sport as a tool to promote positive life skills. To promote greater oppreciation for positive use of leisure time. To promote friendships among youth.</t>
  </si>
  <si>
    <t>47B souh camp road, kingston 4.</t>
  </si>
  <si>
    <t>To provide valuable and high-quality educational services and tools to youths in need. To afford youths the oportunity to quality education that they would otherwise be deprived.</t>
  </si>
  <si>
    <t>Youthedu.assoc@yahoo.com</t>
  </si>
  <si>
    <t>Lot 16, bogue, bogue district, bogue p a</t>
  </si>
  <si>
    <t>Richmond, priory, st. Ann's bay p.o., st. Ann</t>
  </si>
  <si>
    <t>Youthmentoringministry@gmail.com</t>
  </si>
  <si>
    <t>7 Harbour street</t>
  </si>
  <si>
    <t>Yute@icdgroup.net</t>
  </si>
  <si>
    <t>P.o. Box 198, reading, st. James</t>
  </si>
  <si>
    <t>To obtain formal educational training. To gain and keep meaningful employment and/ or become successful enterpreenurs. To provide quality and measurable sports-for-development programme in jamnaica, aimed at the most vulnerable learners prepareing for the labour market. To provide effective learning &amp; training tools, competent and passionate.</t>
  </si>
  <si>
    <t>Youthdevelop.yfdn@gmail.com</t>
  </si>
  <si>
    <t>Apt. 4, 42 Shenstone drive, kingston 6</t>
  </si>
  <si>
    <t>Spring gardens, spanish town p.o., st. Catherine.</t>
  </si>
  <si>
    <t>To empower, equipped, and edcate youths towards becoming respected citizens in their communiteis and island wide.</t>
  </si>
  <si>
    <t>40 Waike's avenue, gregory park p.o., st. Catherine</t>
  </si>
  <si>
    <t>Lot 149 garlic close, fairy hill estates, fairy hill, portland</t>
  </si>
  <si>
    <t>To foster home and foreign mission work, and support educational institution and the dissemination and creation of various publications. To assist with the aquisition of books, computers, educational supplies, sporting gears, and equipments for schools in jamaica. To improve the health, economic and social condictions of indigent children and babies who are hospitalized in Port Antonio, through collection of food, clothing, toyes etc.</t>
  </si>
  <si>
    <t>Cascade district, green hill p.o., portland.</t>
  </si>
  <si>
    <t>2 Annette crescent, kingston 10</t>
  </si>
  <si>
    <t>Palmers cross district p.a., may pen, clarendon.</t>
  </si>
  <si>
    <t>Zionmissioncc1@yahoo.com</t>
  </si>
  <si>
    <t>Received letter from Registrar of Companies for voluntary removal of its Company from the list of registered companies. Hence, it does not exist and is without a Constitution, which is necessary in order to get Charity Status.</t>
  </si>
  <si>
    <t>Ridgemount united trust limited</t>
  </si>
  <si>
    <t>53 Main street, mandeville p.o., manchester</t>
  </si>
  <si>
    <t>Info@you-jamaica.com</t>
  </si>
  <si>
    <t>Nastad-jamaica limited.</t>
  </si>
  <si>
    <t>C/o dunncox, 48 duke street , kingston.</t>
  </si>
  <si>
    <t>1 River lane, martha brae, trelawny</t>
  </si>
  <si>
    <t>Educare foundation jamaica limited</t>
  </si>
  <si>
    <t>41 Coke drive, santa cruz p.o., st. Elizabeth</t>
  </si>
  <si>
    <t>Educarefj@gmail.com</t>
  </si>
  <si>
    <t>Errol gallimore</t>
  </si>
  <si>
    <t>Registration has been revoked with effect from june 29, 2021.</t>
  </si>
  <si>
    <t>Jerusalem school room deliverance center limited.</t>
  </si>
  <si>
    <t>Nestle jamaica nutrition and health foundation limited</t>
  </si>
  <si>
    <t>1 South street, ferry pen, st. Andrew</t>
  </si>
  <si>
    <t>Info.nestle@jm.nestle.com</t>
  </si>
  <si>
    <t>Love light zone church .</t>
  </si>
  <si>
    <t>1 Grants pen avenue, kingston 8.</t>
  </si>
  <si>
    <t>Tanesha facey</t>
  </si>
  <si>
    <t>Youth opportunities unlimited (y.o.u)</t>
  </si>
  <si>
    <t>Suite 2 - west, 4 1/2 camp road, kingston 4.</t>
  </si>
  <si>
    <t>Insight christ prophetic ministry limited.</t>
  </si>
  <si>
    <t>23 Midland drive, kingston 20.</t>
  </si>
  <si>
    <t>The power and authority of jesus ministry limited.</t>
  </si>
  <si>
    <t>61 Manchester avenue, may pen p.o., clarendon.</t>
  </si>
  <si>
    <t>To establish and operate a mission for the promotion and advancement of religion and education and for other charitable purpose. To facilitate through workshops, traineeships, and related programming an improved understanding of the mission of Jesus Christ.</t>
  </si>
  <si>
    <t>Pastorville36@gmail.com</t>
  </si>
  <si>
    <t>Lot 131 catherine hall,white sands</t>
  </si>
  <si>
    <t>Merv94@gmail.com</t>
  </si>
  <si>
    <t>Momj's hinds foundation limited</t>
  </si>
  <si>
    <t>Rose hill district</t>
  </si>
  <si>
    <t>Momjshindfoundation@gmail.com</t>
  </si>
  <si>
    <t>To establish and operate places for religious and evangelistic worship education, religious improvement.</t>
  </si>
  <si>
    <t>Revocation order: january 3, 2020.</t>
  </si>
  <si>
    <t>To provide the prevention of communicable diseases, such as HIV, viral hepatitis, or similar public health conditions, and ensuring access to treatment and support services for such disease.</t>
  </si>
  <si>
    <t>(Voluntary revocation by entity) February 15, 2018.</t>
  </si>
  <si>
    <t>To promote good health&amp; well-being in the population amongst those who have or at risk of developing cardiovascular disease (High blood pressure, diabetes, high cholesterol) and stokes by prevention and early detection through health screening, advice, consultation and monitoring.</t>
  </si>
  <si>
    <t>(876) 393-1291 1(876) 966-3073</t>
  </si>
  <si>
    <t>East albion, red hills, yallahs p.o., st. Thomas.</t>
  </si>
  <si>
    <t>Order made under section22(1)€ concerning the nestle jamaica health and wellness foundation limited registraytion # ca100-1039c made under this hand january 3, 2022.</t>
  </si>
  <si>
    <t>To encourage, promote, manage, and operate nutrition, health, wellness, social, cultural, educational or other charitable programmes; To foster support for companies, institutions, funds, trust and social and economic development projects and conveniences to benfit underprivileged or deserving persons regardless of race, gender or political or religious affiliation; To advance the nutrition, health and welfare of children to enable them to live healthier and happier lives and make a positive contribution to society;</t>
  </si>
  <si>
    <t>Order made under section22(1)€ concerning the nestle jamaica health and wellness foundation limited registraytion # ca100-1039c made under this hand january 6, 2022.</t>
  </si>
  <si>
    <t>The object for which the company is established is to promote, advance and develop the physical, mental, intellectual, emotional, social and spirital capacities of young person and children (particulary those in secondary and high school) so that they may grow to full maturity as individuals of society and of their communities; and that their welfare and conditions of life may be improved.</t>
  </si>
  <si>
    <t>1(876) 759-2080 / Fax: 1(876) 759-2081</t>
  </si>
  <si>
    <t>This entity was re registered from saint edmund trust ( ca100-488c) (001-967-444) to saint edmund trust (2016) .</t>
  </si>
  <si>
    <t>1(876) 633-9256 1(876) 633-9257 Mobile: 1(876) 409-7294(flow) 1(876) 385-5323 1(876) 291-9344(digicel)</t>
  </si>
  <si>
    <t>Merv Jack and Jill Children's Aid</t>
  </si>
  <si>
    <t>To advance good health, social and economic conditions for the elderly, Children, young persons and adultsfrom a lower socio-economic background in and around the parish of Manchester.</t>
  </si>
  <si>
    <t>CA100-1225C</t>
  </si>
  <si>
    <t>CAIN100NR-161C</t>
  </si>
  <si>
    <t>CAIN100NR-127C</t>
  </si>
  <si>
    <t>CAIN100NR-118C</t>
  </si>
  <si>
    <t>CAIN100NR-162C</t>
  </si>
  <si>
    <t>CAIN100NR-116C</t>
  </si>
  <si>
    <t>002-950-162</t>
  </si>
  <si>
    <t>002-998-823</t>
  </si>
  <si>
    <t>Friends Healing &amp; Deliverance Ministry Limited</t>
  </si>
  <si>
    <t>Judian &amp; Friends Charity Limited</t>
  </si>
  <si>
    <t>Negril Pup Rescue Limited</t>
  </si>
  <si>
    <t>Providence Apostolic Church Limited</t>
  </si>
  <si>
    <t>Retreat, Brown's Town P.O., St. Ann</t>
  </si>
  <si>
    <t>Freefield District, Brown's Town, Brown's Town P.O., St. Ann</t>
  </si>
  <si>
    <t>Nompariel Road, Negril P.O., Westmoreland</t>
  </si>
  <si>
    <t>Seaview Heights, Montego Bay #1 P.O., St. James</t>
  </si>
  <si>
    <t>Braco, Duncans P.O., Trelawny</t>
  </si>
  <si>
    <t>To promote and encourage people in and around the parish of St. Ann to serve Jesus Christ our Lord, God and Saviour. To advance the the teachings of Christianity in and throughout the lives of all people in around the Parish of St. Ann so that they will find everlasting peace and joy.</t>
  </si>
  <si>
    <t>To promote the alleviation or relief of poverty for the less fortunate and disadvantaged persons who are unable to access the basic necessities of life in Jamaica. To promote the development and growth of education for all the poor and unattatched children, youths and adults in Jamaica.</t>
  </si>
  <si>
    <t>To promote Jesus Christ as the one and only redeemer and healer of all lives to the people in and around the parish of St. James and across the other parishes of Jamaica so that in serving Jesus they will gain everlasting happiness and deliverance from the evil, death and destruction that have descended upon the earth. To promote Christianity to the people and around the parish of St. James and across the other parishes of Jamaica as the religion that will bring them everlasting peace, eternity, love and joy.</t>
  </si>
  <si>
    <t>To promote the relief of poverty amoung all the poor and destitute adults, elderlies, children and unattatched youths throughout the communities in the parish of Trelawny and other communities in other parishes in Jamiaca through free and easy access to the basic necesseties in lifee such as food, clothes and education that are essential for an adequate standard of living. To promote good health and the savving of lives of all the less fortunate and destitute people in and around the parish of Trelawny and across all the other parishes in Jamaica through health health outreach actions that will guarantee access to proper and basic health care and treatments.</t>
  </si>
  <si>
    <t>876-997-1272</t>
  </si>
  <si>
    <t>876-815-1286</t>
  </si>
  <si>
    <t>judmars@yahoo.com</t>
  </si>
  <si>
    <t>laurjohn65@gmail.com</t>
  </si>
  <si>
    <t>Ackee For Charity Limited</t>
  </si>
  <si>
    <t>Acts Of The Apostles Ministry Limited</t>
  </si>
  <si>
    <t>Adonai Healing Temple Ministries International</t>
  </si>
  <si>
    <t>Aeolus Valley Association Youth Club Benevolent Society</t>
  </si>
  <si>
    <t>All Nations New Testament Church Of God Fellowship</t>
  </si>
  <si>
    <t>Aqua Programme Management Limited</t>
  </si>
  <si>
    <t>Assembly Hall Of Jehovah's Witnesses Jamaica Limited</t>
  </si>
  <si>
    <t>Back2life Foundation</t>
  </si>
  <si>
    <t>Berean Church Of God International</t>
  </si>
  <si>
    <t>Bible Way Church Of God In Christ Jesus Limited</t>
  </si>
  <si>
    <t>Blessings And Honour Ministries</t>
  </si>
  <si>
    <t>Bluesboy Foundation</t>
  </si>
  <si>
    <t>Calvary Evangelistic Assembly</t>
  </si>
  <si>
    <t>Camp Star Foundation</t>
  </si>
  <si>
    <t>Care &amp; Compassion International Limited</t>
  </si>
  <si>
    <t>Caribbean Coastal Area Management Foundation</t>
  </si>
  <si>
    <t>Chance 2 Mental Wellness And Recovery Hub Jamaica</t>
  </si>
  <si>
    <t>Changing Lives Through Love Limited</t>
  </si>
  <si>
    <t>Chat Jamaican Foundation Limited</t>
  </si>
  <si>
    <t>Chrissy's Foundation</t>
  </si>
  <si>
    <t>Christian-Agents Aiming (To) Reach Everyone (C.A.R.E)</t>
  </si>
  <si>
    <t>Church Of God International Limited</t>
  </si>
  <si>
    <t>Church Of God Of The Mountain Assembly Of Jamaica</t>
  </si>
  <si>
    <t>Church Of Jesus Christ Blessing Plan Ministry</t>
  </si>
  <si>
    <t>Citylight Mission Through Faith International Limited</t>
  </si>
  <si>
    <t>Compassionate Franciscan Sisters Of The Poor Limited</t>
  </si>
  <si>
    <t>Congregation Of The Oratory Of Saint Philip Neri</t>
  </si>
  <si>
    <t>Crowder Evangelical Methodist Church</t>
  </si>
  <si>
    <t>Csl Foundation Limited</t>
  </si>
  <si>
    <t>D.I.V.A.S Return With Life Inc. Limited</t>
  </si>
  <si>
    <t>Deliverance United Church Of God Limited</t>
  </si>
  <si>
    <t>Destiny Changers Mentorship Outreach Foundation Limited</t>
  </si>
  <si>
    <t>Dexter 3d Pottinger Foundation Limited</t>
  </si>
  <si>
    <t>Discipleship And Restoration Ministries</t>
  </si>
  <si>
    <t>Dolya Foundation</t>
  </si>
  <si>
    <t>Donald Quarrie High School Alumni Limited</t>
  </si>
  <si>
    <t>Douglas Castle/Mcnie C.D.C Benevolent Society</t>
  </si>
  <si>
    <t>Duncan Bay Association Benevolent Association</t>
  </si>
  <si>
    <t>Eden Street Development Company Limited</t>
  </si>
  <si>
    <t>Epiphany Bible Ministry Of The L.H.M.M. Jamaica Limited</t>
  </si>
  <si>
    <t>Faith And Courage Benevolent Trust Limited</t>
  </si>
  <si>
    <t>Faith Miracle Bapist Ministry Limited</t>
  </si>
  <si>
    <t>Faith Substance Zion Church Of God</t>
  </si>
  <si>
    <t>Faith Truth And Life Worship Centre</t>
  </si>
  <si>
    <t>Felador Foundation Limited</t>
  </si>
  <si>
    <t>Fingers From The Heart Ministries</t>
  </si>
  <si>
    <t>Following The Blueprint Ministry Limited</t>
  </si>
  <si>
    <t>Friends Of Mandeville Regional Hospital</t>
  </si>
  <si>
    <t>Friends Of Savanna-La-Mar Hospital Limited</t>
  </si>
  <si>
    <t>Full Life Welfare Foundation Limited</t>
  </si>
  <si>
    <t>George And Jasmine Kirby Trust</t>
  </si>
  <si>
    <t>Global Outreach And Empowerment Ministries</t>
  </si>
  <si>
    <t>Glory Outreach Ministry Limited</t>
  </si>
  <si>
    <t>Gospel Foundation Church Of Jamaica Limited</t>
  </si>
  <si>
    <t>Gospel Gate Ministries Give A Helping Hand To Jamaicans Limited</t>
  </si>
  <si>
    <t>Grace Kennedy Foundation</t>
  </si>
  <si>
    <t>Grace Temple Fellowship Of Churchs Limited</t>
  </si>
  <si>
    <t>Ha Ivriy Min Yahweh Limited</t>
  </si>
  <si>
    <t>Havenhill Baptist Church</t>
  </si>
  <si>
    <t>Heart &amp; Soul Cancer Foundation Of Jamaica</t>
  </si>
  <si>
    <t>Heaven's Last Call Ministry Limited</t>
  </si>
  <si>
    <t>Help The Children Stay In School</t>
  </si>
  <si>
    <t>High Hopes Foundation Limited</t>
  </si>
  <si>
    <t>Holy Christian Life Grace Centre: Fire Of God Ministries Limited</t>
  </si>
  <si>
    <t>Hope For A Child Foundation</t>
  </si>
  <si>
    <t>Huldah's Ministries 7th Day Church Of The Open Door</t>
  </si>
  <si>
    <t>Hylton's Family Altruistic Foundation Limited</t>
  </si>
  <si>
    <t>Immanuel Wisdom Centre Apostolic Church Limited</t>
  </si>
  <si>
    <t>Israel, Church Of God 7th Day Commandment Way Limited</t>
  </si>
  <si>
    <t>Jacob &amp; Lillian Harrison Foundation</t>
  </si>
  <si>
    <t>Jacob's Well Church (Of Jamaica) Limited</t>
  </si>
  <si>
    <t>Jamaica 2d World Foundation Limited</t>
  </si>
  <si>
    <t>Jamaica Church Of Excellence</t>
  </si>
  <si>
    <t>Jamaica Council Church Of God 7th Day</t>
  </si>
  <si>
    <t>Jamaica Debates Commission</t>
  </si>
  <si>
    <t>Jamaica Free Baptist Limited</t>
  </si>
  <si>
    <t>Jamaica Innovative Initiative Foundation Limited</t>
  </si>
  <si>
    <t>Jamaica Multiple Myeloma Support Group Limited</t>
  </si>
  <si>
    <t>Jamaica Reach To Recovery Limited</t>
  </si>
  <si>
    <t>Jamaica Skate Culture Foundation Limited</t>
  </si>
  <si>
    <t>Jamaica Stem For Growth Foundation</t>
  </si>
  <si>
    <t>Janet &amp; Rupert Banton Foundation</t>
  </si>
  <si>
    <t>Jodian Pantry Foundation Limited</t>
  </si>
  <si>
    <t>Joining Hands In Unison Limited</t>
  </si>
  <si>
    <t>Karl And Nell Hendrickson Foundation Limited</t>
  </si>
  <si>
    <t>Kenneth &amp; Yvonne Loshusan Foundation Limited</t>
  </si>
  <si>
    <t>Kingdom Worshippers Ministries International</t>
  </si>
  <si>
    <t>Kingston Creative Limited</t>
  </si>
  <si>
    <t>Kiwanis Club Of Kingston Limited</t>
  </si>
  <si>
    <t>Leadership Lab Ja Limited.</t>
  </si>
  <si>
    <t>Lighthouse Of Faith Ministries International Limited</t>
  </si>
  <si>
    <t>Ligthouse Of International Foursquare Evangelism (L.I.F.E) Bible College Limited.</t>
  </si>
  <si>
    <t>Likkle Deeds Of Kindness Limited.</t>
  </si>
  <si>
    <t>Lions Club Of North Saint Catherine Limited.</t>
  </si>
  <si>
    <t>Live Heart2heart Limited.</t>
  </si>
  <si>
    <t>Love Demonstration &amp; Prophetic Ministry Intl.</t>
  </si>
  <si>
    <t>Love Has Hands Foundation.</t>
  </si>
  <si>
    <t>Mammee Bay Restoration And Divine Word Ministries.</t>
  </si>
  <si>
    <t>Medical Association Of Jamaica.</t>
  </si>
  <si>
    <t>Mentally Challenged And Homeless Foundation (Mcahf) Limited.</t>
  </si>
  <si>
    <t>Mind Body &amp; Soul Health Ministry, Inc. T/A Mbs Health Ministry</t>
  </si>
  <si>
    <t>Mission Faith Outreach Evangelistic Ministries International Limited.</t>
  </si>
  <si>
    <t>Mission Food Possible Limited.</t>
  </si>
  <si>
    <t>Montego Bay Community Home For Girls Limited</t>
  </si>
  <si>
    <t>Motra Foundation Limited</t>
  </si>
  <si>
    <t>Mount Faith Deliverance Tabernacle .</t>
  </si>
  <si>
    <t>Moving Church Of God , Incorporated Jamaica Limited</t>
  </si>
  <si>
    <t>Myrie's 2017 Foundation.</t>
  </si>
  <si>
    <t>National Community Development Organization.</t>
  </si>
  <si>
    <t>National Conservation Trust Fund Of Jamaica (Nctfj). Limited.</t>
  </si>
  <si>
    <t>Ncb Foundation</t>
  </si>
  <si>
    <t>New Generation Church Of Jesus Christ Limited.</t>
  </si>
  <si>
    <t>New Life Christian Outreach Ministries International Limited.</t>
  </si>
  <si>
    <t>New Life Community Church International (Nlcci) Limited.</t>
  </si>
  <si>
    <t>New Vision Of Love Church Of God Limited.</t>
  </si>
  <si>
    <t>No More Shame Foundation.</t>
  </si>
  <si>
    <t>Northampton Mountain National Baptist Church Limited.</t>
  </si>
  <si>
    <t>Northgate Youth And Family Development Foundation</t>
  </si>
  <si>
    <t>Out Of Many Smile Jamaica Limited</t>
  </si>
  <si>
    <t>P.I.P International Deliverance Ministry Limited.</t>
  </si>
  <si>
    <t>Pathways International Foundation Limited</t>
  </si>
  <si>
    <t>Pcn-Kids, Inc.</t>
  </si>
  <si>
    <t>Pentecostal Church Of God International Movement Central Village Limited.</t>
  </si>
  <si>
    <t>Pentecostal Gospel Showers Limited.</t>
  </si>
  <si>
    <t>People Of Praise, (Jamaica) Limited.</t>
  </si>
  <si>
    <t>Pinnock's Oasis Limited.</t>
  </si>
  <si>
    <t>Portland Infirmary.</t>
  </si>
  <si>
    <t>Powered By A Dream Foundation Limited.</t>
  </si>
  <si>
    <t>Practical Empowerment Ministry Limited.</t>
  </si>
  <si>
    <t>Predestined Limited.</t>
  </si>
  <si>
    <t>Pree Literature Limited.</t>
  </si>
  <si>
    <t>Princesses And Ladies Inc. Limited.</t>
  </si>
  <si>
    <t>Prospect Outreach Foundation Limited.</t>
  </si>
  <si>
    <t>Purpose Driven Woman Limited.</t>
  </si>
  <si>
    <t>Random Acts Of Kindness.</t>
  </si>
  <si>
    <t>Red Ground Children's Ministry Inc.</t>
  </si>
  <si>
    <t>Reid's Family &amp; Friends Community Foundation Limited.</t>
  </si>
  <si>
    <t>Restoration Fellowship Missions</t>
  </si>
  <si>
    <t>Restoring The Broken Ministries Limited.</t>
  </si>
  <si>
    <t>Resurrected Garvey Ministries Limited.</t>
  </si>
  <si>
    <t>Revup Caribbean Limited.</t>
  </si>
  <si>
    <t>Rise Up Nation Outreach Foundation Limited</t>
  </si>
  <si>
    <t>Rise With Hope Ministries (Ja) Limited.</t>
  </si>
  <si>
    <t>Rock Of Virtue Limited</t>
  </si>
  <si>
    <t>Rual Retreat Multipurpose Community Center Limited.</t>
  </si>
  <si>
    <t>Scm Scholarship Fund Foundation Limited.</t>
  </si>
  <si>
    <t>Seeds Of Paradise Limited.</t>
  </si>
  <si>
    <t>Send The Light Ministries (Jamaica) Limited</t>
  </si>
  <si>
    <t>Serving Arms Jamaica (Saj) Limited</t>
  </si>
  <si>
    <t>Set Apart Women Driven To Purpose Limited.</t>
  </si>
  <si>
    <t>Seventh Day Church Of God Outreach Ministries Inc, T/A 7th Day Cogom.</t>
  </si>
  <si>
    <t>Seventh Day Maranatha Reform Movement Church Limited.</t>
  </si>
  <si>
    <t>Shadeen Anglin Ministries International Limited.</t>
  </si>
  <si>
    <t>Shanika Sutton Prophetic Ministries Limited.</t>
  </si>
  <si>
    <t>Shared Resources Foundation Limited.</t>
  </si>
  <si>
    <t>Shining Hope Foundation Jamaica Limited.</t>
  </si>
  <si>
    <t>Shortwood Teacher's College Batch Of 1975 Limited.</t>
  </si>
  <si>
    <t>Showers Of Blessings Deliverance Ministries International Limited</t>
  </si>
  <si>
    <t>Sligoville First Free Village Development Association Limited.</t>
  </si>
  <si>
    <t>Sod Children Workshop Abasheba Spiritual Deliverance</t>
  </si>
  <si>
    <t>Sos Children's Village Of Jamaica Foundation</t>
  </si>
  <si>
    <t>Spoken Word Apostolic Tabernacle Church Limited.</t>
  </si>
  <si>
    <t>Squeegee Academy International Limited.</t>
  </si>
  <si>
    <t>St. Andrew High School For Girls</t>
  </si>
  <si>
    <t>St. John Bosco Children's Home.</t>
  </si>
  <si>
    <t>St. Paul's Apostolic Church Of Jesus Christ Limited</t>
  </si>
  <si>
    <t>Steths 92 Alumni Limited</t>
  </si>
  <si>
    <t>Sunrise Harvest Full Gospel Church Of God Limited</t>
  </si>
  <si>
    <t>Sustained By Grace Ministries And Outreach Limited.</t>
  </si>
  <si>
    <t>Sy-Ark Institute Limited.</t>
  </si>
  <si>
    <t>T.L.E.T.I Foundation International Limited</t>
  </si>
  <si>
    <t>T.O.R.C.H Of Hamashyach Assembly Limited</t>
  </si>
  <si>
    <t>Team For Medical Missions.</t>
  </si>
  <si>
    <t>Tehillah Life Ministries &amp; Development Centre International Limited.</t>
  </si>
  <si>
    <t>The Ark Of The Covenant Fellowship Ministries Limited</t>
  </si>
  <si>
    <t>The Church Of God (Seventh Day).</t>
  </si>
  <si>
    <t>The Church Of Jesus Christ Word Of Faith</t>
  </si>
  <si>
    <t>The House Of The Living God, The Assembly Of The Church Of Jesus Christ Limited</t>
  </si>
  <si>
    <t>The International Assembly Of Apostolic Believers Evangelistic Association.</t>
  </si>
  <si>
    <t>The Jeanette Grant-Woodham Education Foundation Limited.</t>
  </si>
  <si>
    <t>The Lesma Ellis Foundation .</t>
  </si>
  <si>
    <t>The National Powerlifting Association Of Jamaica Limited.</t>
  </si>
  <si>
    <t>The Peridot Gem Charity Foundation Limited.</t>
  </si>
  <si>
    <t>The Power Of Prayer And Praise Outreach Ministries Limited</t>
  </si>
  <si>
    <t>The St.Thomas Renaissance Foundation. Inc. Jamaica Limited.</t>
  </si>
  <si>
    <t>The Terry Rebuben Health And Education Fund.</t>
  </si>
  <si>
    <t>The Voice To Dream Limited</t>
  </si>
  <si>
    <t>The Ware Collective Limited.</t>
  </si>
  <si>
    <t>The Way Of Holiness Church Of The Lord Jesus Christ Of The Apostle Faith Limited</t>
  </si>
  <si>
    <t>The Caring Group Limited.</t>
  </si>
  <si>
    <t>Thelma Rhoden Foundation Limited.</t>
  </si>
  <si>
    <t>Vision Makers Worldreach T/A Youth Enhancement Services &amp; Pregnancy Resource Centre Of Jamaica</t>
  </si>
  <si>
    <t>Western Regional Foundation For Disabled Children Limited</t>
  </si>
  <si>
    <t>Williamson Of Pike Foundation Limited</t>
  </si>
  <si>
    <t>Woman Of God Charity Organisation Limited</t>
  </si>
  <si>
    <t>World To Life Church International</t>
  </si>
  <si>
    <t>Youth With A Mission</t>
  </si>
  <si>
    <t>Yutes4change Foundation Limited</t>
  </si>
  <si>
    <t>CAIN100-903C</t>
  </si>
  <si>
    <t>CAIN100-235C</t>
  </si>
  <si>
    <t>CAIN100-1943C</t>
  </si>
  <si>
    <t>Thompson &amp; Troupe Foundation Limited</t>
  </si>
  <si>
    <t>Raymonds Settlement, Hayes, Clarendon</t>
  </si>
  <si>
    <t>CAIN100-276C</t>
  </si>
  <si>
    <t>CAIN100-216C</t>
  </si>
  <si>
    <t>CAIN100-177C</t>
  </si>
  <si>
    <t>CAIN100-1494C</t>
  </si>
  <si>
    <t>CAIN100-851C</t>
  </si>
  <si>
    <t>CAIN100-230C</t>
  </si>
  <si>
    <t>CAIN100-1421C</t>
  </si>
  <si>
    <t>CA100NR-6C</t>
  </si>
  <si>
    <t>CAIN100-187C</t>
  </si>
  <si>
    <t>Opportunities for tertiary education for children and young persons who are deprived of this by their social and economic circumstances.</t>
  </si>
  <si>
    <t>marvin@maiaja.org</t>
  </si>
  <si>
    <t>1(876) 470-7333</t>
  </si>
  <si>
    <t>(876) 322-2645</t>
  </si>
  <si>
    <t>CAIN100-1531C</t>
  </si>
  <si>
    <t>CAIN100-1504C</t>
  </si>
  <si>
    <t>CAIN100-798C</t>
  </si>
  <si>
    <t>CAIN100-237C</t>
  </si>
  <si>
    <t>CAUN100-1553C</t>
  </si>
  <si>
    <t>CAIN100-26C</t>
  </si>
  <si>
    <t>CAIN100-166C</t>
  </si>
  <si>
    <t>CAIN100-816C</t>
  </si>
  <si>
    <t>Flen,int@gmail.com</t>
  </si>
  <si>
    <t>(876) 234-2006.                                                                                 (876) 576-6219.</t>
  </si>
  <si>
    <t>CAIN100-1404C</t>
  </si>
  <si>
    <t>CAIN100-76C</t>
  </si>
  <si>
    <t>CAIN100-225C</t>
  </si>
  <si>
    <t>rosemarie.gordon@iglblue.com</t>
  </si>
  <si>
    <t>CAIN100-1916C</t>
  </si>
  <si>
    <t>Messiah Yahshua's Reach Global Outreach Limited.</t>
  </si>
  <si>
    <t>To carry on benevolent and educational pursuits and especially to promote the religious improvements of the general community of jamaica and the doing of all oter such things as are incidental are conducive there to.</t>
  </si>
  <si>
    <t> christopherhewitt993@gmail.com</t>
  </si>
  <si>
    <t>876-870-0982</t>
  </si>
  <si>
    <t>CAAP100-262C</t>
  </si>
  <si>
    <t>V    - Vest Act (within Parliament)</t>
  </si>
  <si>
    <t>001-180-335-0013</t>
  </si>
  <si>
    <t>The Salvation Army</t>
  </si>
  <si>
    <t>3 Waterloo Road, Kingston 10.</t>
  </si>
  <si>
    <t>CAIN100-1557C</t>
  </si>
  <si>
    <t>CAIN100-1451C</t>
  </si>
  <si>
    <t>CAOS100-715C</t>
  </si>
  <si>
    <t>CAUN100-57C</t>
  </si>
  <si>
    <t>Valda Hope Foundation Limited</t>
  </si>
  <si>
    <t>12 Sharrow Drive, Waterworks, kingston 8</t>
  </si>
  <si>
    <t>CAIN100-822C</t>
  </si>
  <si>
    <t>CAIN100-198C</t>
  </si>
  <si>
    <t>CAIN100-86C</t>
  </si>
  <si>
    <t>CAIN100-473C</t>
  </si>
  <si>
    <t>CAIN100-92C</t>
  </si>
  <si>
    <t>(876) 320-1861</t>
  </si>
  <si>
    <t>roniey123@yahoo.com</t>
  </si>
  <si>
    <t>CAIN100-778C</t>
  </si>
  <si>
    <t>CAIN100-424C</t>
  </si>
  <si>
    <t>CAIN100-215C</t>
  </si>
  <si>
    <t>CAIN100-1158C</t>
  </si>
  <si>
    <t>kerrdawkins4@gmail.com</t>
  </si>
  <si>
    <t xml:space="preserve">The request by the RCO to have its name removed from the Charities Register is supported for the following reasons:
The RCO is no longer an incorporated body under the Companies Act
The RCO was not registered as an unincorporated body
The RCO requested removal from the Charities Register via letter dated July 26, 2022
Prior to submission of the request dated July 26, 2021, the RCO had submitted a similar request to the COJ dated July 6, 2021
The request to the COJ was accepted and approved on July 9, 2021
The COJ's website was checked on August 6, 2022 which reflected the RCO's status as 'removed'
The RCO sent an advisory to the TAJ dated July 23, 2021 regarding de-registration under the Companies Act
The last Annual Return filed by the RCO was for 2018
The last Financial Statements filed by the RCO was for 2018
The RCO's charitable registration expired on November 17, 2019
 </t>
  </si>
  <si>
    <t>CAIN100-799C</t>
  </si>
  <si>
    <t>CAIN100-746C</t>
  </si>
  <si>
    <t>st.catherine</t>
  </si>
  <si>
    <t>jiifoundation1@gmail.com</t>
  </si>
  <si>
    <t>(876) 819-4523.                                                                                                                                 (876) 333-7016.</t>
  </si>
  <si>
    <t>CAIN100-768C</t>
  </si>
  <si>
    <t>CAIN100NR-585C</t>
  </si>
  <si>
    <t>CAIN100NR-33C</t>
  </si>
  <si>
    <t>CAIN100-1948C</t>
  </si>
  <si>
    <t>Heavensent Foundation Limited</t>
  </si>
  <si>
    <t>Building A. Aqueduct Flats, UWI, Mona Campus, Kingston 7</t>
  </si>
  <si>
    <t>CAIN100-1559C</t>
  </si>
  <si>
    <t>CAIN100-1512C</t>
  </si>
  <si>
    <t>CAIN100-112C</t>
  </si>
  <si>
    <t>20 Perth Road, mandeville, manchester</t>
  </si>
  <si>
    <t>CAIN100-811C</t>
  </si>
  <si>
    <t>CAIN100-117C</t>
  </si>
  <si>
    <t>CAIN100-1945C</t>
  </si>
  <si>
    <t>Santokie Foundation Limited</t>
  </si>
  <si>
    <t>2 Glen almond drive, kingston 8</t>
  </si>
  <si>
    <t>CAIN100-1503C</t>
  </si>
  <si>
    <t>CAIN100-102C</t>
  </si>
  <si>
    <t>CAIN100-435C</t>
  </si>
  <si>
    <t>CAIN100-1412C</t>
  </si>
  <si>
    <t>CAIN100-1505C</t>
  </si>
  <si>
    <t>CAIN100-914C</t>
  </si>
  <si>
    <t>CAIN100-1098C</t>
  </si>
  <si>
    <t>CAIN100-1869C</t>
  </si>
  <si>
    <t>Grace Divine Charity Limited</t>
  </si>
  <si>
    <t>1 Michigan Close, kingston 19</t>
  </si>
  <si>
    <t>CAIN100-1535C</t>
  </si>
  <si>
    <t>CAIN100-792C</t>
  </si>
  <si>
    <t>CAIN100-1208C</t>
  </si>
  <si>
    <t>CAIN100-190C</t>
  </si>
  <si>
    <t>CAIN100-403C</t>
  </si>
  <si>
    <t>CAIN100-148C</t>
  </si>
  <si>
    <t>CAIN100-126C</t>
  </si>
  <si>
    <t>CAIN100-1562C</t>
  </si>
  <si>
    <t>CAIN100-214C</t>
  </si>
  <si>
    <t>CAIN100-184C</t>
  </si>
  <si>
    <t>CAIN100-1577C</t>
  </si>
  <si>
    <t>CAIN100NR-166C</t>
  </si>
  <si>
    <t>The Beverley Robinson Foundation Limited</t>
  </si>
  <si>
    <t>57 Rosemount crescent, montego bay 1 p.o., saint james</t>
  </si>
  <si>
    <t>CAIN100-1520C</t>
  </si>
  <si>
    <t>Building 38 main street, bogwalk, p.o. box 100, linstead p.o., st.catherine</t>
  </si>
  <si>
    <t>CAIN100-1109C</t>
  </si>
  <si>
    <t>(876) 371-2322                                                                                                                                (876) 454-9600.</t>
  </si>
  <si>
    <t>CAIN100-1589C</t>
  </si>
  <si>
    <t>Info@joanlatty.com</t>
  </si>
  <si>
    <t>CAIN100-1537C</t>
  </si>
  <si>
    <t>20 1/2 Duke street, kingston cso</t>
  </si>
  <si>
    <t>missionariesofcharitysisters@gmail.com</t>
  </si>
  <si>
    <t>CAIN100-456C</t>
  </si>
  <si>
    <t>info@gsijamaica.org</t>
  </si>
  <si>
    <t>CAIN100-1980C</t>
  </si>
  <si>
    <t>The Honeyhill Community Transformation Foundation Limited</t>
  </si>
  <si>
    <t>7 Clifton drive, kingston 19</t>
  </si>
  <si>
    <t>To improve the health, economic, and social conditions of indigent children, young people, pregnant teenagers, teenage mothers and elderly persons in kingston and st.andrew through the collection and distribution of food, clothing and money on their behalf and to utilize same and any other means which will further the purpose.</t>
  </si>
  <si>
    <t>CAIN100-387C</t>
  </si>
  <si>
    <t>CAIN100-254C</t>
  </si>
  <si>
    <t>CAIN100-1900C</t>
  </si>
  <si>
    <t>180 Degree Foundation</t>
  </si>
  <si>
    <t>To advance the education of jamaican students at the pre-primary and primary school levels and young adults who require remedial assistance.</t>
  </si>
  <si>
    <t>Agape Missional Christian Church Of Our Lord Jesus Christ Apostolic Limited</t>
  </si>
  <si>
    <t>Cac 2000 Foundation Limited</t>
  </si>
  <si>
    <t>Caring Hands Of Rastafari Limited</t>
  </si>
  <si>
    <t>Cybersafeja - Emrock Foundation Limited</t>
  </si>
  <si>
    <t>Faith Motivation &amp; Children Outreach Foundation Limited</t>
  </si>
  <si>
    <t>Fresh Fire Ministries International</t>
  </si>
  <si>
    <t>Guardsman Group Foundation Limited</t>
  </si>
  <si>
    <t>Hanover Infirmary (*Hanover Parish Council*)</t>
  </si>
  <si>
    <t>Hope Bay Climate Change Cocoa Farmers Field School Limited</t>
  </si>
  <si>
    <t>Humble Heart Church Of God Inc. Limited</t>
  </si>
  <si>
    <t>Immaculate Conception High School Alumnae Association Limited</t>
  </si>
  <si>
    <t>It's Not About Me Ministries Limited</t>
  </si>
  <si>
    <t>Jmmb Joan Duncan Foundation</t>
  </si>
  <si>
    <t>Just Charity (Jamaica United Social Trust) Limited</t>
  </si>
  <si>
    <t>Kiwanis Club Of Friends Across Borders Jamaica Limited.</t>
  </si>
  <si>
    <t>Miracle Ministry Full Gospel Mission Limited.</t>
  </si>
  <si>
    <t>Priesthood Of Thunder Restoration Ministries International Limited.</t>
  </si>
  <si>
    <t>Restored Holiness Church Of God Inc. (T/A Suttons Outreach Ministries.)</t>
  </si>
  <si>
    <t>The Pink Butterfly Foundation Limited</t>
  </si>
  <si>
    <t>The Top Leibster &amp; Jobs Hill Community Development Foundation Limited.</t>
  </si>
  <si>
    <t>CAIN100-205C</t>
  </si>
  <si>
    <t>CAIN100-1419C</t>
  </si>
  <si>
    <t>CAIN100-1936C</t>
  </si>
  <si>
    <t>54 shortwood road, kingston 8, st.andew</t>
  </si>
  <si>
    <t>To alleviate finanical hardship amonst women and yound girls from disadvantaged backgrounds through the provision of employment and educational opportunities.</t>
  </si>
  <si>
    <t>CAIN100-1492C</t>
  </si>
  <si>
    <t>(876) 367-2429</t>
  </si>
  <si>
    <t>CAIN100-196C</t>
  </si>
  <si>
    <t>CAIN100-1972C</t>
  </si>
  <si>
    <t>2 Clieveden avenue, liguanea, kingston 6</t>
  </si>
  <si>
    <t>(876) 815-5286</t>
  </si>
  <si>
    <t>effiomw@gmail.com</t>
  </si>
  <si>
    <t>CAIN100-142C</t>
  </si>
  <si>
    <t>(876) 922-1400-9.                                                                                                           (876) 612-5932</t>
  </si>
  <si>
    <t>CAIN100-105CNR</t>
  </si>
  <si>
    <t>CAIN100-172CNR</t>
  </si>
  <si>
    <t>Montego bay raquet club, apartment # 2, sewell avenue, montego bay # 1 p.o., st.james</t>
  </si>
  <si>
    <t>Phoenix Dialysis Support Services Charity Limited</t>
  </si>
  <si>
    <t>Bickersteth District, mountpelier p.o., st.james</t>
  </si>
  <si>
    <t>CAIN100-119CNR</t>
  </si>
  <si>
    <t>See Better Learn Better Inc. Limited.</t>
  </si>
  <si>
    <t>The Deloris Dawkins Foundation Limited</t>
  </si>
  <si>
    <t>The Early Church Of God In Christ Limited</t>
  </si>
  <si>
    <t>The Evangelical Church Of God</t>
  </si>
  <si>
    <t>The Exodus Foundation</t>
  </si>
  <si>
    <t>The Faces Of Change Foundation Limited</t>
  </si>
  <si>
    <t>Tri-City Tabernacle Limited</t>
  </si>
  <si>
    <t>Triumpant Hope Apostolic Inc. Ministries</t>
  </si>
  <si>
    <t>Triumphant Church Of Jesus Christ Apostolic Limited</t>
  </si>
  <si>
    <t>True Mission Church Of Jesus Christ Apostolic Limited</t>
  </si>
  <si>
    <t>True Overcomers Church Of God International Ministries Limited</t>
  </si>
  <si>
    <t>U.F.J. Ministries Limited</t>
  </si>
  <si>
    <t>United Congregation Of Israelites Limited</t>
  </si>
  <si>
    <t>United Hands Of Hope</t>
  </si>
  <si>
    <t>United Nations Women's Guild</t>
  </si>
  <si>
    <t>Upper Room Community Church</t>
  </si>
  <si>
    <t>Vashi Khemlani Foundation Limited</t>
  </si>
  <si>
    <t>Victory Faitha Potter's House Deliverance Ministries Limited</t>
  </si>
  <si>
    <t>Vilma Willets Foundation Limiited</t>
  </si>
  <si>
    <t>War Room Ministries</t>
  </si>
  <si>
    <t>We Are Fancyfrenz Jm Limited</t>
  </si>
  <si>
    <t>We Are One Foundation Limited</t>
  </si>
  <si>
    <t>We Are The Heroes Foundation Limited</t>
  </si>
  <si>
    <t>We Are Tomorrow Foundation Limited</t>
  </si>
  <si>
    <t>We Touch One Heart Foundation Limited</t>
  </si>
  <si>
    <t>Webster's Counselling Services International Limited</t>
  </si>
  <si>
    <t>Westwood Old Girls Association Limited</t>
  </si>
  <si>
    <t>White River Marine Association</t>
  </si>
  <si>
    <t>Wickie Wackie Citizens Association</t>
  </si>
  <si>
    <t>Windsor Castle Social Services Home Economics Benvolent Society</t>
  </si>
  <si>
    <t>Women In Law Limited</t>
  </si>
  <si>
    <t>Women In Maritime Association Caribbean Limited</t>
  </si>
  <si>
    <t>Women On A Mission Mentoring And Making A Difference Corp Limited</t>
  </si>
  <si>
    <t>Women's Health Network Jamaica</t>
  </si>
  <si>
    <t>Word Reach Foundation Limited</t>
  </si>
  <si>
    <t>World Community Outreach Ministies International Limited</t>
  </si>
  <si>
    <t>World Korean Taekwondo Jamaica Limited</t>
  </si>
  <si>
    <t>Worship Conference Ministries And Counselling Centre</t>
  </si>
  <si>
    <t>Xenacious Foundation Limited</t>
  </si>
  <si>
    <t>Yabba Pot Production And Promotions Limited</t>
  </si>
  <si>
    <t>Yahsolutions Foundation</t>
  </si>
  <si>
    <t>Yeshua Deliverance Mission Limited</t>
  </si>
  <si>
    <t>York Castle Foundation</t>
  </si>
  <si>
    <t>York Town Community Foundation Benevolent Society</t>
  </si>
  <si>
    <t>Youth Arise: Community Development Foundation Of Hanover Limited</t>
  </si>
  <si>
    <t>Youth Education Association Limited</t>
  </si>
  <si>
    <t>Yova Inc Limited</t>
  </si>
  <si>
    <t>Zion Apostolic Healing And Deliverance Church Of Jesus Christ (Apostles Foundation) Ministry Limited</t>
  </si>
  <si>
    <t>Zion Mission Church Of Christ Inc</t>
  </si>
  <si>
    <t>Albert And Friends Foundation Limited</t>
  </si>
  <si>
    <t>Alpha Trumpet Sound Didactic International Ministries Limited</t>
  </si>
  <si>
    <t>Beulah Church Of God Seventh Day Evangelical Inc Limited</t>
  </si>
  <si>
    <t>C Palmer Project Of Hope Limited</t>
  </si>
  <si>
    <t>Caribbean Association Of Tertiary Level Academic Literacies Practitioners Limited</t>
  </si>
  <si>
    <t>Caribbean Conference Of Seventh Day Christians Limited</t>
  </si>
  <si>
    <t>Cari Med Foundation</t>
  </si>
  <si>
    <t>Church Hill Ministries Limited</t>
  </si>
  <si>
    <t>Diana/L Walters Charity Foundation Limited</t>
  </si>
  <si>
    <t>Duke St Apostolic Church Of Christ Limited</t>
  </si>
  <si>
    <t>Faith Prayer &amp; Love Ministries Apostolic Limited</t>
  </si>
  <si>
    <t>Feed The Fight Breast Cancer Awareness Foundation</t>
  </si>
  <si>
    <t>Fhs 1975 1980 Company Limited</t>
  </si>
  <si>
    <t>Gateway To Success Vocational &amp; Inter Personal Skills Development Academy Limited</t>
  </si>
  <si>
    <t>Good Behaviour Better Jamaica Limited</t>
  </si>
  <si>
    <t>Governor General Jamaica Trust Limited</t>
  </si>
  <si>
    <t>Great Shape Inc</t>
  </si>
  <si>
    <t>Greendale Twickenham Gardens Citizens Association Limited</t>
  </si>
  <si>
    <t>CAIN100-1065C</t>
  </si>
  <si>
    <t>CAIN100-116C</t>
  </si>
  <si>
    <t>CAIN100-58C</t>
  </si>
  <si>
    <t>CAIN100-125C</t>
  </si>
  <si>
    <t>2D camp road, kingston 4.</t>
  </si>
  <si>
    <t>CAIN100-1961C</t>
  </si>
  <si>
    <t>Island City Lab Limited</t>
  </si>
  <si>
    <t>12 Roehampton Circle, kingston 19</t>
  </si>
  <si>
    <t>CAIN100-1870C</t>
  </si>
  <si>
    <t>New Dawn Outreach Ministries International Limited</t>
  </si>
  <si>
    <t>51 Arnold road, kingston 5</t>
  </si>
  <si>
    <t>CAIN100-152C</t>
  </si>
  <si>
    <t>CAIN100-120C</t>
  </si>
  <si>
    <t>CAIN100-1955C</t>
  </si>
  <si>
    <t>Windsor Lodge True Faith Temple Apostolic</t>
  </si>
  <si>
    <t>Windsor lodge, somerton P.O., st.james</t>
  </si>
  <si>
    <t>shellycargil@gmail.com</t>
  </si>
  <si>
    <t>(876) 344-6720                                                                                      (876) 331-8489                                                                                   (876) 469-6776                                                                                                                   (876) 909-3229                                                                                      (876) 837-6883</t>
  </si>
  <si>
    <t>A research-based organization that identifies and produces urban planning policies and best practices that aim to make jamaica's towns and cities more resileint and sustainable.</t>
  </si>
  <si>
    <t>To support healthcare organization in jamaica. To improve the health and economic and social condition of indigent children and elderly people throughtout jamaica.</t>
  </si>
  <si>
    <t>To advance education through the collection and distribution of funds, educational materials, food and clothing to the children in the community. To contribute to the the education and youth development for the children in Raymond District, Clarendon and surrounding communities.</t>
  </si>
  <si>
    <t>To feed the less fortunate in and round the community of windsor lodge with nourishing meals and clothing. To disseeminate the gospel of jesus and conduct religious services.</t>
  </si>
  <si>
    <t>CAIN100-1956C</t>
  </si>
  <si>
    <t>4 Cherry gardens avenue, kingston 8</t>
  </si>
  <si>
    <t>(516) 232-5470                                                                                                             (876) 483-0021.                                                                                                                                                               (301) 653-5917.</t>
  </si>
  <si>
    <t>marienwilliams@gmail.com                                                                               dzdncfd@aol.com</t>
  </si>
  <si>
    <t>CAIN100-853C</t>
  </si>
  <si>
    <t>CAIN100-1561C</t>
  </si>
  <si>
    <t>CAIN100-310C</t>
  </si>
  <si>
    <t>CAIN100-1602C</t>
  </si>
  <si>
    <t>CAIN100-513C</t>
  </si>
  <si>
    <t>CAIN100-896C</t>
  </si>
  <si>
    <t>Communityunlockedja@gmail.com</t>
  </si>
  <si>
    <t>(876) 335-8109.                                                                                                         (876) 977-0094.</t>
  </si>
  <si>
    <t>CAIN100-2009C</t>
  </si>
  <si>
    <t>M.A.N.U.P Foundation Limited</t>
  </si>
  <si>
    <t>6 Mona Mews, kingston 6, st.andrew</t>
  </si>
  <si>
    <t>To provide career awareness and quality mentorship to young men from varied backgrounds and communities across jamaica , to positively impact and contribute back to the country.</t>
  </si>
  <si>
    <t>CAIN100-261C</t>
  </si>
  <si>
    <t>CAIN100-479C</t>
  </si>
  <si>
    <t>CAIN100-219C</t>
  </si>
  <si>
    <t>CAIN100-1637C</t>
  </si>
  <si>
    <t>pentecostaldeliveranceministry2020@gmail.com</t>
  </si>
  <si>
    <t>1(876) 316-3446.                                                                      (876) 327-2498</t>
  </si>
  <si>
    <t>CAIN100-122C</t>
  </si>
  <si>
    <t>CAIN100-1626C</t>
  </si>
  <si>
    <t>CAIN100-802C</t>
  </si>
  <si>
    <t>Dawkins P.H.A.S.E. 1 Global Limited</t>
  </si>
  <si>
    <t>Alice Eldemire drive, Montego bay 1 p.o.,st.james</t>
  </si>
  <si>
    <t>CAIN100-350C</t>
  </si>
  <si>
    <t>CAIN100-562C</t>
  </si>
  <si>
    <t>CAIN100-745C</t>
  </si>
  <si>
    <t>CAIN100-1220C</t>
  </si>
  <si>
    <t>CAIN100-1191C</t>
  </si>
  <si>
    <t>CAIN100-392C</t>
  </si>
  <si>
    <t>CAIN100-1181C</t>
  </si>
  <si>
    <t>Power And Authority Of Jesus Ministry</t>
  </si>
  <si>
    <t>61 Manchester Avenue, May Pen p.o., Clarendon</t>
  </si>
  <si>
    <t>(876) 409-7294                                                                              (876) 385-5323                                                                          (876) 291-9344</t>
  </si>
  <si>
    <t>pastororville36@gmail.com</t>
  </si>
  <si>
    <t>CAIN100-1622C</t>
  </si>
  <si>
    <t>CAIN100-248C</t>
  </si>
  <si>
    <t>CAIN100-346C</t>
  </si>
  <si>
    <t>CAIN100-604C</t>
  </si>
  <si>
    <t>(876) 891-1723</t>
  </si>
  <si>
    <t>info@youthsforexcellence.org</t>
  </si>
  <si>
    <t>CAIN100-1997C</t>
  </si>
  <si>
    <t>Society For Education And Technology Foundation Limited</t>
  </si>
  <si>
    <t>15 Belvedere crescent, p.o.box 41, red hills, st. andrew</t>
  </si>
  <si>
    <t>CAIN100-2001C</t>
  </si>
  <si>
    <t>Patricia House Foundation Limited</t>
  </si>
  <si>
    <t>Banbury, Linstead p.o., st. Catherine</t>
  </si>
  <si>
    <t>CAIN100-1929C</t>
  </si>
  <si>
    <t>James 127 Limited</t>
  </si>
  <si>
    <t>11 South avenue, kingston 10</t>
  </si>
  <si>
    <t>denine.hammond@gmail.com                                                                              Phh.hammond@gmail.com</t>
  </si>
  <si>
    <t>(876) 441-5191.                                                                                                                                                 (876) 463-8808.                                                                                           (876) 402-4394.</t>
  </si>
  <si>
    <t>CAIN100-267C</t>
  </si>
  <si>
    <t>CAUN100-164CNR</t>
  </si>
  <si>
    <t>Vision Of Hope Foundation</t>
  </si>
  <si>
    <t>Lot 183 Pitfour Blvd. Granville, St.james</t>
  </si>
  <si>
    <t>CAIN100-314C</t>
  </si>
  <si>
    <t>CAIN100-1378C</t>
  </si>
  <si>
    <t>CAIN100-194C</t>
  </si>
  <si>
    <t>6 Pimento hill, montego bay, st.james</t>
  </si>
  <si>
    <t>CAIN100-504CNR</t>
  </si>
  <si>
    <t>26 Belgrade loop, kingston 19, kingston</t>
  </si>
  <si>
    <t>CA100NR-5CNR</t>
  </si>
  <si>
    <t>CAIN100-247C</t>
  </si>
  <si>
    <t>Born Again Shiloh Apostolic Inc Limited</t>
  </si>
  <si>
    <t>Branson Centre Of Entrepreneurship Caribbean Limited</t>
  </si>
  <si>
    <t>Camperdown Alumni St. Andrew Chapter Limited</t>
  </si>
  <si>
    <t>City Of Refuge Shiloh Apostolic End Time Prophetic Ministry</t>
  </si>
  <si>
    <t>For Jamaica Inc T/A Beds N' Stuff</t>
  </si>
  <si>
    <t>God Is Love Pentecostal Church Limited</t>
  </si>
  <si>
    <t>The Daphine Evadne Wallcott Fund For Wards Of The State (The Dew Fund).</t>
  </si>
  <si>
    <t>University Hospital Of The West Indies</t>
  </si>
  <si>
    <t>Y.E.Y. Global Ministries Limited</t>
  </si>
  <si>
    <t>CAIN100-2043C</t>
  </si>
  <si>
    <t>Veen Vijay Mansukhani Foundation Limited</t>
  </si>
  <si>
    <t>Shop # 8, 17 Constant Spring road, Kingston 10</t>
  </si>
  <si>
    <t>CAIN100-64C</t>
  </si>
  <si>
    <t>tsfgore@gmail.com</t>
  </si>
  <si>
    <t>CAIN100-837C</t>
  </si>
  <si>
    <t>CAIN100-1989C</t>
  </si>
  <si>
    <t>CAIN100-466C</t>
  </si>
  <si>
    <t>CAIN100-814C</t>
  </si>
  <si>
    <t>CAIN100-283C</t>
  </si>
  <si>
    <t>CAIN100-452C</t>
  </si>
  <si>
    <t>Acts International Women's Foundation Limited</t>
  </si>
  <si>
    <t>Friends Of Kendal Primary School Foundation Limited</t>
  </si>
  <si>
    <t>Godly Interventions With Families To Transcend Stability (G.I.F.T.S) Ministries Limited</t>
  </si>
  <si>
    <t>Grace And Staff Community Development Foundation Limited</t>
  </si>
  <si>
    <t>Kkottongnae Of Jesus Foundation Limited</t>
  </si>
  <si>
    <t>Lloyd Walker Jnr's Home Work Programme Limited</t>
  </si>
  <si>
    <t>Shepherd House International Limited                                                                                                                                             (Formerly: First Love Church Limited).</t>
  </si>
  <si>
    <t>Sheriel International Ministry Of Hope Inc. Limited</t>
  </si>
  <si>
    <t>The Lay Magistrate Association Of Jamaica, St. James Chapter.</t>
  </si>
  <si>
    <t>Grace Jail And Prison Ministry Of Jamaica Limited</t>
  </si>
  <si>
    <t>CAIN100-1493C</t>
  </si>
  <si>
    <t>(876) 362-0352</t>
  </si>
  <si>
    <t>valrie.clarke@gmail.com</t>
  </si>
  <si>
    <t>CAIN100-2031C</t>
  </si>
  <si>
    <t>10 Winchester road, kingston 10.</t>
  </si>
  <si>
    <t>CAIN100-145CNR</t>
  </si>
  <si>
    <t>1 Creek Street, montego bay,montego bay #1 p.o., St james</t>
  </si>
  <si>
    <t>Lifeline Apostolic Church Of Jesus Chirst Limited</t>
  </si>
  <si>
    <t>The Jamaica Society For The Prevention Of Cruelty To Animal / Jspca</t>
  </si>
  <si>
    <t>CAIN100-1873C</t>
  </si>
  <si>
    <t>Shak's Hope Foundation Limited</t>
  </si>
  <si>
    <t>42 Ellesmere Drive, Kingston 19, st.andrew</t>
  </si>
  <si>
    <t>(876) 550-1409                                                                                 (876) 851-4189</t>
  </si>
  <si>
    <t>CAIN100-2046C</t>
  </si>
  <si>
    <t>003-126-129</t>
  </si>
  <si>
    <t>259 Moorlands Estate, Mandeville p.o.,manchester</t>
  </si>
  <si>
    <t>CAIN100-2018C</t>
  </si>
  <si>
    <t>Yolanda Mitchell Foundation Limited</t>
  </si>
  <si>
    <t>33 New Green road, mandeville p.o., Manchester.</t>
  </si>
  <si>
    <t>succinct_2000@yahoo.com</t>
  </si>
  <si>
    <t>(876) 926-0625                                                                                                    (876) 593-2257</t>
  </si>
  <si>
    <t>CAIN100-2008C</t>
  </si>
  <si>
    <t>80 Lady Musgrave, road, building B, suite. 17A kingston 6</t>
  </si>
  <si>
    <t>contact@wisdomphilanthropy.org</t>
  </si>
  <si>
    <t>(876) 648-6507                                                                                                                                                           (876) 678-0702</t>
  </si>
  <si>
    <t>Wisdomphilantropy Limited</t>
  </si>
  <si>
    <t>Risk Levels</t>
  </si>
  <si>
    <t>Other Foundations</t>
  </si>
  <si>
    <t>Trust</t>
  </si>
  <si>
    <t>Overseas Charities Operating in Jamaica</t>
  </si>
  <si>
    <t>Churches</t>
  </si>
  <si>
    <t>Schools(Government/Private)</t>
  </si>
  <si>
    <t>Benevolent Societies</t>
  </si>
  <si>
    <t>Muslim Groups/Foundation</t>
  </si>
  <si>
    <t>Alumni/Past Students'associations</t>
  </si>
  <si>
    <t>Company Based Foundations</t>
  </si>
  <si>
    <t>Unincorporated Groups</t>
  </si>
  <si>
    <t>Govt.Based Trust/Charities</t>
  </si>
  <si>
    <t>CAIN100-1583C</t>
  </si>
  <si>
    <t>CAIN100-437C</t>
  </si>
  <si>
    <t>Bodles Crescent, Free Town P.A.,St.catherine</t>
  </si>
  <si>
    <t>CAIN100-1159C</t>
  </si>
  <si>
    <t>CAIN100-1935C</t>
  </si>
  <si>
    <t>One Way Apostolic faith Mission Limited</t>
  </si>
  <si>
    <t>6 Newark auenue, kingston 11, St.andrew</t>
  </si>
  <si>
    <t>(876) 758-1318.                                                                                      (876) 368-1508.</t>
  </si>
  <si>
    <t xml:space="preserve">chadgoldlaw@gmail.com  </t>
  </si>
  <si>
    <t>1(876) 350-4483.                                                                                                   (876) 868-0779.                                                                                                          (876) 784-4303</t>
  </si>
  <si>
    <t>CAIN100-1216C</t>
  </si>
  <si>
    <t>CAIN100-1986C</t>
  </si>
  <si>
    <t>To facilitate, promote and coordinate sustainable community development programs and project for the benefit of the residents across various communities in Jamaica.</t>
  </si>
  <si>
    <t>CAIN100-1472C</t>
  </si>
  <si>
    <t>CAIN100-1642C</t>
  </si>
  <si>
    <t>CAIN100-1601C</t>
  </si>
  <si>
    <t>CAIN100-553C</t>
  </si>
  <si>
    <t>CAIN100-1988C</t>
  </si>
  <si>
    <t>Old Harbour Communities Church Leaders Fraternal</t>
  </si>
  <si>
    <t>Main street, old harbour p.o., st. catherine.</t>
  </si>
  <si>
    <t>To become a body / an association of church learders which seek to present the gospel in a unified way throughouit the communities of old harbour.</t>
  </si>
  <si>
    <t>CAIN100-434C</t>
  </si>
  <si>
    <t>CAIN100-84C</t>
  </si>
  <si>
    <t>CAIN100-11C</t>
  </si>
  <si>
    <t>1(876) 755-3886                                                                                               (876) 905-3204.</t>
  </si>
  <si>
    <t>CAIN100-682C</t>
  </si>
  <si>
    <t>CAIN100-2056C</t>
  </si>
  <si>
    <t>Wakefield district, c/o Gillian Perkins Thomas,Buxton town p.a., St.catherine</t>
  </si>
  <si>
    <t>To provide support and opportunities for enhancing the development of the wakefield primary school through structured engagement with the school's alumni and its current school population.</t>
  </si>
  <si>
    <t>CAIN100-2022C</t>
  </si>
  <si>
    <t>002-220-822</t>
  </si>
  <si>
    <t>Alpha and Omega Deliverance Ministries</t>
  </si>
  <si>
    <t>White shop district, spaulding p.o.,clarendon</t>
  </si>
  <si>
    <t>(876) 880-3852                                                                (876) 367-8047                                                                (876) 787-5964</t>
  </si>
  <si>
    <t>harleancooper@yahoo.com</t>
  </si>
  <si>
    <t>West street, rodons pen, old harbour</t>
  </si>
  <si>
    <t>CAIN100-2050C</t>
  </si>
  <si>
    <t>Martins Preparatory School &amp; Fabulous Kids Care Limited</t>
  </si>
  <si>
    <t>40A Nanchester road, mandeville, manchester</t>
  </si>
  <si>
    <t>CAIN100-391C</t>
  </si>
  <si>
    <t>CAIN100-1588C</t>
  </si>
  <si>
    <t>CAIN100-1281C</t>
  </si>
  <si>
    <t>CAIN100-389C</t>
  </si>
  <si>
    <t>CAIN100-812C</t>
  </si>
  <si>
    <t>CAIN100-145C</t>
  </si>
  <si>
    <t>CAIN100-1487C</t>
  </si>
  <si>
    <t>CAIN100-317C</t>
  </si>
  <si>
    <t>CAIN100-765C</t>
  </si>
  <si>
    <t>CAIN100-2017C</t>
  </si>
  <si>
    <t>Children Without Limits Limited</t>
  </si>
  <si>
    <t>Wood hall, wood hall p.o., clarendon.</t>
  </si>
  <si>
    <t>CAIN100-2066C</t>
  </si>
  <si>
    <t>College of Agriculture, Science, and Education Alumni Association Limited</t>
  </si>
  <si>
    <t>11 Eureka crescent, kingston 5, st.andrew</t>
  </si>
  <si>
    <t>(876) 815-4100</t>
  </si>
  <si>
    <t>casealumniassociation1910@gmail.com</t>
  </si>
  <si>
    <t>CAIN100-1954C</t>
  </si>
  <si>
    <t>Mayday 7th Day Church of The Living God International limited</t>
  </si>
  <si>
    <t>Mayday district, mandeville p.o., manchester.</t>
  </si>
  <si>
    <t>CAIN100-1957C</t>
  </si>
  <si>
    <t>National Healthcare Enhancement Foundation Limited</t>
  </si>
  <si>
    <t>CA100-1461C</t>
  </si>
  <si>
    <t>Heart &amp; Cowell's Foundation Limited</t>
  </si>
  <si>
    <t>Lot 385 Daytona, 15th place, 28 pathway, greater portmore, st.catherine.</t>
  </si>
  <si>
    <t>(876) 868-3250.                                                                                                        (876) 505-1137.</t>
  </si>
  <si>
    <t>handsinhandswithaheart@gmail.com</t>
  </si>
  <si>
    <t>pentabao@cwjamaica.com                                                                                 pentabproperty@cwjamaica.com</t>
  </si>
  <si>
    <t>(876) 922-6978.                                                                   (876) 922-8036.                                                                 (876) 922-4351.</t>
  </si>
  <si>
    <t>(876) 403-7560.                                                                (876) 926-4950.</t>
  </si>
  <si>
    <t>maranathamins@live.com</t>
  </si>
  <si>
    <t>lesia_waltspaiding@yahoo.com</t>
  </si>
  <si>
    <t xml:space="preserve">1(876)902-1394.                                                                             (876) 987-9748.                                                                   (717) 395-5581.                                                                                                                                 (876) 357-3748.                                                                                  </t>
  </si>
  <si>
    <t>CAIN100-1666C</t>
  </si>
  <si>
    <t>(876) 881-8767.                                                                                     (876) 414-3729.</t>
  </si>
  <si>
    <t>CAIN100-1967C</t>
  </si>
  <si>
    <t>Paul &amp; Dana Jesus Communities Ministries Limited</t>
  </si>
  <si>
    <t>Boone hall district, stonyhill, stonyhill p.o., st.andrew.</t>
  </si>
  <si>
    <t>647-232-5074.                                                                                       (876) 414-5643.</t>
  </si>
  <si>
    <t>CAIN100-2014C</t>
  </si>
  <si>
    <t>For Marriage Only Limited</t>
  </si>
  <si>
    <t>15 East path, calabar mews, kingston 20.</t>
  </si>
  <si>
    <t>(876) 531-5194</t>
  </si>
  <si>
    <t>praisechastity@yahoo.com</t>
  </si>
  <si>
    <t>cymbaljoyatkinson@hotmail.com</t>
  </si>
  <si>
    <t>(876) 874-9796.                                                                                (876) 284-6790.</t>
  </si>
  <si>
    <t>C    - Company Act</t>
  </si>
  <si>
    <t>CAIN100-173C</t>
  </si>
  <si>
    <t>CAIN100-1229C</t>
  </si>
  <si>
    <t>KIRKCAMPBELL445@GMAIL.COM</t>
  </si>
  <si>
    <t>CAIN100-905C</t>
  </si>
  <si>
    <t>Youth For Development Network</t>
  </si>
  <si>
    <t>CAIN100-1247C</t>
  </si>
  <si>
    <t>jrministries2010gmail.com</t>
  </si>
  <si>
    <t>(876) 927-9458</t>
  </si>
  <si>
    <t>gbaston@campioncollege.com</t>
  </si>
  <si>
    <t>850 Banjie terrace, norwood gardens, montego bay #1, p.o. box 6962, st. james.</t>
  </si>
  <si>
    <t>CAIN100-1526C</t>
  </si>
  <si>
    <t>CAIN100-342C</t>
  </si>
  <si>
    <t>CAIN100-1298C</t>
  </si>
  <si>
    <t>Stephanied.abrahams@gmail.com</t>
  </si>
  <si>
    <t xml:space="preserve">The Ashe Company </t>
  </si>
  <si>
    <t>CAIN100-442C</t>
  </si>
  <si>
    <t>(876) 754-9334.                                                                                   (876) 908-2970</t>
  </si>
  <si>
    <t>director@wycliffecaribbean.org</t>
  </si>
  <si>
    <t>Norbrook Chateaux#8, 1C Norbrook road, kingston 8.</t>
  </si>
  <si>
    <t>trumpetcall@cwjamaica.com</t>
  </si>
  <si>
    <t>CAIN100-347C</t>
  </si>
  <si>
    <t>CAIN100-1970C</t>
  </si>
  <si>
    <t>Jamaica Conch Restoration Project Limited.</t>
  </si>
  <si>
    <t>6A Holborn road, kingston 10</t>
  </si>
  <si>
    <t>To educate the local community on the importance of restoring conch in the local marine ecosystem, through weekly educational site visits to facilitate students, researchers, and other members of the local and wider community to explore the facility.</t>
  </si>
  <si>
    <t>917-860-2935</t>
  </si>
  <si>
    <t>islandgigs@yahoo.com</t>
  </si>
  <si>
    <t>CAIN100-2038C</t>
  </si>
  <si>
    <t>Daisy Homes Inc. Limited</t>
  </si>
  <si>
    <t>56B Chevy chase, kingston 19, meadowbrigde p.o., st. andew.</t>
  </si>
  <si>
    <t>(876) 656-5430</t>
  </si>
  <si>
    <t>daisyhomesinc@yahoo.com</t>
  </si>
  <si>
    <t>CAIN100-1971C</t>
  </si>
  <si>
    <t>Mount Faith Shabach Outreach Ministries International limited</t>
  </si>
  <si>
    <t>45 3/4 Nelson street, buff bay p.o., portland</t>
  </si>
  <si>
    <t>To give the human and spiritual rather than to the material values of life. To encourage the daily living of the Golden Rule in all human relationships. To promote the adoption and the application of higher social, business, and professional standards. To</t>
  </si>
  <si>
    <t>(876) 285-8517                                                                                                         (876) 362-6184</t>
  </si>
  <si>
    <t>mountfaith07@yahoo.com</t>
  </si>
  <si>
    <t>CAIN100-410C</t>
  </si>
  <si>
    <t>To operate as a religious entity to spread the gospel of jesus christ to fourteen (14) parishes in jamaica, other caribbean countries and the world at large.</t>
  </si>
  <si>
    <t>(876) 512-4124                                                                                (876) 426-6821</t>
  </si>
  <si>
    <t>williamnarda@yahoo.com</t>
  </si>
  <si>
    <t>CAIN100NR-1201C</t>
  </si>
  <si>
    <t>CAIN100NR-344C</t>
  </si>
  <si>
    <t>CAIN100-138C</t>
  </si>
  <si>
    <t>CAIN100-1070C</t>
  </si>
  <si>
    <t>1(876) 927-8124                                                                                                                             1(876) 363-8926.</t>
  </si>
  <si>
    <t>CAIN100-322C</t>
  </si>
  <si>
    <t>Inter Secondary Schools Sports Association</t>
  </si>
  <si>
    <t>CAIN100-1198C</t>
  </si>
  <si>
    <t>CAIN100NR-109C</t>
  </si>
  <si>
    <t>CAIN100-1934C</t>
  </si>
  <si>
    <t>Freedom Imaginaries Limited</t>
  </si>
  <si>
    <t>Stony hill, Aguilar road, kingston 9, st.andrew</t>
  </si>
  <si>
    <t>CAIN100-13C</t>
  </si>
  <si>
    <t>CAIN100-1993C</t>
  </si>
  <si>
    <t>Auld's Academy &amp; Charity Foundation Limited</t>
  </si>
  <si>
    <t>60 Seville meadows, mandarine close, spanish town p.o., st.catherine.</t>
  </si>
  <si>
    <t>CAIN100-358C</t>
  </si>
  <si>
    <t>Mowatt's Construction, Concrete &amp; Equipment Rental Foundation Limited.</t>
  </si>
  <si>
    <t>B A B S Foundation</t>
  </si>
  <si>
    <t xml:space="preserve">International Samaritan Jamaica </t>
  </si>
  <si>
    <t>CAIN100-269C</t>
  </si>
  <si>
    <t>CAIN100-2021C</t>
  </si>
  <si>
    <t xml:space="preserve">The Israelite school of Universal Practical Kmowledge (ISUPK) Jamaica Limited </t>
  </si>
  <si>
    <t>Race course district, race course p.o.box 08, clarendon</t>
  </si>
  <si>
    <t>CAIN100-1055C</t>
  </si>
  <si>
    <t>Hype Care Foundation Limited</t>
  </si>
  <si>
    <t>Upper stadmore, red hills, st. andrew.</t>
  </si>
  <si>
    <t>(876) 595-4997</t>
  </si>
  <si>
    <t>CAIN100-1977C</t>
  </si>
  <si>
    <t>Waltham Park Community Club Limited</t>
  </si>
  <si>
    <t>83 Walthham park road. Kingston 11</t>
  </si>
  <si>
    <t>CAIN100-1930C</t>
  </si>
  <si>
    <t>876-979-5850.                                                                                                (876) 952-6215                                                                                                                  cel: (876) 569-5788                                                                                                                     fax: (876) 979-5855.</t>
  </si>
  <si>
    <t>information@sos-jamaica.org</t>
  </si>
  <si>
    <t>Helpful Citizens Incorporated</t>
  </si>
  <si>
    <t>213 Hems Close, Montego Bay</t>
  </si>
  <si>
    <t>To be able to ship charitable food, household items from the USA to assist theose in need in Jamaica</t>
  </si>
  <si>
    <t>904-509-6484</t>
  </si>
  <si>
    <t>bawilson.doc@gmail.com</t>
  </si>
  <si>
    <t>CAIN100-253C</t>
  </si>
  <si>
    <t>CAIN100-2095C</t>
  </si>
  <si>
    <t>2 waterloo road, kingston 10</t>
  </si>
  <si>
    <t>CAIN100-709C</t>
  </si>
  <si>
    <t>CAIN100-1219C</t>
  </si>
  <si>
    <t>CAIN100-748C</t>
  </si>
  <si>
    <t>CAIN100-933C</t>
  </si>
  <si>
    <t>CAIN100-1973C</t>
  </si>
  <si>
    <t>True Faith Deliverance Ministry Limited</t>
  </si>
  <si>
    <t>Marlie gate, old harbour p.o., st.catherine</t>
  </si>
  <si>
    <t>(876) 480-8767                                                                                   (876) 847-9494</t>
  </si>
  <si>
    <t>deliverancetruefaith870@gmail.com</t>
  </si>
  <si>
    <t>CAIN100-1597C</t>
  </si>
  <si>
    <t>Christ Centred Gospel Network Television (CCGN TV) Limited</t>
  </si>
  <si>
    <t>1(876) 988-7638                                                                                   (876) 988-9196</t>
  </si>
  <si>
    <t>CHURCH@PFMFAMILY.ORG</t>
  </si>
  <si>
    <t>CAIN100-521C</t>
  </si>
  <si>
    <t xml:space="preserve">Info@eveforlife.org       </t>
  </si>
  <si>
    <t>CAIN100-1675C</t>
  </si>
  <si>
    <t>FUTURELEADERSOFJAMAICA2011@GMAIL.COM</t>
  </si>
  <si>
    <t>CAIN100-2041C</t>
  </si>
  <si>
    <t>Midland Bible Institute</t>
  </si>
  <si>
    <t>Curatoe hill, p.o.,box 400,may pen,clarendon</t>
  </si>
  <si>
    <t>(876) 632-7175                                       (876) 632-7170.                                                            cell: (876) 391-4622.</t>
  </si>
  <si>
    <t>midlandbible1971@gmail.com</t>
  </si>
  <si>
    <t>CAIN100-1184C</t>
  </si>
  <si>
    <t>876-795-3380.                                                                                                           (876) 374-6704</t>
  </si>
  <si>
    <t>CAIN100-1279C</t>
  </si>
  <si>
    <t>kerstakas@gmail.com</t>
  </si>
  <si>
    <t>1(770) 966-5212.                                                                                   (876) 290-1695.</t>
  </si>
  <si>
    <t>CAIN100-2092C</t>
  </si>
  <si>
    <t>Konbit Limited</t>
  </si>
  <si>
    <t>Lydford, crescent park, lydford p.a., st. ann.</t>
  </si>
  <si>
    <t>(876) 531-8777</t>
  </si>
  <si>
    <t>kcoleman77@yahoo.com                                                           rcoleman1975@yahoo.com</t>
  </si>
  <si>
    <t>CAIN100-673C</t>
  </si>
  <si>
    <t>(876) 404-6755</t>
  </si>
  <si>
    <t>CASUT@YAHOO.COM</t>
  </si>
  <si>
    <t>CAIN100-1645C</t>
  </si>
  <si>
    <t>CAIN100-93C</t>
  </si>
  <si>
    <t>CAIN100-1591C</t>
  </si>
  <si>
    <t>SANTANIO.HUSI@FIRSTROCK.COM</t>
  </si>
  <si>
    <t>9 Highridge cresent, may day, mandevill, manchester</t>
  </si>
  <si>
    <t>CAIN100-1962C</t>
  </si>
  <si>
    <t>Manchester High School Endowment Trust Fund Limited</t>
  </si>
  <si>
    <t>9 Perth road, mandeville, mandeville p.o., manchester</t>
  </si>
  <si>
    <t>The business district, 22b old hope road, kingston 5</t>
  </si>
  <si>
    <t>CAIN100-2034C</t>
  </si>
  <si>
    <t>Overcomers Prayer and Healing Ministry International Limited</t>
  </si>
  <si>
    <t>York castle, york castle p.a., st.ann</t>
  </si>
  <si>
    <t>(876) 584-3740.                                                                                  (876) 839-2784</t>
  </si>
  <si>
    <t>carlaneshadennis@gmail.com</t>
  </si>
  <si>
    <t>CAIN100-975C</t>
  </si>
  <si>
    <t>CAIN100-1688C</t>
  </si>
  <si>
    <t>Urban Tails</t>
  </si>
  <si>
    <t>31 Studio one boulevard,kingston 5</t>
  </si>
  <si>
    <t>CAIN100-1349C</t>
  </si>
  <si>
    <t>(876) 740-4582                                                                          (876) 218-3597                                                                              (876) 340-1646</t>
  </si>
  <si>
    <t>CAIN100-2004C</t>
  </si>
  <si>
    <t>003-209-466</t>
  </si>
  <si>
    <t>Mission of Sight, Inc</t>
  </si>
  <si>
    <t>Suite # 1, superior plaza, 11 caledonia road, mandeville p.o., manchester</t>
  </si>
  <si>
    <t>(876) 922-1800-2</t>
  </si>
  <si>
    <t>CAIN100-505C</t>
  </si>
  <si>
    <t>CAIN100-414C</t>
  </si>
  <si>
    <t>The advancement of education, and religion.</t>
  </si>
  <si>
    <t>CAIN100-871C</t>
  </si>
  <si>
    <t>sheona.muschett@gmail.com</t>
  </si>
  <si>
    <t>002-908-174</t>
  </si>
  <si>
    <t>World Christian Revival Ministry Foundation</t>
  </si>
  <si>
    <t>Lilliput, rose hall p.o.</t>
  </si>
  <si>
    <t>CAIN100NR-98C</t>
  </si>
  <si>
    <t>(876) 922-6670</t>
  </si>
  <si>
    <t>876-407-7743                                                                                                   (876) 847-5043                                                                                                 (876) 426-9878</t>
  </si>
  <si>
    <t>CA100-1408C</t>
  </si>
  <si>
    <t>(876) 344-0378                                                                                         (876) 567-7688                                                                        (876) 539-3405</t>
  </si>
  <si>
    <t>taulbiyah9@gmail.com                                                                                                       realmr2003@yahoo.com</t>
  </si>
  <si>
    <t xml:space="preserve">(876) 905-5008                                                                          </t>
  </si>
  <si>
    <t>Fbmi@freshbreadadmin.com                                                                                                                              freashbreadmin@hotmail.com</t>
  </si>
  <si>
    <t>876-952-1522                                                                                    (876) 979-1522.                                                                                            fax: (876) 952-1522.</t>
  </si>
  <si>
    <t xml:space="preserve">july </t>
  </si>
  <si>
    <t>earthstrong.ja@gmail.com</t>
  </si>
  <si>
    <t>(914) 512-6065</t>
  </si>
  <si>
    <t>heavengateway1@yahoo.com</t>
  </si>
  <si>
    <t>(876) 873-9095.                                                                                                                         (404) 425-6385.</t>
  </si>
  <si>
    <t>(876) 979-2767                                                                                           (876) 289-8270                                                                                                  (876) 395-6521.</t>
  </si>
  <si>
    <t>cfsopmothergeneral@gmail.com</t>
  </si>
  <si>
    <t>Ceoadmin@portlandmc.gov.jm                                                                                                   portlandpc1@yahoo.com</t>
  </si>
  <si>
    <t>876-878-8491.                                                                                        (876) 359-6240</t>
  </si>
  <si>
    <t>pastorlgordon@hotmail.com</t>
  </si>
  <si>
    <t>876-877-5077                                                                                                          (876) 955-4353</t>
  </si>
  <si>
    <t>BREDS The Treasure Beach Foundation</t>
  </si>
  <si>
    <t>(876) 826-6800</t>
  </si>
  <si>
    <t>raunbarrett@gmail.com</t>
  </si>
  <si>
    <t>(876) 969-7894                                                      fax: (876) 924-2927</t>
  </si>
  <si>
    <t>hello@wmwja.org                                                                                                                                                                   info@wmwja.org</t>
  </si>
  <si>
    <t>876-883-8216.                                                                                                                  (876) 918-1051.                                                                                         (876) 335-8503</t>
  </si>
  <si>
    <t>brown.evadney@gmail.com                                                                                                  cbbuck54@aol.com</t>
  </si>
  <si>
    <t>(876) 982-4875                                                                 (876) 314-2956</t>
  </si>
  <si>
    <t>juney_hill@hotmail.com</t>
  </si>
  <si>
    <t>(876) 966-5161                                                                                                                (876) 966-5163</t>
  </si>
  <si>
    <t>(876) 282-1765</t>
  </si>
  <si>
    <t>jimbowaters@msn.com</t>
  </si>
  <si>
    <t>(876) 952-5500                                                        (876) 952-5502                                                   (876) 952-4066</t>
  </si>
  <si>
    <t>info@stjamespc.gov.jm                                                                                      stjamespc@mige.gov.jm</t>
  </si>
  <si>
    <t>(876) 966-2630.                                                                                                       (876) 966-9732                                                                                                      fax: (876) 966-9732</t>
  </si>
  <si>
    <t xml:space="preserve">Suite c12 fairview park, alice eldemire drive, montego bay                                                                                                                                                   </t>
  </si>
  <si>
    <t>(876) 323-3659                                                       (876) 540-0305</t>
  </si>
  <si>
    <t>stc.earle@yahoo.com</t>
  </si>
  <si>
    <t>1(876) 622-5990.                                                                                      1(876) 422-3066.</t>
  </si>
  <si>
    <t>CAIN100NR-110C</t>
  </si>
  <si>
    <t>876-952-3672                                                                                                                      fax: (876) 979-0642</t>
  </si>
  <si>
    <t>home@ywammobay.com</t>
  </si>
  <si>
    <t>westhaven2012@hotmail.com</t>
  </si>
  <si>
    <t>(876) 956-4912                                                                                 (876) 468-1133                                                                             (876) 956-4912</t>
  </si>
  <si>
    <t>(876) 971-2001-3                                                               cell: (876) 469-2001.                                                                      fax: (876) 971-2000.</t>
  </si>
  <si>
    <t>info@yesprogamme.org</t>
  </si>
  <si>
    <t>(876) 632-4000.                                                     (876) 388-2006.</t>
  </si>
  <si>
    <t>arden@thepalmyrafoundation.com</t>
  </si>
  <si>
    <t>wangfordl@gmail.com</t>
  </si>
  <si>
    <t>CAAP100-311C</t>
  </si>
  <si>
    <t xml:space="preserve"> (876) 968-5990/7644                                                                                                                            fax: (876) 968-7605</t>
  </si>
  <si>
    <t>The UHWI Renal Foundation</t>
  </si>
  <si>
    <t>True United Sisters (TUS)</t>
  </si>
  <si>
    <t>TWC Ministries</t>
  </si>
  <si>
    <t>UWI Development And Endowment Fund</t>
  </si>
  <si>
    <t>UWI Solutions For Developing Countries Limited</t>
  </si>
  <si>
    <t>World Youth Leadership Model For Academics Athletics &amp; Health (WYLMAAH)</t>
  </si>
  <si>
    <t>The Mico Old Students Association (MOSA). Limited.</t>
  </si>
  <si>
    <t>The Human Resource Management Association Of Jamaica (HRMAJ)</t>
  </si>
  <si>
    <t>The GSI Foundation Jamaica.</t>
  </si>
  <si>
    <t>The Charitable Association For The Franciscan Sisters Of Allegany (CAFSA)</t>
  </si>
  <si>
    <t>ACRJ Foundation Limited</t>
  </si>
  <si>
    <t>ASI Prayer Ministry Limited</t>
  </si>
  <si>
    <t>Association Of Caribbean Higher Education Administration (ACHEA) Limited</t>
  </si>
  <si>
    <t>CAIN100-1964C</t>
  </si>
  <si>
    <t>Hibisus Foundation Limited</t>
  </si>
  <si>
    <t>10 Craig close, kingston 13</t>
  </si>
  <si>
    <t>To promote and encourage the improvement and advancement of education for residents in TOWER HILL and adjoining communities.</t>
  </si>
  <si>
    <t>ano.sewell@gmail.com                                                                                                         mnbennett2009@hotmail.com</t>
  </si>
  <si>
    <t>(876) 527-1000.                                                                                            (876) 485-1276</t>
  </si>
  <si>
    <t>(876) 795-2695                                                                                                                                  (876) 974-4598                                                                                                  (876) 960-9142</t>
  </si>
  <si>
    <t>Tcjcentre_hq@yahoo.com                                                                                                               jrhhb@cwjamaica.com</t>
  </si>
  <si>
    <t xml:space="preserve">(876) 310-6775                                                                                             (876) 458-7477 </t>
  </si>
  <si>
    <t>psankeytech@gmail.com</t>
  </si>
  <si>
    <t>Granville,p.o.box 38, St. james.</t>
  </si>
  <si>
    <t>(876) 530-8338</t>
  </si>
  <si>
    <t>mariehowell690@gmail.com</t>
  </si>
  <si>
    <t>rescuetc@yahoo.com                                                                                      rescuetc@bellsouth.net</t>
  </si>
  <si>
    <t>(876) 922-6310                                                                    (876) 994-1467</t>
  </si>
  <si>
    <t>CAIN100-2049C</t>
  </si>
  <si>
    <t>Global Charity for All Limited</t>
  </si>
  <si>
    <t>12B Collie smith drive, kingston 12</t>
  </si>
  <si>
    <t>inotice944@gmail.com</t>
  </si>
  <si>
    <t>(876) 355-2784                                                                   (876) 588-3835</t>
  </si>
  <si>
    <t>(876) 593-8283                                                               (876) 471-7529</t>
  </si>
  <si>
    <t>blackaleciasherly@gmail.com                                                                              krmlaw876@gmail.com                                                                                                                         randy@bbrfitness.com</t>
  </si>
  <si>
    <t>CAIN100-1608C</t>
  </si>
  <si>
    <t>Wongatarr@hotmail.com                                                                                        tricitytabernacle@gmail.com</t>
  </si>
  <si>
    <t>1(876) 387-5472                                                                         1(876) 969-2202                                                                                   (876) 454-0193</t>
  </si>
  <si>
    <t>CAIN100-2080C</t>
  </si>
  <si>
    <t>First United Church of Jesus Christ (Apostolic) of Ft. Lauderdale Inc.</t>
  </si>
  <si>
    <t>C/o Neville gunter, fairfield mountain, red bank, hatfield p.o., manchester.</t>
  </si>
  <si>
    <t>(876) 429-9629</t>
  </si>
  <si>
    <t>royirs02@aol.com</t>
  </si>
  <si>
    <t>shannettegordon@gmail.com</t>
  </si>
  <si>
    <t>(876) 974-8616                                                                         (876) 578-5492</t>
  </si>
  <si>
    <t>nydf@northgateglobal.com</t>
  </si>
  <si>
    <t>(516) 268-7406                                                                                                   +1(441) 296-9954</t>
  </si>
  <si>
    <t>jfinlay@newfortressenergy.com</t>
  </si>
  <si>
    <t>(876) 952-5619.                                                                                                                      fax: (876) 940-0659</t>
  </si>
  <si>
    <t>manager@mbmp.org</t>
  </si>
  <si>
    <t>Pier one complex, howard cook blvd. montego bay, st.james</t>
  </si>
  <si>
    <t>P.o.box 660, montego bay bay #2, st.james</t>
  </si>
  <si>
    <t>876-601-5059                                                                   (876) 883-7183</t>
  </si>
  <si>
    <t>Mbmelodyhome@gmail.com                                                                                                 noidacooke@hotmail.com                                                                                                                                      coleyville30@hotmail.com</t>
  </si>
  <si>
    <t>(876) 299-5016</t>
  </si>
  <si>
    <t>moesha_wallace@yahoo.com</t>
  </si>
  <si>
    <t>dsatchwell@yahoo.com                                                                                                              info@mistybluecancercare.com</t>
  </si>
  <si>
    <t>(876) 797-8677</t>
  </si>
  <si>
    <t>judywilliam860@yahoo.com</t>
  </si>
  <si>
    <t>(876) 802-5948</t>
  </si>
  <si>
    <t>sandra.brown1@hotmail.com</t>
  </si>
  <si>
    <t>(876) 331-7319                                                                 (876) 392-1964</t>
  </si>
  <si>
    <t>(876) 407-4471                                                                  (876) 955-5192</t>
  </si>
  <si>
    <t>clyde_vasell@yahoo.com</t>
  </si>
  <si>
    <t>(876) 582-2829                                                                  (876) 326-8071</t>
  </si>
  <si>
    <t>lifepaklucea@gmail.com</t>
  </si>
  <si>
    <t>18 Molynes road, kingston 10 / 92 barnett street, montego bay.</t>
  </si>
  <si>
    <t>CAIN100-1455C</t>
  </si>
  <si>
    <t>drarlene@gmail.com</t>
  </si>
  <si>
    <t>CAIN100-2073C</t>
  </si>
  <si>
    <t>Let's Talk Under The Reggae Tree Foundation Limited</t>
  </si>
  <si>
    <t>45 Beaumont road, hermitage, Kingston 7.</t>
  </si>
  <si>
    <t>To provide educational supplies and financial support for children ages 6 years to 18 years old registered under the foundation, in at-risk communities in jamaica, to ensure access to better opportunities for their educational advancement.</t>
  </si>
  <si>
    <t>CAIN100-297C</t>
  </si>
  <si>
    <t>CAIN100-1495C</t>
  </si>
  <si>
    <t>Freedom Skate Park Foundation Limited</t>
  </si>
  <si>
    <t>58 Halfwaytree road, kingston 10.</t>
  </si>
  <si>
    <t>CAIN100-449C</t>
  </si>
  <si>
    <t>CAIN100-2118C</t>
  </si>
  <si>
    <t>Donald and Ceceline Taffe Foundation Limited</t>
  </si>
  <si>
    <t>Treadways district, linstead p.o., st.catherine</t>
  </si>
  <si>
    <t>(876) 374-4503.                                                         (876) 418-9609.                                                                               (876) 834-2234.</t>
  </si>
  <si>
    <t>taffezaliwrx@gmail.com                                                                                sophia_brown@yahoo.com</t>
  </si>
  <si>
    <t>lisadunnjm@yahoo.com                                                                                     thashadunn@yahoo.com</t>
  </si>
  <si>
    <t xml:space="preserve">rachael@three-sixty-degrees.com                                                                </t>
  </si>
  <si>
    <t>(876) 285-1697                                                                           (876) 324-2286</t>
  </si>
  <si>
    <t>100Heartsinc@gmail.com                                                                                        iskyy13@gmail.com                                                                                           neve1172@gmail.com</t>
  </si>
  <si>
    <t>leshaw57@hotmail.com                                                                                                   angeldona977@gmail.com</t>
  </si>
  <si>
    <t>(876) 392-1127                                                                                            (876) 715-4324                                                                           (876) 533-3757</t>
  </si>
  <si>
    <t>1(876) 457-7897                                                                                         (876) 457-7897</t>
  </si>
  <si>
    <t>CAOS100-2068C</t>
  </si>
  <si>
    <t>Reevolve International Relief Foundation (RIRF)</t>
  </si>
  <si>
    <t>23 Almond drive, hillview gardens, yallahs p.o., st.thomas.</t>
  </si>
  <si>
    <t>CAIN100-2093C</t>
  </si>
  <si>
    <t>Freedom Hall Church Of God Limited</t>
  </si>
  <si>
    <t>Boscobel views, boscobel p.o., st. mary</t>
  </si>
  <si>
    <t>(876) 583-7021</t>
  </si>
  <si>
    <t>arieltriton97@gmail.com                                                                                                   criley8918@aol.com</t>
  </si>
  <si>
    <t>1(876) 463-8136.                                                                   1(876) 782-2905.</t>
  </si>
  <si>
    <t>(876) 579-9773                                                               (876) 896-4949</t>
  </si>
  <si>
    <t>cveira@stewartsautosales.com                                                                                                         gabriellawood@gmail.com</t>
  </si>
  <si>
    <t>Ichsalumnae1932@gmail.com                                                                                                                 stacey@abacusjamaica.com</t>
  </si>
  <si>
    <t>CAIN100-559C</t>
  </si>
  <si>
    <t>(876) 568-8043                                                                          (876) 331-4808</t>
  </si>
  <si>
    <t>Mistyblue Cancer Care Foundation Limited</t>
  </si>
  <si>
    <t>babsfoundation@gmail.com</t>
  </si>
  <si>
    <t>(876) 891-1417</t>
  </si>
  <si>
    <t>CAIN100-1532C</t>
  </si>
  <si>
    <t>Main street, discovery bay, discovery bay, st.ann</t>
  </si>
  <si>
    <t>natoya.anderson@yahoo.com</t>
  </si>
  <si>
    <t>1(876) 783-3404                                                                                                   (876) 470-7333</t>
  </si>
  <si>
    <t>ecrserv@yahoo.com</t>
  </si>
  <si>
    <t xml:space="preserve">876 928 4407                                                                                           (876) 403-1710                                                                                    (876) 424-5046                                                                                      </t>
  </si>
  <si>
    <t>frannera23@yahoo.com                                                                                                                                        milgram57@yahoo.com</t>
  </si>
  <si>
    <t>(876) 312-4305                                                                             (876) 546-2418</t>
  </si>
  <si>
    <t>jmn_patterson@yahoo.co.uk</t>
  </si>
  <si>
    <t>flodarby@hotmail.com                                                              rosemariehenry@gmail.com</t>
  </si>
  <si>
    <t>(876) 931-7677                                                                                  (876) 383-7452</t>
  </si>
  <si>
    <t>(876) 927-5299</t>
  </si>
  <si>
    <t xml:space="preserve">rowelex2015@gmail.com                                          </t>
  </si>
  <si>
    <t>CAIN100-1717C</t>
  </si>
  <si>
    <t>Each One Reach One Helpline Limited.</t>
  </si>
  <si>
    <t>Ritchies district, spalding p.o.,clarendon.</t>
  </si>
  <si>
    <t>CAIN100-2122C</t>
  </si>
  <si>
    <t>Prayer Transforming Ministries International Limited.</t>
  </si>
  <si>
    <t>Macca tree district, browns hall, st.catherine</t>
  </si>
  <si>
    <t>(876) 903-1930                                                                   (876) 8960518</t>
  </si>
  <si>
    <t>prayer_2@hotmail.com</t>
  </si>
  <si>
    <t>(876) 203-9663                                                                                        (876) 545-7855                                                                (876) 327-2147</t>
  </si>
  <si>
    <t>lasdav@cwjamaica.com                                                                      avaldab@gmail.com</t>
  </si>
  <si>
    <t xml:space="preserve">(876) 984-2126                                                                                                                        (876) 345-1042                                                        (876) 344-9982                                                                                                 (876) 344-0217                                                                                            (876) 344-9951                                                                                                                        (876) 574-9945                                                                                                                            </t>
  </si>
  <si>
    <t>(876) 823-5697                                                                        (876) 781-2220                                                                                               (876) 842-4456                                                                                                 (876) 383-7235</t>
  </si>
  <si>
    <t xml:space="preserve">cmpbll_jnr2010@yahoo.com                                                                                          andramarc@hotmail.com                                                                           stuartandrade@hotmail.com                                                                         janetconie@gmail.com   </t>
  </si>
  <si>
    <t>1(876) 370-5464                                                                              (876) 595-7992                                                                                       (876) 385-3777</t>
  </si>
  <si>
    <t>Abccharity@hotmail.com                                                                                                   brownsteve876@gmail.com                                                                                                                     tonilovesjabari@gmail.com</t>
  </si>
  <si>
    <t>CAIN100-368C</t>
  </si>
  <si>
    <t>(876) 908-0486                                                                                                (876) 834-7124                                                                                                               (876) 883-0319                                                        (876) 363-9667                                               (876) 931-6456</t>
  </si>
  <si>
    <t>58 Arlington avenue, westchester gardens, spanish town, st. catherine</t>
  </si>
  <si>
    <t>Protected Charity</t>
  </si>
  <si>
    <t>(876) 357-8454                                                                                     (876) 829-4544</t>
  </si>
  <si>
    <t>bramwell_refuge@hotmail.com</t>
  </si>
  <si>
    <t xml:space="preserve">(876) 983-8346              </t>
  </si>
  <si>
    <t>jerine_singh@hotmail.com</t>
  </si>
  <si>
    <t>(876)966-5148,                                                                                  (876)618-5999                                                                         Fax:  (876)966-5157</t>
  </si>
  <si>
    <t>elligroup@aol.com</t>
  </si>
  <si>
    <t>(876) 848-9755</t>
  </si>
  <si>
    <t>Beit Shalom Limited</t>
  </si>
  <si>
    <t>nicole.campbell@yahoo.com</t>
  </si>
  <si>
    <t xml:space="preserve">(876) 489-2555                                                                           (876) 887-3089                                                      </t>
  </si>
  <si>
    <t>2nd floor, jampro building, 18 trafalgar road, kingston 10</t>
  </si>
  <si>
    <t>(876) 534-8763                                                    203-919-2005</t>
  </si>
  <si>
    <t>(876) 920-2173                                                                      (876) 995-4051</t>
  </si>
  <si>
    <t>lorna@nicholsonphillips.com</t>
  </si>
  <si>
    <t>30 Marcliff, white river, st. mary</t>
  </si>
  <si>
    <t>Admin@breadbasketministries.com                                                                                                                                          breadbasketministries@yhaoo.com                                                                                                                                      darrl.aaron.yap@gmail.com</t>
  </si>
  <si>
    <t>1(876)994-1367                                                          (876) 822-4433</t>
  </si>
  <si>
    <t>(876) 855-8546                                                           (876) 620-5120                                                                                  (876) 542-4022                                                                             (876) 997-5571                                                                           (876) 486-5574                                                                                                        (876) 869-6849</t>
  </si>
  <si>
    <t>bkbhartimody@yahoo.com                                                                                                                        hemalatasanghi@yahoo.com</t>
  </si>
  <si>
    <t>Back To The Hord Path Church Of God Limited</t>
  </si>
  <si>
    <t xml:space="preserve">(876) 460-6131.                                                                       (876) 850-5368.                                                                                             (562) 774-3292. </t>
  </si>
  <si>
    <t>admin@btsjpinc.org                                                                                                        agardener@btsjpinc.org</t>
  </si>
  <si>
    <t>(876) 859-2559</t>
  </si>
  <si>
    <t>bornagainmystic@gmail.com                                                                                       greensuzan@yahoo.com</t>
  </si>
  <si>
    <t>bridgetsandals_ja@yahoo.com</t>
  </si>
  <si>
    <t>Apt.#67, block b1, victoria housing scheme, 49 whitehall avenue, kingston 8.</t>
  </si>
  <si>
    <t>CAIN100-1573C</t>
  </si>
  <si>
    <t>(876) 802-0573</t>
  </si>
  <si>
    <t>CareJam NonProfit Organization Inc. Limited</t>
  </si>
  <si>
    <t>CAIN100-499C</t>
  </si>
  <si>
    <t>CAIN100NR-188C</t>
  </si>
  <si>
    <t>The Zachariah Education Foundation Limited</t>
  </si>
  <si>
    <t>5 Barclay Street, Savanna. La. Mar, P.O. Box 38 Westmoreland</t>
  </si>
  <si>
    <t>The advancement of education and the relief of poverty</t>
  </si>
  <si>
    <t>876-850-8802</t>
  </si>
  <si>
    <t>tjnepaul@hotmail.com</t>
  </si>
  <si>
    <t>The Laws Street Trade Training Centre</t>
  </si>
  <si>
    <t>C.A.R.E. Extended Foundation Limited</t>
  </si>
  <si>
    <t>CAIN100-1462C</t>
  </si>
  <si>
    <t>Faith Deliverance Ministries International</t>
  </si>
  <si>
    <t>CAIN100-1359C</t>
  </si>
  <si>
    <t>CAIN100-702C</t>
  </si>
  <si>
    <t>CAIN100-1607C</t>
  </si>
  <si>
    <t>CAIN100-1643C</t>
  </si>
  <si>
    <t>CAAP100-156C</t>
  </si>
  <si>
    <t>1(876) 399-7955                                                                                              1(876) 818-4409                                                                                                        647-234-7370</t>
  </si>
  <si>
    <t>harleancooper@yahoo.com                                                                                      desyrun@yahoo.com</t>
  </si>
  <si>
    <t>(876) 377-2876                                                                   (876) 331-7319</t>
  </si>
  <si>
    <t>bfraser177@gmail.com</t>
  </si>
  <si>
    <t>(876) 880-8178                                                                               (876) 848-1967</t>
  </si>
  <si>
    <t>bushyparkpc@gmail.com</t>
  </si>
  <si>
    <t>(876) 892-0052                                                            (876) 389-8570</t>
  </si>
  <si>
    <t>1(876) 322-6662                                                                                                    (876) 852-5235</t>
  </si>
  <si>
    <t>CAIN100-1210C</t>
  </si>
  <si>
    <t>1(876) 978-9109                                                                         (876) 383-8128                                                                (876) 667-7173</t>
  </si>
  <si>
    <t>81B Tavern drive, kingston 6.</t>
  </si>
  <si>
    <t>1(876) 830-8459                                                                                            (876) 335-6721</t>
  </si>
  <si>
    <t>neishlinkoya@hotmail.com                                                                                                                                                                capafministries@gmail.com</t>
  </si>
  <si>
    <t>(876) 922-9716.                                                    (876) 482-5205</t>
  </si>
  <si>
    <t>jmorrismcintyre@yahoo.com</t>
  </si>
  <si>
    <t>CAIN100-1985C</t>
  </si>
  <si>
    <t>New Caribbean Foundation</t>
  </si>
  <si>
    <t>1E Braemar avenue, kingston 10</t>
  </si>
  <si>
    <t>CAIN100-1340C</t>
  </si>
  <si>
    <t>To foster the development of christian camping in jamaica at large through educational and training programmes, research, conference, seminars, publications , and exhibitions for the benefit of children and adults in jamaica.</t>
  </si>
  <si>
    <t>(876) 353-8079.                                                              (876) 485-2080</t>
  </si>
  <si>
    <t>ccijamaica.org@gmail.com</t>
  </si>
  <si>
    <t>Cew's Foundation Limited</t>
  </si>
  <si>
    <t>(876) 891-9493</t>
  </si>
  <si>
    <t>roanbrown@gmail.com</t>
  </si>
  <si>
    <t>(876) 344-3065                                                                      (876) 919-7717</t>
  </si>
  <si>
    <t>chyatt@charlesyatt.org                                                                                                      jhyatt@charleshyatt.org</t>
  </si>
  <si>
    <t>(876) 920-8278-9                                                                                                                        (876) 960-2848-9                                                                                                  Fax: (876) 960-2850</t>
  </si>
  <si>
    <t>(876) 406-2466                                                           (876) 650-3019                                                                                                  (876) 622-6248</t>
  </si>
  <si>
    <t>markal72@yahoo.com</t>
  </si>
  <si>
    <t>(876) 353-4116</t>
  </si>
  <si>
    <t>livingwell@carrotjarrett.com                                                                                                                         cjf@carrot.jarret.com</t>
  </si>
  <si>
    <t>CAIN100-2051C</t>
  </si>
  <si>
    <t>St. John's Community Kids Limited</t>
  </si>
  <si>
    <t>Retirement district, john's hall p.o.,st.james.</t>
  </si>
  <si>
    <t>CAIN100-2059C</t>
  </si>
  <si>
    <t>Dudley &amp; Olga Francis Keane Fashions Foundation Limited</t>
  </si>
  <si>
    <t>10A worthington avenue, apartment 54 kingston 10</t>
  </si>
  <si>
    <t>(876) 388-1825</t>
  </si>
  <si>
    <t>info@floridasouthrealty.com                                                                  fhaedley80@gmail.com                                                                     dfk09@yahoo.com</t>
  </si>
  <si>
    <t>CAIN100-335C</t>
  </si>
  <si>
    <t>A M Grant Foundation</t>
  </si>
  <si>
    <t>Association Of Friends And Families Of Substance Abusers (AFAFOSA) Co Ltd</t>
  </si>
  <si>
    <t>Chosen To G L O W Ministries</t>
  </si>
  <si>
    <t>Servant's Heart Jamaica Inc (T/A Eden Deaf Mission)</t>
  </si>
  <si>
    <t>The By-Ways And Hedges Youth For Christ Ministry, Inc. (T/A The By-Ways A/H Youth For Christ Ministry Inc).</t>
  </si>
  <si>
    <t>University Of The Commonwealth Caribbean Foundation - U.S., Inc (UCCF)</t>
  </si>
  <si>
    <t>WMW (Women Media Watch) Jamaica</t>
  </si>
  <si>
    <t>Word Of Yah Evangelism (WYE) Limited</t>
  </si>
  <si>
    <t>CA100-773C</t>
  </si>
  <si>
    <t>God's Hands Extended Limited</t>
  </si>
  <si>
    <t>64 Paddington terrace, kingston 6, st.anfrew</t>
  </si>
  <si>
    <t>(876) 826-9790 (ja contact).                                                                                                                  (917) 756-4604 (US contract).</t>
  </si>
  <si>
    <t>godshands_extended@yahoo.com</t>
  </si>
  <si>
    <t>1(876) 862-6201.                                                                                         1(876) 799-5571</t>
  </si>
  <si>
    <t>(876) 809-0061                                                                     (876) 505-3060                                                                                                            (876) 381-5092                                                                                                             (876) 322-4614</t>
  </si>
  <si>
    <t>(876) 905-5008                                                                                 (876) 420-7672</t>
  </si>
  <si>
    <t>yvonne.godfrey@jm.ey.com                                                                                        wastanbury@yahoo.com</t>
  </si>
  <si>
    <t>foxysophia1244@gmail.com</t>
  </si>
  <si>
    <t>1(876) 344-4524                                                                                    (876) 529-2936</t>
  </si>
  <si>
    <t>elishathomas@yahoo.com</t>
  </si>
  <si>
    <t>(876) 948-7381</t>
  </si>
  <si>
    <t xml:space="preserve">recyclingpartnersltd@gmail.com                                                                                                                             debbie-ann.gordon@dalegal.com                                                                                           </t>
  </si>
  <si>
    <t>Corner of duke &amp; port royal streets, kingston CSO</t>
  </si>
  <si>
    <t>(876) 367-1929                                                       (876) 442-1430</t>
  </si>
  <si>
    <t>msmathy04@yahoo.com                                                                 clemetson731@gmail.com</t>
  </si>
  <si>
    <t>(876) 323-2233                                                                                    (876) 920-5288                                                                                    (876) 322-9718</t>
  </si>
  <si>
    <t>covelifemin@gmail.com                                                                                                                             osbourneb@gmail.com                                                                                                                                        sheronbetancourt@gmail.com</t>
  </si>
  <si>
    <t xml:space="preserve"> 1 Orange street, montego bay</t>
  </si>
  <si>
    <t>(876) 849-5145                                                                 (876) 367-9382</t>
  </si>
  <si>
    <t>nadashkim@gmail.com                                                                                    anwill25@hotmail.com</t>
  </si>
  <si>
    <t>Ccpalumni15@gmail.com                                                                                                                      bennystwhite@yahoo.com                                                                             shernettewhyte22@gmail.com</t>
  </si>
  <si>
    <t>Info@letsfightbreastcancer.org                                                                                                                                                        cancerawareness2010@gmail.com</t>
  </si>
  <si>
    <t>1(876)520-7323                                                             (876) 321-8990</t>
  </si>
  <si>
    <t>(876) 341-0910                                                      (876) 886-2149</t>
  </si>
  <si>
    <t>Fandpcentre@yahoo.com                                                                                             BEVISCOTT@YAHOO.COM</t>
  </si>
  <si>
    <t>1(876) 865-6030                                               (876) 327-7132                                                                              (876) 981-2799</t>
  </si>
  <si>
    <t>Fmcogsyd@yahoo.com                                                                                                    bmvfplants@yahoo.com</t>
  </si>
  <si>
    <t>(876) 571-4438                                                                  (876) 423-1210                                                                    (876) 429-1786</t>
  </si>
  <si>
    <t>nanntte.waller@gmail.com                                                                                      bevsimmo@gmail.com</t>
  </si>
  <si>
    <t>Info@equipjamaica.com                                                                                               karen@karenbrown.ca                                                                                                                    camishab@hotmail.com</t>
  </si>
  <si>
    <t>(876) 787-5964.                                                                                            (876) 546-1949</t>
  </si>
  <si>
    <t>1(876) 999-6399                                                        (876) 313-5523</t>
  </si>
  <si>
    <t>Epicf.jm@yahoo.com                                                                             sleslie_29@yahoo.com</t>
  </si>
  <si>
    <t>charmaine.edmondson@gmail.com</t>
  </si>
  <si>
    <t>1(876) 906-3428                                                                                           (876) 815-5333                                                                         (876) 816-4746                                                                                    (876) 533-3014</t>
  </si>
  <si>
    <t>1(876) 404-8771                                                                            1(876) 539-2935                                                                                                  1(876) 472-9129.</t>
  </si>
  <si>
    <t>latoyaknowles08@gmail.com                                                                                         jeffery51@gmail.com                                                                                          deonte.born@yahoo.co.uk</t>
  </si>
  <si>
    <t>CAIN100-862C</t>
  </si>
  <si>
    <t>Jamaica National Children's Home</t>
  </si>
  <si>
    <t>CAUN100-511C</t>
  </si>
  <si>
    <t>CAIN100-606C</t>
  </si>
  <si>
    <t>CAIN100-2096C</t>
  </si>
  <si>
    <t>Life Revamped Foundation Limited</t>
  </si>
  <si>
    <t>5 cherry drive, kingston 8</t>
  </si>
  <si>
    <t>(876) 467-2868                                                                           (876) 352-5180</t>
  </si>
  <si>
    <t>michaeldavidwebb54@gmail.com                                                                                                              sheenarampual@gmail.com</t>
  </si>
  <si>
    <t>Faithfulmountzionhouseofprayer@yahoo.com                                                                                                                      queenwarriorj@yahoo.com</t>
  </si>
  <si>
    <t>1(876) 841-7969                                                                                                                                       (876) 536-4969                                                                                               (876) 442-8575                                                                                       (876) 459-0522</t>
  </si>
  <si>
    <t>jcwatson79@yahoo.com</t>
  </si>
  <si>
    <t>faithoutreachint@hotmail.com</t>
  </si>
  <si>
    <t>(876) 850-0620                                                                                                           (876) 631-2703</t>
  </si>
  <si>
    <t xml:space="preserve"> (876) 828-7325                                               (876) 476-2090                                                              (876) 837-5979                                                                  (876) 788-0010</t>
  </si>
  <si>
    <t>(876) 417-7753</t>
  </si>
  <si>
    <t>dwightkinght80@yahoo.com</t>
  </si>
  <si>
    <t>kaydiansimpson123@gmail.com</t>
  </si>
  <si>
    <t>310-567-6950                                                                (876) 899-9009</t>
  </si>
  <si>
    <t>ufjministry@gmail,com                                                             semroy18@rocketmail.com</t>
  </si>
  <si>
    <t>Location</t>
  </si>
  <si>
    <t>1(8760 905-0484                                                                        (876) 931-0081                                                                         (876) 833-7631                                                                     (876) 905-0484                                                        (876) 445-6762</t>
  </si>
  <si>
    <t>elegantestates@yahoo.com</t>
  </si>
  <si>
    <t>(876) 533-8270                                                                  (876) 350-9413                                                                       (876) 330-4695</t>
  </si>
  <si>
    <t>kingdomms123@gmail.com                                                             patricka.hall@outlook.com</t>
  </si>
  <si>
    <t>1(876) 797-0055                                                                       (876) 797-0055                                                                       (876) 278-7863</t>
  </si>
  <si>
    <t>jonathanwalker631@yahoo.com                                                                                      thirteen1213@yahoo.com                                                                                       darkstalleon_530@yahoo.com</t>
  </si>
  <si>
    <t>(876) 321-8379</t>
  </si>
  <si>
    <t>aynassociateslaw@gmail.com                                                              sharen_reid@yahoo.com                                                                                                               sharellereid@hotmail.com</t>
  </si>
  <si>
    <t>(876) 579-5732                                                         (876) 478-4687                                          (876) 880-5826                                                          (876) 366-8095                                                                 (876) 392-2350</t>
  </si>
  <si>
    <t>sigree_stewart@yahoo.com                                                                            jtraceyann@yahoo.com                                                                                     charmalynj@yahoo.com                                                               baxterkrystal15@gmail.com</t>
  </si>
  <si>
    <t xml:space="preserve">1(876) 417-4533                                  </t>
  </si>
  <si>
    <t>Dornabrown7@gmail.com                                                                                               ericabeckford15@gmail.com</t>
  </si>
  <si>
    <t>Gethsemane Emmanuel Healing Temple Limited</t>
  </si>
  <si>
    <t>Info@girlzwithgoals.com                                                                                                girl.goals@gmail.com</t>
  </si>
  <si>
    <t>1(876)596-3401                                                      (876) 885-6149</t>
  </si>
  <si>
    <t>(876) 501-3147                                                                    (876) 809-3769</t>
  </si>
  <si>
    <t>RICKANESCOTT@GMAIL.COM                                                                                    leonclunis@hotmail.com</t>
  </si>
  <si>
    <t xml:space="preserve"> (876) 831-1350                                                                (876) 791-7768                                                                  (876) 347-8452                                                                                                                                (876) 354-2213                                                                                 (876) 784-5560                                                                 (876) 580-1876                                                                    (876) 578-0227</t>
  </si>
  <si>
    <t>helpachildja@gmail.com                                                                        zaieta.skyers@gmail.com</t>
  </si>
  <si>
    <t>(876) 620-8852</t>
  </si>
  <si>
    <t>godsgloria@hotmail.com</t>
  </si>
  <si>
    <t>1(876) 831-2678                                                            (876) 819-3346                                                                                                     (876) 909-0229                                                                     (876) 789-3321                                                             (876) 360-3713                                                                                    (876) 831-2678</t>
  </si>
  <si>
    <t>Fosrichfoundation@flowja.com                                                                                                             thurjoseph@yahoo.co.uk</t>
  </si>
  <si>
    <t>(876) 440-1908</t>
  </si>
  <si>
    <t>revgrey@rogers.com</t>
  </si>
  <si>
    <t>1(876) 334-3578                                                                     (876) 458-0851</t>
  </si>
  <si>
    <t>georgemoodiecaresfoundation@gmail.com                                                                                                                          moodie.george@yahoo.com</t>
  </si>
  <si>
    <t>(876) 792-8736</t>
  </si>
  <si>
    <t>mi7408s04@yahoo.com                                                                                                         nehemiahprophet@gmail.com                                                                                    pparke@gcfc.edu.jm</t>
  </si>
  <si>
    <t>(876) 576-3285</t>
  </si>
  <si>
    <t>feedingofthe5000@live.com</t>
  </si>
  <si>
    <t>(876) 319-6742                                                        (876) 324-6505</t>
  </si>
  <si>
    <t>pastor13jason@gmail.com                                                                      phionherron@gmail.com</t>
  </si>
  <si>
    <t>nvaj18@hotmail.com                                                                    antoinettedaniel08@yahoo.com</t>
  </si>
  <si>
    <t>(876) 969-9637                                                                         (876) 366-5758                                                                                  (876) 422-0676</t>
  </si>
  <si>
    <t>(876) 772-4505                                                (876) 776-0901</t>
  </si>
  <si>
    <t>josephinejohnson641@gmail.com</t>
  </si>
  <si>
    <t>(876) 291-9144</t>
  </si>
  <si>
    <t>1(876) 389-4024                                                                 (876) 342-2222</t>
  </si>
  <si>
    <t>VERONAWHITE59@GMAIL.COM                                                                                                               CONCITADONALDSON54@GMAIL.COM</t>
  </si>
  <si>
    <t>Grace Apostolic Deliverance Tabernacle (G.A.D.T.A.B) Limited</t>
  </si>
  <si>
    <t>(876) 336-4480                                                                   (876) 372-9562</t>
  </si>
  <si>
    <t>gadtabernacle@gmail.com                                                                                                         jermiemcgregor@yahoo.com</t>
  </si>
  <si>
    <t>1(876) 984-7438                                                                       1(876) 878-3591                                                                       (876)878-3591</t>
  </si>
  <si>
    <t>Christtemple105@yahoo.com                                                                                                             jlee@jpsco.com</t>
  </si>
  <si>
    <t>sean@greenblockd.com                                                          cblake@greenblockd.com</t>
  </si>
  <si>
    <t>1(876) 535-6000                                                            (876) 889-5375                                                                   (876) 578-2865</t>
  </si>
  <si>
    <t>1(876) 620-5751                                                                           (876) 298-6779                                                                                               (876) 381-2861</t>
  </si>
  <si>
    <t>Gfgefoundation@gmail.com                                                                                                   martin@tsija.com                                                  michelemalewis@gmail.com</t>
  </si>
  <si>
    <t>1(876) 749-4849                                                            (876) 368-7000</t>
  </si>
  <si>
    <t>Greendale_twickenhamgardens@yahoo.com                                                                       taxresultant@yahoo.co.uk</t>
  </si>
  <si>
    <t>trudian.hunt@yahoo.com</t>
  </si>
  <si>
    <t>(876) 357-97772                                                                               (876) 340-1810                                                                    (876) 854-9123                                                                               917-696-4222                                                                                               (876) 809-7682</t>
  </si>
  <si>
    <t>markwalker2@hotmail.com</t>
  </si>
  <si>
    <t>shereesmith311@yahoo.com</t>
  </si>
  <si>
    <t>CAIN100-136C</t>
  </si>
  <si>
    <t>(876) 288-7378                                                                      (876) 364-6472</t>
  </si>
  <si>
    <t>buchanan.shanice92@yahoo.com</t>
  </si>
  <si>
    <t>loraineedwards@yahoo.com</t>
  </si>
  <si>
    <t>(876) 856-0793</t>
  </si>
  <si>
    <t>(876) 758-6645                                              (876) 758-0681                                                        (876) 508-0070</t>
  </si>
  <si>
    <t>bishopdelroywillis1@yahoo.com</t>
  </si>
  <si>
    <t>(876) 362-5109                                                              (876) 836-4040                                                   (876) 437-3063                                                   (876) 419-4444                                      (876) 545-8194</t>
  </si>
  <si>
    <t>Goodbehaviourbetterjamaica@gmail.com                                                                                                                  robertsonj.d.r@gmail.com</t>
  </si>
  <si>
    <t>Charity@goingspiredja.com                                                                                                         reeceracquel@gmail.com</t>
  </si>
  <si>
    <t>1(876) 775-3370                                                                  (876) 546-1257</t>
  </si>
  <si>
    <t>Godliveswithinministries@gmail.com                                                                                                       glwstudio@gmail.com</t>
  </si>
  <si>
    <t>(876) 296-8203                                                                    (876) 332-9925</t>
  </si>
  <si>
    <t>rochellessmith876@gmail.com                                                                                                 troyjames3kids@gmail.com                                                                                                                          shawnaleelawrence4@gmail.com</t>
  </si>
  <si>
    <t>1(876) 919-4197                                                                                         (876) 909-3378</t>
  </si>
  <si>
    <t>CAIN100-2115C</t>
  </si>
  <si>
    <t>Zion Fire House Ministries</t>
  </si>
  <si>
    <t>Hart street, old harbour p.o., st.catherine</t>
  </si>
  <si>
    <t>(876) 874-3140                                                                                     (876) 816-0433</t>
  </si>
  <si>
    <t>donawilliamson34@gmail.com                                                                                                                                             barrettmaureen49@gmail.com</t>
  </si>
  <si>
    <t>CAIN100-2114C</t>
  </si>
  <si>
    <t>Seafield Past Students Association</t>
  </si>
  <si>
    <t>Seafield district, guy's hill p.o., st.catherine</t>
  </si>
  <si>
    <t xml:space="preserve">(876) 374-9816                                                                     (876) 450-1718                                                                                   (876) 839-7377                                                                                                      (876) 374-9816                                                      </t>
  </si>
  <si>
    <t>seafieldpsa@gmail.com</t>
  </si>
  <si>
    <t>Higherlevelministry@gmail.com                                                                                                    michaelspencer225@gmail.com                                                                                                                             desrineburrell@gmail.com</t>
  </si>
  <si>
    <t>wcwkgn@hotmail.com                                                                                                                          donrubi@verizon.net</t>
  </si>
  <si>
    <t>1(876) 361-2048                                                                            (876) 929-3900                                                                         (876) 361-2048                                                                         (876) 842-5216</t>
  </si>
  <si>
    <t>305-310-0734                                                                                                    (876) 948-1227</t>
  </si>
  <si>
    <t>Kataylor1819@yahoo.com                                                                                                               kelly.akin@duncox.com</t>
  </si>
  <si>
    <t>Hbcccffs.pmo@gmail.com                                                                                                      kbsk107@ymail.com</t>
  </si>
  <si>
    <t xml:space="preserve">(876) 283-7272                                                                  (876) 890-7445                                                                                                                  (876) 478-5552                                                                         (876) 406-9093                                                                               </t>
  </si>
  <si>
    <t>(876) 570-5262                                                                          (876) 540-8432                                                                                44(0) 203-289-5262</t>
  </si>
  <si>
    <t>1(876) 837-6899                                                                            (876) 334-4827</t>
  </si>
  <si>
    <t>1(876) 279-6338                                                                           (876) 426-5926</t>
  </si>
  <si>
    <t>greejen@hotmail.com                                                                                         frazerdennesha@yahoo.com</t>
  </si>
  <si>
    <t>1(876) 774-4751                                                                                               (876) 808-7915</t>
  </si>
  <si>
    <t>Highlyblessfoundation@gmail.com                                                                                                                                    farabigail@yahoo.com                                                                                                                                                    meleciahewitt07@gmail.com</t>
  </si>
  <si>
    <t>(876) 562-5216                                                                            (876) 316-3912                                                             (876) 562-5216                                                                 (876) 983-0232                                                                 (876) 430-4507                                                                (876) 855-5646                                                                     (876) 593-1284                                                        (876) 668-3369</t>
  </si>
  <si>
    <t xml:space="preserve">(876) 868-9318                                                             (876) 749-7057                                                      (876) 387-5146    </t>
  </si>
  <si>
    <t>lx_parkinson@hotmail.com                                                                            moniquecrobbie19@gmail.com</t>
  </si>
  <si>
    <t>CAIN100NR-192C</t>
  </si>
  <si>
    <t>The Lilliput Ministries International Limited</t>
  </si>
  <si>
    <t>Lilliput District, Montego Bay #1 P.O. Box 471. St.James</t>
  </si>
  <si>
    <t>To advance religion.</t>
  </si>
  <si>
    <t>876-392-5292</t>
  </si>
  <si>
    <t>maranathalilliput@yahoo.com</t>
  </si>
  <si>
    <t>LJDR Davis Foundation Ltd</t>
  </si>
  <si>
    <t>(876) 399-7714                                  Fax:(876)  974-9264</t>
  </si>
  <si>
    <t>CAIN100-1638C</t>
  </si>
  <si>
    <t>Friends Of Watson Taylor Park Limited</t>
  </si>
  <si>
    <t>4 Almond drive, lucia p.o., hanover</t>
  </si>
  <si>
    <t>(876) 851-3830                                                        (876) 597-6151                                                                                    (876) 756-2719                                                   (876) 544-2767</t>
  </si>
  <si>
    <t>campbeljo@gmail.com                                                                                   cecilia588@hotmail.com                                                                                                                      donaldallen@sbcglobal.net</t>
  </si>
  <si>
    <t>CAIN100-2083C</t>
  </si>
  <si>
    <t>Love Answer All Limited</t>
  </si>
  <si>
    <t>263 Harrison avenue, morris meadows, gregory park p.o., st. catherine</t>
  </si>
  <si>
    <t>(876) 450-1124                                                                                                 (876) 429-8921</t>
  </si>
  <si>
    <t>CAOS100-854C</t>
  </si>
  <si>
    <t>CAIN100-154C</t>
  </si>
  <si>
    <t>CAIN100NR-1277C</t>
  </si>
  <si>
    <t>Life Pak Foundation Limited</t>
  </si>
  <si>
    <t>The Leadership Development Initiative</t>
  </si>
  <si>
    <t>Advice@mentorinc.org                                                                                               marc.frankson@gmail.com                                                                                                                                              iwarburton.law@gmail.com</t>
  </si>
  <si>
    <t>1(876) 901-1936                                                                                                         1(876) 620-0223                                                                              (876) 473-6308                                                                                                                   (876) 447-3927</t>
  </si>
  <si>
    <t>CAIN100-1303C</t>
  </si>
  <si>
    <t>CAIN100-2098C</t>
  </si>
  <si>
    <t>Victory Over Past (VOP) Foundation Limited</t>
  </si>
  <si>
    <t>Bushy park, bushy park p.o., st.catherine</t>
  </si>
  <si>
    <t>(876) 438-2256                                                                         (876) 486-6649</t>
  </si>
  <si>
    <t>victoryoverpastfoundation@gmail.com                                                                                        sicnarfms@gmail.com                                                                                                                          kimone.shaw@gmail.com</t>
  </si>
  <si>
    <t>CAIN100-465C</t>
  </si>
  <si>
    <t>Pals Jamaica</t>
  </si>
  <si>
    <t>7 North street, kingston</t>
  </si>
  <si>
    <t>christopher.barnes@gleanerjm.com                                                                                                                                     palsjamaica@gmail.com</t>
  </si>
  <si>
    <t>(876) 450-6968                                                                           (876) 383-7250                                                                         (876) 999-9511                                                              (876) 819-6105                                                (876) 922-3400-9</t>
  </si>
  <si>
    <t>(876) 844-4713                                                                          (876) 869-9864                                                                                  (617) 283-0611</t>
  </si>
  <si>
    <t>Jaccri_uwi@gmail.com                                                                                                                                                                             info@jaccri.org                                                                                                                                               stevenhsmith93@gmail.com                                                                                                                                 dinglespence@gmail.com</t>
  </si>
  <si>
    <t>(876) 822-1763                                                                                                    (876) 404-9036</t>
  </si>
  <si>
    <t>nuavek@aol.com                                                                                                               roger.salmon14@gmail.com                                                                                                                                  jamaicaamericanfootballassoc@yahoo.com</t>
  </si>
  <si>
    <t>CAIN100-603C</t>
  </si>
  <si>
    <t xml:space="preserve">(876) 383-3115                                                                          (876) 973-0730                                                                                             </t>
  </si>
  <si>
    <t>CAIN100-2025C</t>
  </si>
  <si>
    <t>NRJ Foundation Limited</t>
  </si>
  <si>
    <t>2nd floor, 3 ardenne road, kingston 10</t>
  </si>
  <si>
    <t>(876) 926-7545</t>
  </si>
  <si>
    <t>humanresource@monymuskrums.com</t>
  </si>
  <si>
    <t>CAIN100-1672C</t>
  </si>
  <si>
    <t>alvinrowe@gmail.com                                                                                                                                 brighteyye@gmail.com                                                                                        alvin674@gmail.com</t>
  </si>
  <si>
    <t>CAIN100-856C</t>
  </si>
  <si>
    <t>(876) 927-4371-5                                                              (876) 927-5081.                                                                  (302) 397-1974.                                                                            (876) 462-9367.</t>
  </si>
  <si>
    <t>Jailbreakdeliverancechurch@gmail.com                                                                                                                                                          jdministries.org@gmail.com</t>
  </si>
  <si>
    <t>Institute For Mobilization, Partnerships &amp; Actions For Community Transformation (IMPACT). Limited</t>
  </si>
  <si>
    <t>(876) 469-0480                                                                   (876) 988-0859                                                                                    (876) 925-3415                                                                       (876) 384-2185</t>
  </si>
  <si>
    <t>maziewalker@gmail.com                                                                                                cunningham.gray@gmail.com</t>
  </si>
  <si>
    <t>(876) 375-3846                                                                (876) 536-4838                                                               (876) 432-3565</t>
  </si>
  <si>
    <t>ishallimpact@yahoo.com                                                                                  peterstewart429@gmail.com</t>
  </si>
  <si>
    <t>(876) 924-1719                                                                                 (876) 924-2141                                                                                    fax:(876) 969-3076</t>
  </si>
  <si>
    <t>Immaculate.prep@gmail.com                                                                                                                 ichs@cwjamaica.com                                                                                                                           fsaadja@gmail.com                                                                                                              ichsprincipal@cwjamaica.com</t>
  </si>
  <si>
    <t>Ilujacollective@gmail.com                                                                                                                            nicholasparnell@gmail.com</t>
  </si>
  <si>
    <t>(876) 383-4656</t>
  </si>
  <si>
    <t>info@irisjohnsonfoundation.com                                                                              denniesa@yahoo.com                                                                                                                                 desyrun@yahoo.com</t>
  </si>
  <si>
    <t>keneisha21porter@gmail.com                                                                                                                                                                   glenhype1@gmail.com                                                                                                                                                kporter@hypecares.org</t>
  </si>
  <si>
    <t>1(876) 999-0304                                                                   (876) 969-5610</t>
  </si>
  <si>
    <t>CAIN100-2116C</t>
  </si>
  <si>
    <t>Betta Farms Foundation Limited</t>
  </si>
  <si>
    <t>Lot 7, temple hall, kingston 9, St.andrew.</t>
  </si>
  <si>
    <t xml:space="preserve">(876) 308-0560                                                                               (876) 470-9119                                                                       (876) 778-8317 </t>
  </si>
  <si>
    <t xml:space="preserve">bettafoundationja@gmail.com               </t>
  </si>
  <si>
    <t xml:space="preserve">(876) 343-6325                                                         (876)610-4104                                                                           (876) 861-1613                                                                                     (876) 463-2878 </t>
  </si>
  <si>
    <t>buntystarr@hotmail.com                                                                                michelesolomon8@gmail.com                                                                                        hinesnatanish@yahoo.com</t>
  </si>
  <si>
    <t>(876) 776-9136</t>
  </si>
  <si>
    <t>royhwh@gmail.com</t>
  </si>
  <si>
    <t>(876) 445-6802                                               (876) 893-9862                                                (876) 596-4651                                                                                            (876) 340-5121                                                                                (876) 562-3156                                                                                (876) 875-5320</t>
  </si>
  <si>
    <t>drofslag@gmail.com                                                                                                        bjmontique68@gmail.com</t>
  </si>
  <si>
    <t>douglasanta@gmail.com</t>
  </si>
  <si>
    <t>(876) 746-8789                                                                 (876) 852-2929                                                                                        (876) 423-4383</t>
  </si>
  <si>
    <t>Fdmichurch@gmail.com                                                                                                  ameikle2013@gmail.com                                                                                                               paulsawyers32@gmail.com</t>
  </si>
  <si>
    <t>(876) 603-1485.                                                                                 (876) 509-2949.                                                                (876) 834-8461.</t>
  </si>
  <si>
    <t>jampentecostal1955@gmail.com</t>
  </si>
  <si>
    <t>(876) 564-3770</t>
  </si>
  <si>
    <t>joam@joamltd.org</t>
  </si>
  <si>
    <t>(876) 361-3166.                                                                 (876) 544-8762</t>
  </si>
  <si>
    <t>nataliecorthesy@yahoo.com                                                                                                              dcglisa@hotmail.com</t>
  </si>
  <si>
    <t>adamanufacturingjamaica@gmail.com</t>
  </si>
  <si>
    <t>1(876) 927-4199                                                                   (876) 978-8523</t>
  </si>
  <si>
    <t>Jfcdhealth@gmail.com                                                                                                growthtools@msm.com</t>
  </si>
  <si>
    <t xml:space="preserve">(876) 999-7441.                                          (876) 978-9881.                                                                                                (876) 926-6046.                                                  (876) 589-5153.                                                              (876) 508-9540. </t>
  </si>
  <si>
    <t xml:space="preserve">fayw@cwjamaica.com                                                                    saak1970@hotmail.com                                                                                                                             cstafford@cwjamaica.com                                                                                                  vtecpwrd@yahoo.com                                                                         </t>
  </si>
  <si>
    <t>Teamjjt@gmail.com                                                                                                                          info@jamaicamusicaltheatre.com</t>
  </si>
  <si>
    <t>1(876) 926-3562-4                                                               (876) 848-4431</t>
  </si>
  <si>
    <t>85 hope road, kingston 6</t>
  </si>
  <si>
    <t>Famplanja@gmail.com                                                                                                                      famplan.finance@gmail.com</t>
  </si>
  <si>
    <t>1(876) 922-3209                                                                           (876) 978-5162</t>
  </si>
  <si>
    <t>ftcogopfi@gmail.com</t>
  </si>
  <si>
    <t>(876) 869-6907.                                                                  (876) 399-4258.                                                                              (876) 322-8046.                                                           (876) 919-3529.                                                      (876) 9789752.</t>
  </si>
  <si>
    <t>Jetlive1@gmail.com                                                                                         ral@cwjamaica.com                                                                                                 vormsby@bkjm.com                                                                                                               maxine_henrywilson@yahoo.com                                                                                                                                rosyvonne2@gmail.com                                                                                                                                            dcampbelllaw@cwjamaica.com</t>
  </si>
  <si>
    <t>(876) 474-0370.                                                      (876) 826-9232.                                                              (876) 382-2157.                                                            (876) 866-4693.</t>
  </si>
  <si>
    <t>(876) 521-8494                                                 0114-475-920-8764.</t>
  </si>
  <si>
    <t>culturalhealth@hotmail.com</t>
  </si>
  <si>
    <t xml:space="preserve">(876) 906-6884                                                                           (876) 312-5955                                                                           (876) 881-6970.                                                                               (876) 323-0144                                                                                                </t>
  </si>
  <si>
    <t>Lovehope2015@gmail.com                                                                                                                                 jna.anderson@gmail.com                                                                                                                                          srobinsondavis@gmail.com</t>
  </si>
  <si>
    <t>(876) 926-2139                                                                 fax: (876) 926-4760.</t>
  </si>
  <si>
    <t>Admin@nuttallhospital.org                                                                                                    ceo@nuttallhospital.org</t>
  </si>
  <si>
    <t>Info@canjiinnternational.com                                                                               abitey1@yahoo.com</t>
  </si>
  <si>
    <t>Stacy.ann@jamaicafoundation.org                                                                                             stacyannc@icloud.com</t>
  </si>
  <si>
    <t>1(876) 889-3695                                                                                                                     (876) 507-2651.                                                               (876) 520-5279.                                                    (876) 345-7782.</t>
  </si>
  <si>
    <t>Jymotivators@gmail.com                                                                                                   richardsonrodain@yahoo.com                                                                                                      rodrickchance@gmail.com                                                                  aharris372@gmail.com                                                                                                                               pierclaw@yahoo.com</t>
  </si>
  <si>
    <t>(876) 818-5922                                                                                      (876) 995-2972                                                                                  (876) 383-2436                                                                                      (876) 361-3058                                                                                                        (876) 448-4923                                                                      (876) 322-5600                                                                                                                           (876) 820-9526</t>
  </si>
  <si>
    <t>adrianamair@yahoo.com                                                                                dcintaward@cwjamaica.com                                                                                     richardmarkchen@gmail.com                                                                                   dmck@mckoylaw.com                                                                                                   stephanie_woolcook@yahoo.com                                                                                                      owenwr@gmail.com                                                                          cdenny64@gmail.com</t>
  </si>
  <si>
    <t>(876) 551-8650                                                                                    (876) 469-1938                                                                      (876) 473-3310</t>
  </si>
  <si>
    <t>vice-chairman@jamaicarugby.org                                                                            dekoolone56@gmail.com                                                                   cornwallcountyrugby@yahoo.com</t>
  </si>
  <si>
    <t>Jamaica Rural Youth Foundation Limited</t>
  </si>
  <si>
    <t xml:space="preserve">1(876) 539-8001                                                                     (876) 805-8699.                                                                             </t>
  </si>
  <si>
    <t>melanie.wynter@gmail.com</t>
  </si>
  <si>
    <t>1(876) 961-0191                                                                            1(876) 282-4240                                                                    1(876) 869-9522                                                                (876) 363-7255                                                                         (876) 416-4175</t>
  </si>
  <si>
    <t>Stewartmark123@gmail.com                                                                                              vermastewart@gmail.com                                                                                                                 karengottshalk@yahoo.com</t>
  </si>
  <si>
    <t xml:space="preserve">(876) 383-5845                                                                       (876) 924-2347                                                                                         (876) 373-4246                                                             (876) 551-8841                                                                                         </t>
  </si>
  <si>
    <t>shermarze226@yahoo.com                                                                                                                 shanemoi961@yahoo.com</t>
  </si>
  <si>
    <t>CAIN100-2139C</t>
  </si>
  <si>
    <t>Esirom Foundation Limited</t>
  </si>
  <si>
    <t>Unit # 20, 13 West kings house road, kingston 10.</t>
  </si>
  <si>
    <t>(876) 386-1096                                                              (876) 891-0755</t>
  </si>
  <si>
    <t>alex@esirom</t>
  </si>
  <si>
    <t>CAIN100-1612C</t>
  </si>
  <si>
    <t>sara.lam.walker@gmail.com                                                                                        malcolm.tanice@yahoo.com                                                                                               angelicladiessociety@gmail.com</t>
  </si>
  <si>
    <t>CAIN100-1681C</t>
  </si>
  <si>
    <t>CAIN100-2072C</t>
  </si>
  <si>
    <t>The Rock Tower Limited</t>
  </si>
  <si>
    <t>17 Mark lane, kingston, cso.</t>
  </si>
  <si>
    <t>To provide relief from poverty, deprivation, distress, and hardship and to promote the welfare of persons in jamaica through visual arts and other creative mediums.</t>
  </si>
  <si>
    <t>(876) 344-9699                                                          (876) 818-7664</t>
  </si>
  <si>
    <t>1(876) 398-5469                                                                       (876) 579-4805                                                           fax: (876) 946-0031</t>
  </si>
  <si>
    <t>Admin@creativelearning.info                                                                                                      mandymelville@clblfoundation.org</t>
  </si>
  <si>
    <t>(876) 986-7890                                                                                        fax: (876) 986-1552</t>
  </si>
  <si>
    <t>CAIN100-581C</t>
  </si>
  <si>
    <t>Kckcmin@gmail.com                                                                                                                 shavajnikt@gmail.com</t>
  </si>
  <si>
    <t>1(876) 310-0525.                                                                             (876) 789-8079</t>
  </si>
  <si>
    <t>CAIN100-583C</t>
  </si>
  <si>
    <t>CAIN100NR-193C</t>
  </si>
  <si>
    <t>Apostles &amp; Prophets Doctrine Church of Jamaica</t>
  </si>
  <si>
    <t>Haddo District, Ramble P.O. Hanover</t>
  </si>
  <si>
    <t>876-334-5119</t>
  </si>
  <si>
    <t>apdcoj@gmail.com</t>
  </si>
  <si>
    <t>CAUN100NR-75C</t>
  </si>
  <si>
    <t>(876) 314-7878                                                                                       (289) 541-3920                                                                       (347)224-1552</t>
  </si>
  <si>
    <t>CAIN100-2064C</t>
  </si>
  <si>
    <t>Bam Moms Club Limited</t>
  </si>
  <si>
    <t>Unit # 18, musgrave professional suites, 34 lady musgrave road, kingston 5.</t>
  </si>
  <si>
    <t>(876) 428-3336.                                                                     (876) 506-4064</t>
  </si>
  <si>
    <t>bammomsclub@gmail.com                                                                                   adrianm2000@hotmail.com                                                                                                        soymetal@yahoo.com</t>
  </si>
  <si>
    <t>CAIN100-285C</t>
  </si>
  <si>
    <t>CAIN100-2129C</t>
  </si>
  <si>
    <t>Greater Love &amp; Divine Works Apostolic Church Limited</t>
  </si>
  <si>
    <t>Africa district, old harbour p.o., st.catherine</t>
  </si>
  <si>
    <t>To proclaim,preach and propagate the gospel of jesus christ to the people of jamaica and foreign lands by radio, television, recording, printed word and by personal evangelism and to provide for fellowship of all members and those who adhere to the christian faith for the advancement of religion in jamaica.</t>
  </si>
  <si>
    <t>gldwapostolic@gmail.com                                                                                                              ianwilliams798@gmail.com</t>
  </si>
  <si>
    <t>(876) 390-5809                                                                                  (876) 545-3581                                                                                      (876) 373-8867</t>
  </si>
  <si>
    <t>CAIN100-595C</t>
  </si>
  <si>
    <t>Mt.Zion Sanctuary Assemblies Of Jamaica Church Of Seventh Day Limited</t>
  </si>
  <si>
    <t>160 Main street, ocho rios p.o., st.ann</t>
  </si>
  <si>
    <t>(876) 820-0550                                                        (876) 632-7401                                                       (876) 631-1543                                                                   (876) 899-6221                                                                            (876) 995-6120.                                                                      (876) 887-2006                                                                                       (876) 899-6221                                                                           (876) 440-1505                                                                           (876) 442-0597                                                                        (876) 275-6477                                                                     ()876) 365-1049</t>
  </si>
  <si>
    <t>19mountzionassemblies@gmail.com</t>
  </si>
  <si>
    <t>CAIN100-1365C</t>
  </si>
  <si>
    <t>1(876) 291-3110                                                                      (876) 561-4870</t>
  </si>
  <si>
    <t>22B old hope road, kingston 5</t>
  </si>
  <si>
    <t>CAIN100NR-16C</t>
  </si>
  <si>
    <t>1(876) 627-6240                                                             (876) 816-5130.                                                                                (876) 772-7176.                                                                                      (876) 848-6073.                                                                            (876) 816-5130.</t>
  </si>
  <si>
    <t xml:space="preserve">Lifebiblecollegeja2019@outlook.com                                                                                                micharie.thomas@gmail.com                                                                                                             foursquarecp@cwjamaica.com                                                                                                            gphillips@lbcja.edu.jm                                                                                                                                     </t>
  </si>
  <si>
    <t>CAIN100-2000C</t>
  </si>
  <si>
    <t>Windy manor, stanmore, malvern p.o., st.elizabeth</t>
  </si>
  <si>
    <t>MOJAHbusiness@gmail.com                                                                  virginia.burke@gmail.com                                                                                               patricia.r.francis@gmail.com                                                                                     alounassamba@gmail.com                                                                                   laletadavismattis@gmail.com                                                                                                                                                           inansiart@gmail.com</t>
  </si>
  <si>
    <t>(876) 966-5001                                                                          (876) 850-8482                                                                   (876) 357-5833.                                                                                     (876) 293-4436.                                                             (876) 531-9174.                                                               (876) 350-6193.</t>
  </si>
  <si>
    <t xml:space="preserve">1(876) 929-7432                                                                  (876) 339-2822                                                                                 (876) 928-5863                                                                                 (876) 656-9491.                                                                        </t>
  </si>
  <si>
    <t>Info@hmf.com.jm                                                                                                    cameron.burnet@jamaicanteas.com                                                                                                               johnmahfood@jamaicanteas.com                                                                                                                             charles.barrett@jamaicanteas.com                                                                                                       jonathan.mahfood@jamaicanteas.com</t>
  </si>
  <si>
    <t>CAOS100-2132C</t>
  </si>
  <si>
    <t>Dollar For Humanity Inc</t>
  </si>
  <si>
    <t>1 Osbourne street, harrison town, ocho rios p.o., st.ann</t>
  </si>
  <si>
    <t>dollar.humanity@gmail.com</t>
  </si>
  <si>
    <t>(876) 872-2714                                                                          1(561) 7702617 786                                                                                                            (876) 872-2714                                                                                     (876) 544-1151                                                                                                     (876) 867-4488</t>
  </si>
  <si>
    <t>CAIN100-2127C</t>
  </si>
  <si>
    <t>True And Holy Ministries</t>
  </si>
  <si>
    <t>6 Burke road, old harbour,st.catherine</t>
  </si>
  <si>
    <t>wiltrowers@yahoo.com</t>
  </si>
  <si>
    <t>(876) 327-0943                                                        (876) 820-3630                                                                              (876) 320-7665                                                             (876) 337-0270</t>
  </si>
  <si>
    <t>CAIN100-178C</t>
  </si>
  <si>
    <t>1(876) 784-2916                                                                         (876) 424-0215                                                                            (876) 934-4111                                                                                     (876) 429-0408                                                                               (876) 363-7002.                                                                          (876) 564-7065.                                                                            (876) 779-9465                                                                                     (876) 571-0818                                                                                       (876) 579-7903                                                                            (876) 357-2886</t>
  </si>
  <si>
    <t>CAIN100-1679C</t>
  </si>
  <si>
    <t xml:space="preserve">1(876) 943-1361                                                               (876) 298-7861.                                                                  (876) 943-1361.                                                                             (876) 850-8996.                                                                             (876) 816-1764.                                                                                     (876) 298-7861.                                                                 (876) 356-0239.                                                                            </t>
  </si>
  <si>
    <t>trezawnahgordon@gmail.com                                                                                                         wordreachfoundation@gmail.com                                                                                                      kinglykevin@yah</t>
  </si>
  <si>
    <t>Ksattaentries@gmail.com                                                                                                                  ksattajamaica@gmail.com</t>
  </si>
  <si>
    <t>1(876) 483-1570                                                   1(876) 446-1615                                                                                                     (876) 502-4987.                                                                                                (876) 483-1570</t>
  </si>
  <si>
    <t>1(876) 327-6552                                                                                                                      (876) 867-4461                                                                                              (876) 808-6320</t>
  </si>
  <si>
    <t>(876) 796-9969.                                                         (876) 667-2365.</t>
  </si>
  <si>
    <t xml:space="preserve">Sb-reid@hotmail.com                                                                                                           samreid@cwjamaica.com                                                                                     matthewreid22@live.com                                                                                               danielreid@live.com                                                                                                            celest.reid11@gmail.com                                                                                           </t>
  </si>
  <si>
    <t>matthew.lyn@mycbgroup.com                                                                                                       cahendrickson@natbake.com                                                                                            amykerr.ja@gmail.com</t>
  </si>
  <si>
    <t>Kempshillhighpsa@gmail.com                                                                                                         michele25@yahoo.com</t>
  </si>
  <si>
    <t>CAIN100-83C</t>
  </si>
  <si>
    <t>(876) 281-0788.                                                                                    (416) 844-3703</t>
  </si>
  <si>
    <t>kinglindon2@gmail.com                                                                                       ingletonmoyalee@gmail.com</t>
  </si>
  <si>
    <t>1(876) 844-2612.                                                                         1(876) 926-4811.</t>
  </si>
  <si>
    <t>sherene@kjcm.org</t>
  </si>
  <si>
    <t>1(876) 319-8191                                                        (876) 770-7361</t>
  </si>
  <si>
    <t>desmclarty@gmail.com                                                                                                                                     vivienematherson@yahoo.com</t>
  </si>
  <si>
    <t>(876) 815-0478.                                                                           (876) 507-7973.                                                                        (876) 853-9332.                                                                              (876) 402-7347.                                                                      (876) 789-5401</t>
  </si>
  <si>
    <t>royskyers@yahoo.com</t>
  </si>
  <si>
    <t>1(876) 930-3918                                                                  (876) 890-4104</t>
  </si>
  <si>
    <t>(876) 375-5286.                                                                                  (876) 771-3445</t>
  </si>
  <si>
    <t>ps149.6toend@yahoo.com                                                                                                                         melodympalmer@gmail.com                                                                                                                                 barrettspecial@yahoo.com</t>
  </si>
  <si>
    <t>kingston &amp; st. andrew</t>
  </si>
  <si>
    <t>1(876) 562-3053                                                                1(876) 321-9205                                                          (876) 389-0145</t>
  </si>
  <si>
    <t>Cureandconquer@gmail.com                                                                                                                  ramsaykenroy@gmail.com                                                                                                                     meliss.ramsay1975@gmail.com</t>
  </si>
  <si>
    <t>orchidblessin@yahoo.com</t>
  </si>
  <si>
    <t>(876) 390-5915.                                                                    (876) 513-9360.                                                                          (876) 312-6958.</t>
  </si>
  <si>
    <t>Johntownja@gmail.com                                                                                                                  perkinsneil@125@gmail.com</t>
  </si>
  <si>
    <t>(876) 870-3085.                                                                         (876) 772-8627.                                                                                    (876) 569-0172</t>
  </si>
  <si>
    <t xml:space="preserve">paularos072@hotmail.com                                                                                                                                     nicola.murray@taj.gov.jm                                                                                                          </t>
  </si>
  <si>
    <t>Jehugappy10@gmail.com                                                                                          yvonne-henderson@sky.com</t>
  </si>
  <si>
    <t>1(876) 882-0356.                                                                         (876) 310-8875.</t>
  </si>
  <si>
    <t>(876) 494-2634.                                                                                        (876) 463-5061.                                                                                                       (876) 799-0188.                                                                                    (876) 362-4546.</t>
  </si>
  <si>
    <t>Chrisberry94@yahoo.com                                                                               elinsuth@yahoo.com</t>
  </si>
  <si>
    <t>CAAP100-90C</t>
  </si>
  <si>
    <t>treasury@ncu.edu.jm                                                                                                                          lincolin.edwards@ncu.edu.jm                                                                                                                                                                                                     president@ncu.edu.jm</t>
  </si>
  <si>
    <t xml:space="preserve">1(876) 963-7200-4                                                                 (876) 963-8552                                                                         (876) 963-7145                                                                    (876) 281-0120                                                                       </t>
  </si>
  <si>
    <t>(876) 470-7299</t>
  </si>
  <si>
    <t>contactlannet@gmail.com</t>
  </si>
  <si>
    <t>(876) 880-3725.                                                         (876) 846-9346.                                                             (876) 476-5835.</t>
  </si>
  <si>
    <t>lawrencestepheany@gmail.com</t>
  </si>
  <si>
    <t>1(876) 960-1791                                                               (876) 929-2438.                                                                         (876) 929-6091.                                                                              (876) 298-6855                                                                          (876) 564-7774.                                                                                   (876) 404-5842.</t>
  </si>
  <si>
    <t>Rmahfood@gmail.com                                                                                                                                mahfood@gmail.com                                                                                                                 sandramahfood@gmail.com                                                                                                                              elethia@hotmail.com                                                                                                                                rmahfood@hawkeye@hawkeye.com.jm</t>
  </si>
  <si>
    <t>(876) 335-3562                                                   (876) 369-4171                                                       (876) 417-3109.                                                              (876)410-9642.                                                                         (876) 336-3562.                                                                                       (876) 774-5898.                                                    (876) 382-0765.                                                         (876) 384-2970</t>
  </si>
  <si>
    <t>Rosehall026@gmail.com                                                                                    lionclub700@yahoo.com</t>
  </si>
  <si>
    <t>CAIN100-1992C</t>
  </si>
  <si>
    <t>Fraser Foundation Limited</t>
  </si>
  <si>
    <t>393 Keswick circle, gregory park p.o., st.catherine.</t>
  </si>
  <si>
    <t>(813)419-9838.                                     (813) 966-1478.                                                                                                               (876) 308-6345.                                                                               (876) 489-1107</t>
  </si>
  <si>
    <t>dexter@fraserfootballfoundation.org                                                                                                       amoy@fraserfootballfoundation.org                                                                           jason@fraserfootballfoundation.org                                                                                         kimone@fraserfootballfoundation.org</t>
  </si>
  <si>
    <t>CAIN100-2094C</t>
  </si>
  <si>
    <t>Ocean Of Faith Foundation Limited</t>
  </si>
  <si>
    <t>Prospect landsettlement,port antonio p.o., portland.</t>
  </si>
  <si>
    <t>(876) 781-8783                                                                                        (876) 581-5955                                                                                                   (876) 851-5722</t>
  </si>
  <si>
    <t>t.opal@yahoo.com                                                                  w.thompson227@gmail.com                                                                                                        powerskilia@yahoo.com                                                                                             shanayo_fr@hotmail.com</t>
  </si>
  <si>
    <t>1(876) 389-0258                                                                                      (876)504-0300.                                                                     (876) 359-0258.                                                                                    (876) 285-4419.                                                                          (876) 899-3371.                                                                               (876) 373-9150.</t>
  </si>
  <si>
    <t>kayds_mac@yahoo.com                                                                              support@lionhighfoundation.org                                                                                                                    amharieforchildren@gmail.com</t>
  </si>
  <si>
    <t>(876) 470-8308                                                                          (876) 885-4270                                                                       (876) 564-3824.                                                                           (876) 819-2322.</t>
  </si>
  <si>
    <t>ilahslemonaidfoundation@gmail.com                                                                       kmchuck.smith@gmail.com                                                                              theandavis@gmail.com                                                                            tishan@engineroombrandhouse.com                                                                   sashapeat.bsp@gmail.com</t>
  </si>
  <si>
    <t>CAIN100-593C</t>
  </si>
  <si>
    <t>1(876) 864-2272                                                                       (876) 873-3121.                                                                                                         (876) 875-1893</t>
  </si>
  <si>
    <t>Pastoredwards20@gmail.com                                                                                          kayla_2marie@yahoo.com</t>
  </si>
  <si>
    <t>1(876) 885-9198                                                            (876) 418-7872                                                                    (647) 282-0426</t>
  </si>
  <si>
    <t>yolandefender@gmail.com                                                                                                                           taniasbrega@gmail.com</t>
  </si>
  <si>
    <t>1(876) 470-3937                                                                                    (876) 798-5492.                                                                        (876) 543-0377</t>
  </si>
  <si>
    <t>Pa.smith2@yahoo.com                                                                                                                         rosalapapa@yahoo.com</t>
  </si>
  <si>
    <t>1(876) 528-9543                                                     (876) 845-5155                                                            (876) 481-2226                                                                    (876) 383-7476                                                                                 (876)  867-3408.</t>
  </si>
  <si>
    <t>Loveandpowerministries@gmail.com                                                                                                            lennoxwillis51@gmail.com</t>
  </si>
  <si>
    <t>CAIN100NR-177C</t>
  </si>
  <si>
    <t>Wings Kidz Limited</t>
  </si>
  <si>
    <t>7 Dome street, montego bay # 1 p.o., st.james</t>
  </si>
  <si>
    <t>roy5557@gmail.com</t>
  </si>
  <si>
    <t>(876) 436-2577.                                                                                   (876) 288-2809.                                                (876) 816-8002.                                                                           (876) 782-4589.</t>
  </si>
  <si>
    <t>1(876) 771-1947                                                                (876) 423-0030                                                                                 (876) 796-7630</t>
  </si>
  <si>
    <t>Iamforjesus18@gmail.com                                                                                           howmrks@gmail.com                                                                                              faithdrove7@gmail.com                                                                                               ranrow@yahoo.com</t>
  </si>
  <si>
    <t>(876) 291-5919                                                                (876) 857-3510                                                                        (876) 323-1085.                                                        (876) 296-9219.                                                                  (876) 482-0137</t>
  </si>
  <si>
    <t>ureggaet@yahoo.com                                                                                                   edmondlobban93@yahoo.com                                                                                                       deanrhoden1983@gmail.com                                                                                                  mauricemason@gmail.com                                                                                         terryannjessica@gmaIL.com</t>
  </si>
  <si>
    <t>CAIN100-2117C</t>
  </si>
  <si>
    <t>Carol's Foundation Limited</t>
  </si>
  <si>
    <t>carolsfoundation2021@yahoo.com</t>
  </si>
  <si>
    <t>(876)787-5964                                                            (876) 370-1465                                                                 (876) 554-2393</t>
  </si>
  <si>
    <t>Caribbean Association Of Insurance And Financial Advisors (CARAIFA) Foundation</t>
  </si>
  <si>
    <t>Caribbean Sociological Association (CASA) Limited</t>
  </si>
  <si>
    <t>Creative Language-Based Learning (CLBL) Foundation Limited</t>
  </si>
  <si>
    <t>Dedicated And Devoted Association Children Charity (DADA) Limited</t>
  </si>
  <si>
    <t>Jamaica Cultural Health &amp; Science Initiatives Enterprise Organization (JCHSIE) Limited</t>
  </si>
  <si>
    <t>Museum Of Jamaican Ancestral Heritage (MOJAH) Limited</t>
  </si>
  <si>
    <t>Culture Health Arts Sports And Education (CHASE) Fund Limited</t>
  </si>
  <si>
    <t>Jamaica Community Of Positive Women (JCW+)</t>
  </si>
  <si>
    <t>Jamaica Youth Business Trust Limited (JYBT)</t>
  </si>
  <si>
    <t>Love And Restoration Ministries (LARM) Limited.</t>
  </si>
  <si>
    <t>Social Transformation and Renewal Foundation Limited (S.T.A.R Foundation)</t>
  </si>
  <si>
    <t>125 Manchester road, mandeville, manchester</t>
  </si>
  <si>
    <t>Shop # 4, flex mall, 1170 porto bello, montego bay p.o. Box # 1</t>
  </si>
  <si>
    <t>Office 4, 27 lady musgrave road, kingston 5</t>
  </si>
  <si>
    <t>5 1/2 Mona road, kingston 6</t>
  </si>
  <si>
    <t>Unit # 4, sovereign commerical centre, 9-11 barbican road, kingston 6.</t>
  </si>
  <si>
    <t>33 1/2 Waltham park road, kingston 13.</t>
  </si>
  <si>
    <t>Non-such district, look out P. A. Portland</t>
  </si>
  <si>
    <t>21A connerally avenue, kingston 5</t>
  </si>
  <si>
    <t>85 St. John's road, spanish town p.o., st. Catherine</t>
  </si>
  <si>
    <t>66A brunswick avenue, spanish town p.o., st.catherine</t>
  </si>
  <si>
    <t>8 Oliver road, knigstob 8, st .andrew</t>
  </si>
  <si>
    <t>Franklyn town, 7a victoria street, kingston 16.</t>
  </si>
  <si>
    <t>9 - 15 Phillip road, kingston 11</t>
  </si>
  <si>
    <t>88 Logwood crescent, greenwich acres, ocho rios. P.o., st. Ann.</t>
  </si>
  <si>
    <t>3 - 4 Carnation drive, reid's pen, 7 east braeton, st.catherine.</t>
  </si>
  <si>
    <t>56 Shelley avenue, duhaney park, kingston 20.</t>
  </si>
  <si>
    <t>3 Fort george road, kingston 9, stony hill p.o., st. Andrew.</t>
  </si>
  <si>
    <t>Hedonism ii, rutland point, lucea, hanover.</t>
  </si>
  <si>
    <t>7A pitt street, falmouth, trelawny.</t>
  </si>
  <si>
    <t>187 1\2 Spanish town road, kingston 13.</t>
  </si>
  <si>
    <t>Jackson town district, jackson town, trelawny</t>
  </si>
  <si>
    <t>152C constant spring road, kingston 8.</t>
  </si>
  <si>
    <t>1 Ripon road, kingston 5</t>
  </si>
  <si>
    <t>Lot 26, nashville sub division, mandeville p.o., manchester.</t>
  </si>
  <si>
    <t>Central village, st. Catherine</t>
  </si>
  <si>
    <t>Lot 21 - 22 nashville, mandeville, manchester</t>
  </si>
  <si>
    <t>20 Lady musgrave road, kingston 6, saint andrew.</t>
  </si>
  <si>
    <t>14 - 20 West avenue, p.o. Box 121, constant spring, kingston 8.</t>
  </si>
  <si>
    <t>Suite 13 - 15, udc office centre building, 12 ocean boulevard, kingston.</t>
  </si>
  <si>
    <t>6 Albert street, p.o. Box 8674, kingston 16.</t>
  </si>
  <si>
    <t>Kiwanis secretariat, grounds of chest hospital, 36 1/2 barbican road, kingston 6.</t>
  </si>
  <si>
    <t>10 James Avenue, Ocho Rios, St.Ann (9 Evelyn street, ocho rios p o, st. Ann).</t>
  </si>
  <si>
    <t>Gordon town, p. O., st. Andrew.</t>
  </si>
  <si>
    <t>Ashley district glengoffe p.o., st. Catherine</t>
  </si>
  <si>
    <t>1 Garbally drive, spanish town, st. Catherine.</t>
  </si>
  <si>
    <t>64 Turtle Place, New Harbour Village No.2 Old Harbour, St.Catherine.</t>
  </si>
  <si>
    <t>20 Main street, may pen p.o., clarendon.</t>
  </si>
  <si>
    <t>Suit #5, 70 half-way-tree road, kingston 10, st. Andrew (10 - 11 caledonia avenue, kingston 5).</t>
  </si>
  <si>
    <t>37 Arnold road, caenwood centre, allen hall building, kingston 4</t>
  </si>
  <si>
    <t>Shop 1a, 25 studio one boulevard, cross roads, kingston 5</t>
  </si>
  <si>
    <t>Dahlia drive, new town phase 1, p.o. Box 56 hayes, clarendon jamaica w.i.</t>
  </si>
  <si>
    <t>Cross roads, 6 caledonia avenue, kingston 5, jamaica.</t>
  </si>
  <si>
    <t>40 Cinnamon crescent, kingston 11.</t>
  </si>
  <si>
    <t>10 West kensigton, greather portmore, st. Catherine</t>
  </si>
  <si>
    <t>38 Mannings hill road, kingston 8, st. Andrew</t>
  </si>
  <si>
    <t>Lot 7 dairy road, discovery bay, discovery bay p.o</t>
  </si>
  <si>
    <t>1603 Duncans road, waterford p.o., portmore, st. Catherine.</t>
  </si>
  <si>
    <t>21 A old stony hill road, kingston 8.</t>
  </si>
  <si>
    <t>234 3 West, greater portmore p.o., st. Catherine.</t>
  </si>
  <si>
    <t>Vineyard town, 3 friendship park crescent, kingston 3, st. Andew.</t>
  </si>
  <si>
    <t>C/o constant spring golf club, 152 - 158 constant spring road, kingston 8</t>
  </si>
  <si>
    <t>19A union street, montego bay</t>
  </si>
  <si>
    <t>Pitfour, willow drive, lot #83, granville, montego bay, st. James.</t>
  </si>
  <si>
    <t>62 Shortwood road, kingston 8, st andrew.</t>
  </si>
  <si>
    <t>16 Russell drive, lakeside park, discovery bay p.o., st.ann.</t>
  </si>
  <si>
    <t>Lot 172/3 santa marie, rock hall p.a., waugh hill, st. Andrew.</t>
  </si>
  <si>
    <t>The towers, 7th floor, 25 dominica drive, kingston 5.</t>
  </si>
  <si>
    <t>1 A auburn avenue, patrick city, kingston 20.</t>
  </si>
  <si>
    <t>Lacovia didstrict, lacovia p.o., st.elizabeth</t>
  </si>
  <si>
    <t>Oracabessa district, oracabessa, st. Mary.</t>
  </si>
  <si>
    <t>201C east edgeware road, southhaven, yallahs p.o., st.thomas.</t>
  </si>
  <si>
    <t>Unit 54, the trade centre, 30 - 32 red hills road, kingston 19.</t>
  </si>
  <si>
    <t>Shop # 29, beecham plaza, 76 main street, ocho rios p.o., st. Ann.</t>
  </si>
  <si>
    <t>White hall district, highgate p.o., st. Mary.</t>
  </si>
  <si>
    <t>26 Upper elletson road, kingston / 5 lissant road, kingston.</t>
  </si>
  <si>
    <t>57 Battle site, rio nuevo, tower isle p.o., st. Mary.</t>
  </si>
  <si>
    <t>Cascade district, boroughbridge p.o., st.ann.</t>
  </si>
  <si>
    <t>P.o. Box 6 kingston 4 jamaica, w.i.</t>
  </si>
  <si>
    <t>59 1/2 Spanish town road, denham town, kingston 13.</t>
  </si>
  <si>
    <t>Technology innovation centre (suite #1) university of technology, 237 old hope road, kingston 6.</t>
  </si>
  <si>
    <t>To facilitate programmes geared towards assisting children hospitals in jamaica to equipping paediatric wards with medical equipment for the benefit of children who use these facilities.</t>
  </si>
  <si>
    <t>To proclaim, practice and spread the word of god to the people of jamaica and foreign lands by radio, by television, by recording, by printed word and by personal evangelism</t>
  </si>
  <si>
    <t>To relieve poverty, illiteracy, and distress among the destitute and or aged members of the jamaican society.</t>
  </si>
  <si>
    <t>Advance or foster children's education in jamaica by providing and assisting in the provision of school supplies for students at the primary, seconadry, and tertiary level; and awarding scholarships and grants tenable at any university, college, or institution of higher or further education.</t>
  </si>
  <si>
    <t xml:space="preserve">To carry on the objects and operations of the rotary club of kingston's 2012/13 project subtitled "BACK2LIFE". To continue the philosophy set out for the RIO COBRE JUVENILE CORRECTIONAL CENTRE in SPANISH TOWN; </t>
  </si>
  <si>
    <t>To contribute to to the advancement of health of pregnant women (expectant mothers) and new mothers in jamaica by providing access to pre and post-natal services to women who are economically challened, so that they can manage the stressors and challenges of prgnancy, labour and delivery and postpartum experience.</t>
  </si>
  <si>
    <t>To proclain the gospel and holy truth of the almighty god and lord and saviour jesus christ.to the people of jamaica and foreign lands. To establish and operate places of religious worship and conduct religious services.</t>
  </si>
  <si>
    <t>To promote the advancement of religion / christian education, through partnership with local and international group / entities provide support / assistance to those faced with socio-economic challenges or ill health .</t>
  </si>
  <si>
    <t xml:space="preserve">Worship service (to advance the spiritual principles and practices of the word of god. </t>
  </si>
  <si>
    <t>Spread the word of god. To assist the poor , needy, homeless. Provide support for children in this and surrounding communities.</t>
  </si>
  <si>
    <t xml:space="preserve">To Promote the Advancement of RAJA YOGA Meditions. To promote studies and research. To relieve poverty mental and physical sickness and distress. </t>
  </si>
  <si>
    <t>To provide help to those in need by way of contributing to the social and economic development of the nation.</t>
  </si>
  <si>
    <t>To assist the elderly and the less fortunate, by seeking donation primarily in the form of medical supplies, food iteams, or clothing.</t>
  </si>
  <si>
    <t>To improve health, economic, and social conditions of persons throughout jamaica. To relieve the health cost of many jamaicans by proving greater access to cost efficient healthcare.</t>
  </si>
  <si>
    <t>To provide mental health care and rehabilitation and to promote awareness and advocacy. To establish facilities to enable the rehabilitation process.</t>
  </si>
  <si>
    <t>To promote and advance programme to geared towards improving the economic, social and career goals. To provide freeding, clothing, and other relevant assistance to persons in the periphery of society. To offer counselling to persons in needs.</t>
  </si>
  <si>
    <t>To provide assistance to the College of Agriculture, Science, and Education by way of aligning with local and overseas learning institutions.</t>
  </si>
  <si>
    <t>Provide emergency relief to impoverished communities nationally and internationally if a natural disaster occurs. Assist relief to any community in need in a time of disaster,</t>
  </si>
  <si>
    <t>To promote the prevention and relief of poverty for poor people in the TREADWAYS DISTRICT and othe districts in the Parish of ST.CATHERINE, by providing them with the basic necessities of life such as food, clothes and shelters.</t>
  </si>
  <si>
    <t>The advancement of education. The advancement of good citizenship or community development. The advancement of arts, culture, hertiage, or science.</t>
  </si>
  <si>
    <t>To relieve poverty and hunger for the disabled, elderly, underprivilege children, mentally ill children, homeless and those affected by natural disasater such as Fire, Hurricane, Storm or Violence in the Parish of North West Clarendon known as deep rual of hilly terrain district and communities including communities from Mocho to Morgans Pass, Frankfield to Spaldings, Ritchies to James Hill.</t>
  </si>
  <si>
    <t>To educate and assist jamaicans in cultivating practices that will protect the environment. (Environmental protection or improvement)</t>
  </si>
  <si>
    <t>To cultivate, promote and extend the teachings and practices of the BIBLE. To recive tithes, freewill offerings, gifts and bequests in order to promote the purposes of the corporation.</t>
  </si>
  <si>
    <t>To advance the principle and beliefs of the christian faith by providing program(s) for high school students of jamaica, such program(s) will promote the virtue of a chase life style, in keeping with biblical standards, in order to stem the tide of rampant, undisciplined sexual behaviour among jamaica's youths.</t>
  </si>
  <si>
    <t>Provide gears,(boots,jerseys.etc) , balls and equipments for children to participate in football in the community/ schools as structured extra curricular activities at no cost to children. Host events and provide opportunities for children to play football in family/ friendly. Inclusive and supportive environments.</t>
  </si>
  <si>
    <t>The purpose of Freedom Hall Church of God is to preach the word of god with special emphasis on winning men of all nationalities of jesus christ who died for all.</t>
  </si>
  <si>
    <t>To carry out or commission research and studies on critical human rights issues in Jamaica- particlarly issues related to unsustainable development, climate changes, and racial and gender-based discriminations- and dissemin ate the useful results of this resarch and studies to the public tp promote education and public awareness.</t>
  </si>
  <si>
    <t>The freedom skate park foundation limited was created to develop the sport of skateboarding and other related sports in jamaica. This includes the work of the freedom skate park in BULL BAY, which is a community based skate park that is free and open to all to utilize.</t>
  </si>
  <si>
    <t>To assist with educational opportunities to students of kendal primary school in Hanover.</t>
  </si>
  <si>
    <t>To spread the gospel , of jesus christ to all nations and establishing churches.. Spport our partners and members to achieve their potential. To empower widows and ophans with knowledge / self-relieve skills or resource which can help them become.</t>
  </si>
  <si>
    <t>The advancement of religion by promoting and preaching the gospel of the kingdom of god and advancing the christian faith according to the principles of the bible.</t>
  </si>
  <si>
    <t>To assist and provide food , clothings to church throughout the island of JAMAICA. To improve the health economic education and social conditions of children, families, and elderly persons throughout communities in JAMAICA as the needs and resources are available.</t>
  </si>
  <si>
    <t>To carry out religious rites, rituals, processes and procedures for the spiritual and wellbeing of its members as according to written word of the bible.</t>
  </si>
  <si>
    <t>To estabilsh and operate places for religious worship and conduct religious services and religious activities to spread the great news of salvation to humanity.</t>
  </si>
  <si>
    <t>To assist the sick, the elderly, the poor, community members, school, and individual persons through out communities in such as health, education, economic and social development though the collection and distribution of food supplies, clothing, and monetary intervention.</t>
  </si>
  <si>
    <t>To provide food, clothing, school supplies, and other items for daily living to the less fortunate and underserved children and families of jamaica.</t>
  </si>
  <si>
    <t>Build community centres for children and adults to encourage study and the advancement of community development. Uplift the community and relief those in need because of youth, advanced age, financial hardship or other disadvantage. Distribute school supplies to the students of the community.</t>
  </si>
  <si>
    <t>Church organization, non-profit insstitution, involve in community amd social intervention.</t>
  </si>
  <si>
    <t>To educate the jamaica public in methods of voluntary family planning and child spacing compatible with the particular religious and moral beliefs of different individuals, and in the dangers of overpopulation, disease and immorality.</t>
  </si>
  <si>
    <t>To alleviate hunger poverty, and homelessness among poor children, homeless people and the elderly, particularly windows and fatherless children, in ST.CATHERINE, KINGSTON AND ST.ANDREW. This will be accomplished through biennial food and clothing drives, with the drop-off location being our office at 11 SOUTH AVENUE, KINGSTON 10, furthermore, we shall solicit monetary gifts from our donors regularly in order to meet the requirements of the aforementioned vulnerable groups.</t>
  </si>
  <si>
    <t>To improve the health and social condiction of children diagnosed with sickle cell throughout jamaica, through the collection of food clothing and money on their behalf and to utilize same and any other means which further the process.</t>
  </si>
  <si>
    <t>To improve the socio-economic wellbeing of jamaica children in need through the collection and distribution of food, clothing and money, and to utillize same and any other means which will further the purpose.</t>
  </si>
  <si>
    <t>To improve the health, economic and social conditions of indigent children and elderly persons.</t>
  </si>
  <si>
    <t>To advance good health, social and economic conditions for elderly, children, young persons and adults from a lower socio-economic background in and around the parish of kingston.</t>
  </si>
  <si>
    <t>To ensure the long term sustainable educational development of the community of LUCEA, and adjoining communities through chartable endeavours.</t>
  </si>
  <si>
    <t>To establish as a charitable trust for the purposes of generating income to provide financial support for the MANCHESTER HIGH SCHOOL ('the school') in the manner specifically described below in perpetuity.</t>
  </si>
  <si>
    <t>Educate, train, and provide care for toddler and pre-teens in structured class sessions, reflecting the classroom syllabus for kindergarten and primary education, by stimulating the main area of development in child growth.</t>
  </si>
  <si>
    <t>The advancement of education in a christian environment in jamaica and the world through the midland bible institute. The advancement of christian religion.</t>
  </si>
  <si>
    <t>To advance health and/or save lives for all people including individuals in developing nations. To establish comprehensive vision centres and/ or other medical facilities which will serve as volunteer mission centre for experienced medical practioners.</t>
  </si>
  <si>
    <t>To advancement of religion by promoting and preaching the gospel of the kingdom of god and advancing the christian faith according to the principles of the bible.</t>
  </si>
  <si>
    <t>To create an institutional museum complex in Jamaica extending its outreach to all people, through virtual access and collaboration with peoples and institutions worldwide. To establish and maintain museum galleries, theatre, halls, gardens or other places for the dissemination, encouuragement and development of culture, science, history and subjects connected with the functions of the Association.</t>
  </si>
  <si>
    <t>The advancement of public health services in jamaica. To promote, protect, preserve, and advance all or any aspects of the health and wellness of the general public locally.</t>
  </si>
  <si>
    <t>Peaching out to call people in order to teach them the gospel of jesus christ and to baptise them with water and the holy spirit.</t>
  </si>
  <si>
    <t>To contribute to the prevention andreduction of poverty in jamaica by raising awareness on systemic challenges which stymie the development and growth of the jamaican society and economy through commissioning of research, presenting the findings of the research to the public, and the holding conferences, seminars, town hall meetings, events to discuss the aforesaid findings, and thereafter, aid the implementation of the aforesaid findings to reduces poverty in jamaica.</t>
  </si>
  <si>
    <t>To aim in the advancement of good citizenship and the development of jamaica communities. To aid in the prevention and relief of poverty by facilitating the growth of business in jamaica.</t>
  </si>
  <si>
    <t>To advance the edcational welfare of children throughout jamaica by providing educational supplies, equipment, and support to jamaica schools.</t>
  </si>
  <si>
    <t>To advance the education of children in and around Port Antonio portland and other parishes in jamaica. To help with the relief of poverty amongst the children, elderly, homeless individuals and less fortunate within port antonio and other parishes in jamaica.</t>
  </si>
  <si>
    <t>To establish and promote techniques and prodcedures for handling and resolving conflict and differences of all types in jamaica witout resorting to the use of violence (hereinafter called "the said techniques and procedures").</t>
  </si>
  <si>
    <t>To contribute to the advancement of health by providing holistic care, treatment, and recovery services as well as opportunities for social reintegraTION FOR ADOLESCENTS, YOUTH ADULTS AND FAMILIES STRUGGLING WITH PROBLEMATIC DRUG-USE</t>
  </si>
  <si>
    <t>The purpose of the organization is to glorify God by conducting religious services and teaching and training people in the truth of GOD'S WORD, the bible calling people to repentance from sin and to faith in the Kingdom of God.</t>
  </si>
  <si>
    <t>The advancement of education by the operation of an all-male secondary school for the admission of students with underpriviled backgrounds on the basis of full scholarships, which shall include the provision of instruction, guidance, accommodation, uniforms and books.</t>
  </si>
  <si>
    <t>To provide wholistic health to members of the society through outreach,education, and benevolent giving.</t>
  </si>
  <si>
    <t>To educate about SICKLE CELL by bring awareness and helping to improve their quality of life. To improve health, economic and social conditions, support the SICKLE CELL Unit.</t>
  </si>
  <si>
    <t>To advance the educational development of needy students in the FREE TOWN DISTRICT and its adjoining districts in the parish of CLARENDON by providing educational materials such as: books, school supplies, computers , and other educational materals.</t>
  </si>
  <si>
    <t>To advance the educational opportunities for children with learning difficulties (including but not restricted to DYSLEXIA) by transforming their learning experience thus preparing them for educational success.</t>
  </si>
  <si>
    <t>Advocate for the full integration of persons with disabilities into society.</t>
  </si>
  <si>
    <t>To provide shelter and care for the sick and homeless.</t>
  </si>
  <si>
    <t>Prevention of relief of poverty. The advancement of education.</t>
  </si>
  <si>
    <t>Teen challege jamaica is a 12 - 18 months residental faith base drug and alcohol rehabilitation centre.</t>
  </si>
  <si>
    <t>Providing organic waste/pig manure, these famers received an extra income source to strength their liveihood and farmimg viability as well as to reduce rural poverty, which is essentially CaribShare's social mission.</t>
  </si>
  <si>
    <t>No information was seen on file (registration was done online).</t>
  </si>
  <si>
    <t>To support the charities and benevolent activities of the GLENLYON LODGE no.346 S.C. To provide relief of poverty within our jamaica society by fostering education in public schools at the basic, primary, and secondary through the provision of physical, intellectural, emotional, and financial support.</t>
  </si>
  <si>
    <t xml:space="preserve">To provide scholarships and bursaries to needy and financially challenged students. To foster relationships between leading institutions, professional practitioners and scholars to aid with scholarships , bursaries and grants to schools at the primary, secondary, and tertiary level. </t>
  </si>
  <si>
    <t>To improve the socio-ecomic wellbeing of the the citizens of jamaica through the collection and distribution of food, clothing and money, and utillize same and means which will further the purpose. To promote and encourage the advancement of herbrew israelite culture in jamaica through the provision and access to educational materials and equipment.</t>
  </si>
  <si>
    <t xml:space="preserve"> To promote the compassionate treatment of animals through education, advocacy, veterinary care and the placing of unwanted animals in loving homes. We strive towards the improvement of conditions at the pounds and abattoirs, as well as the racetrack and riding establishments in Jamaica. One of our major goals is to amend the 1965 Cruelty to Animals Act and the Pound Laws, increasing the fines to levels which will constitute a real deterrent, and giving the JSPCA more authority to take suitable action against those who inflict harm, pain or suffering on animals.</t>
  </si>
  <si>
    <t>To operate the day to day business of the church. To improve the physical and aesthetic condition of the church. To improve areas in the community in need of monetary contribution.</t>
  </si>
  <si>
    <t>To relieve the sufffering of animals in need of care ans attention and, in particular, to provide and maintain rescue homes or other facilities for the reception, care and treatment of such animals.</t>
  </si>
  <si>
    <t>To promote and advance education for the needy and financially challenged students in jamaica through collaboration with leading institutions, professional practitioners and scholars to aid with scholarships, school fees, equipment and grants to schools at the primary, secondary, and tertiary level.</t>
  </si>
  <si>
    <t>1. Skills training &amp; education. 2. Counseling &amp; violence intervention. 3. Character, life-skills education &amp; mentoring. 4. Training in Parenting skills. 5. Working experience / job placement.</t>
  </si>
  <si>
    <t>To advance educational opportunity for the unfortunate children in the WALTHAM PARK COMMUNITY. To advance community development in the development area and the health of citizen of WALTHAM PARK COMMUNITY. To provide relief for the elderly shut-in and homeless.</t>
  </si>
  <si>
    <t>To aid/relief to individuals experiencecing financial hardship or poverty and other disadvantages (includingf temporary disadvantages such as the effects of a public disaster or public emergency) in jamaica and globally.</t>
  </si>
  <si>
    <t>The advancement of primary school education for all children in jamaica. The promotion of health and the saving of lives for all residents of jamaica.</t>
  </si>
  <si>
    <t>To work towards improving literacy and numerracynumeracyf the children In lower performing schools located in inner-city communities to allow students to excel academically and build necessary self-esteem, thus contributing in the long term to the social and economic fibre of Jamaican society.</t>
  </si>
  <si>
    <t>To disseminate the gospel of jesus christ and to operate places for religious worship and evangelistic studies.</t>
  </si>
  <si>
    <t>To foster and improve areas of education through music, and to support all genre of music to the advancement of all ages of people in the wider society. To improve the areas of sports throughtout jamica. To assist with the acquisition of books, computers, educational materials, sporting gears, and equipment for schools and learning institutions in jamaica.</t>
  </si>
  <si>
    <t>To relieve poverty, deprivation and distress among the poor disadvantaged children in the Jamaican Society (here in after called "the recipients"). To relieve poverty and distress among, and provide financial assistance for the immediate family members of the recipients, where necessary to address the needs of the family caused by poverty. To increase their access to a doctor, dentist, vaccines and medicine.</t>
  </si>
  <si>
    <t>To promote growth of safe, prosprerous stable communities in jamaica. To Prepare Communities in Jamaica for for Present &amp; future grobal Change. To support etstablishment of sustainble livehood, physscal &amp; social infracstructure.</t>
  </si>
  <si>
    <t>To promote the care, health, safety, and upbringing of children and young people by: 1. Supporting and assisting those in need, their famillies and caretakers. 2. Promoting their health through medicine, medical treatment and otherwise, and 3. Advancing their education.</t>
  </si>
  <si>
    <t>To Assist high school drop outs achieve a mimium of 3 CSEC subjects in the first instance. To asist persons who have successfully attained 3 CSEC subjects through ACRJ Foundation with an additional 3 CSEC subjects towards tertiary level qualification. To assist inner city persons acquire select skill sets such as: plumbing, electrical, hair dressing etc. To assist with reducing crime and violence through educating the most vulnerable populous to these crimes.</t>
  </si>
  <si>
    <t>To foster homes and foreign mission work, and to support theological institutions and the dissemination and creation of various publications. To improve the health, economic and social conditions of indigent children and elderly persons throughout Jamaica through the collection and distribution of food of food clothing and money on their behalf and to utilize same and any other means which will further the purpose .</t>
  </si>
  <si>
    <t>To promote, develop, foster, encourage, and maintain the adult learning centre of jamaica and its interests and its activities(including the interests and welfare of it staff, students, physical facilities and affiliated organizations. To respond to the the need of the jamaican adult population for assistance in becoming literate and numerate.</t>
  </si>
  <si>
    <t>To provide personal care, food and assistance to the Less Fortunate citizens of Jamaica. To Mentor and Motive young adults and children to improve the future. To provide assistance to the community while spreading the Gospel of Christ.</t>
  </si>
  <si>
    <t>To communicate the Gospel of Jesus both locally and overseas as effectively and efficiently as possible; To help improve the health and social condition of the less fortunate persons throughout jamaica through the collection and distribution of food and clothing; To foster community value and recognition of Social responsibility; To build strong families so that children can have a home environment in which they can strive and grow to become productive citizens within our society. To foster educational support to our youth and children in our community.</t>
  </si>
  <si>
    <t>To promote generally an understanding the moral and spiritual values propounded by Islam. To do and promote charity and to promote and advance the welfare and well being of people at large. To advance religious and secular education.</t>
  </si>
  <si>
    <t>Praying Facility, marriage ; Da'wah ; Mediation ; Islamic Legal Advise ; Birth ;Death ; Jumah prayer ; and visit and the dissemination of Islamic Material to school, prisons and Hospitals.</t>
  </si>
  <si>
    <t>To Support the establishment of the East Portland Fish Sanctuary with a view to creating a vible sustainable future for that region, and give marine life in Portland a chance to recover from over-fishing. To protect six (6) square kilometer of critical and ecologically sensitive coastal ressources in the East Portland area of jamaica. To establish viable and sustainable projects that projects that protect the fish sanctuary from exploitation and abuse; To protect the fish sanctuary from illegal fishing and exploitation through propher enforcement.</t>
  </si>
  <si>
    <t>To foster community development in undrdeveloped and impoverish communities throughout the Parish of ST.ANDREW via seeking to tackle social issues such as: 1. Illiteracy 2. Poor healthcare. 3. Poor infrastructure. 4. Starvation.</t>
  </si>
  <si>
    <t>Relieving proverty of persons of low income by proving food, clothing, and basic healthcare.</t>
  </si>
  <si>
    <t>To provide social care and economic support to the members of the assoication, congregants, the homeless, indigent children, and elderly persons of Angels, and surrounding communities in St. Catherine. To engender christian growth and personal empowerment to ensure a better standard of living for those we serve.</t>
  </si>
  <si>
    <t>To promote True Evangelism in the christian sphere. All themes, functions are based on the Holy Bible which was given to us by His unending love for Humanity. To foster homes and foreign mission work and to establish theological institutionas and the dissemination and creation of various publication.</t>
  </si>
  <si>
    <t>To Advance Christian Principles importan of helping . To provide Training and Certification. To provide assistance To Communities.</t>
  </si>
  <si>
    <t>To develop venus for the holding of events that will enable members of the public access to experirence artistic and cultural works. To host and or provide grants and or sponsorship for events and exhibitions that will showcase the various artforms, including but not limited to drawing painting photography music dance and theatre, whether by local or foreign artistes. To give grants or scholarships or otherwise provide financial assistance or benefits to students of the Arts.</t>
  </si>
  <si>
    <t>To provide monetary assistance to the family. To asist the dependents who attend school in kind and monetary support. To partner with psychosocial and legal entities that will provide legal and psychosocial services to the family members as is necessary while they grife and come to terms with the loss and unforesen changes. To provide legal services, monetary asistance, dependent school.</t>
  </si>
  <si>
    <t>To act with charitable concern for and to help not only members of the church but also outsiders in need of any help which this Church can give. To develop and carry out social, educational, evangelistic and musical actions for all; both members and outsiders. To support and encourage communication and extension of the Christian life and witness by sound and comprehensive preaching anf teaching of the Holy Scriptures to all. To recognize, support and co-operate with the various ministries establish by god to equip believers to fulfill their respective function as members of the body of Christ. To facilitate regular meeting to strengthen the faith of members.</t>
  </si>
  <si>
    <t>Facilitate the provision of amenities to include water supply to the ballards River Community and its Environs over the long term, with the aassistance of Government and other relevant stakeholders; Facilitate training and educational activities to include Skills Training and Environmental Awareness; Assist in the provision of extension services to farmers via collaboration with Rural Agriculture Development Authority (RADA) and other Stakeholders; Make respresentation to the relevant authorities geared towards addressing priority community concerns.</t>
  </si>
  <si>
    <t>To promote research in coastal erosion and sand accretion empathizing the adverse effects of climate and man-made environmental changes. Promotion, encouragement and support for effects at all levels of society to protect, preserv and improve the costal environment of jamaica; Promotion of public awareness of the importance of protection, preservation and sound management of jamaica's coast asto the effect of beach erosion; Support for and cooperation with efforts of local and foreign Non-profits entities and governmental organizations which share the same similar or related objects as those of the foundation.</t>
  </si>
  <si>
    <t>To advance the educational development of students in infant schools in LAWRENCE TAVERN, ST.ANDEW thereby ensuring an equal opportunity to quality education.</t>
  </si>
  <si>
    <t>To Love and do good to all humanity and help in every way possible to foster and spiritual growth, as well as the development of all people. To uphold the the teachings of Jesus Christ, adhere to the teachings of the faith and walk in holinese as we have him as an example . To proclaim freedom for the imprisoned, renew sight to the blind and good news to the poor.</t>
  </si>
  <si>
    <t>Promote spiritual development to indiviuals near and far. Seek souls for the kingdom of god by preaching the goepel.</t>
  </si>
  <si>
    <t>To support and enchance health and wellness in the parish of St. Elizabeth. To mobilize, encourage and maintain the interest of the public, in the well being of the patients at the Black River Hospital. To Supplement The resources of the St. Elizabeth Health Service by providing funds, services and amenities as the Foundation see it.</t>
  </si>
  <si>
    <t>To promte the gospel of jesus christ To enhance the life of people worldwide To establish faulilies locally and abroad for evangelistic outreach.</t>
  </si>
  <si>
    <t>To educate and empower indigenous populations of developing countries to mobilize for sustainable economic development, specific to their needs; To educate and make the general public aware of conditions in developing countries through Eco-tourism; To use all funds, whether income or principal, and whether acquired by gift or contribution or otherwise, shall be devoted to the said purposes;</t>
  </si>
  <si>
    <t>To bring people into a saving relationship with Jesus christ, to nurture them to spiritual maturity and to equip them for service to mankind so that the lord may be glorified. To create and sustain a fellowship of people who practice obedience to the will of god To create a fellowship of believers who are committed to the world-wide mission of the Lord Jesus Christ</t>
  </si>
  <si>
    <t>To preach the words of god throughout Jamaica in order to win souls for the Kingdom of God. To Have a outreach Program to assist in caring for the poor and homeless in and around our church community.</t>
  </si>
  <si>
    <t>To improve the health, economic and social conditions of indigent children and elderly persons throughtout Jamaica through the collection and distribution of food, clothing, and money on their behalf and to utilize same and any other, means which will</t>
  </si>
  <si>
    <t>To promote industry an commerce for the public benefit, by supporting young persons and persons of limited means in their establishment and operation of businesses that will create jobs of limited means in their establishment and operation of business that will create jobs and generate an income for themselves and their employees, in order to promote economic growth within low-income and underdeveloped communities and to relieve unemployment and reduce poverty levels in society at large; To promote the education of people in Jamaica and the Caribbean region, by advancing the business training and exposure of persons with limited access to professional and educational opportunities, in order to foster their social and economic advancement.</t>
  </si>
  <si>
    <t>Breds the treasure beach foundation objects under which it is establishes are exclusively charitable, to relieve poverty, suffering and distress among the people in jamaica and in particular the people of treasure beach in the parish of ST ELIZABETH and its environs to assist in the maintenance and support of educational institutions and health facilities.</t>
  </si>
  <si>
    <t>Faciliate, promote, and coordinate sustainable community development programmes and projects for the benefit of the residents of the Brooks Level. Act as the main consultative body on behalf of various Community Based Organizations (CBO's) and residents within the Brooks Level Communities, on matters common to the parish and affecting each community; for example, matters dealing with sports, civic awareness, utilities, public transportation, disaster preparedness, government etc.</t>
  </si>
  <si>
    <t>To spread the word of god using methods of teaching and preaching the writen word as found in the holy bible; maintain doctrine principles and uphold the supreme and exclusive sufficiency and authority of the holy scriptures.</t>
  </si>
  <si>
    <t>To assist in achieving holistic / sustainable development of bushy park phase 2, so to improve the socail and economic lives of the residents there in. To educate and inform our communities on issues affecting imapacting the development of the community and opportunities available. To promote matters of civic social, educational good governance and cultural nature.</t>
  </si>
  <si>
    <t>To love and do good to all humanity and help in every way possible to foster and spiritual growth, as well as the development of all people. To uphold the teachings of jesus chirst, adhere to the teachings of the faith and walk in holiness as we have him as on example .</t>
  </si>
  <si>
    <t>The objects for which C.A.R.E. EXTENDED FOUNDATION LIMITED is established are : 1. To improve the education, health, economic and social conditions of children and families throughout jamaica through the collection and distribution of food, clothing and money on their behalf and to utlize same and any other means which will further the purpose. 2. To empower children and families to leaverage their highest potential, resulting in improved social condictions and poverty alleviation.</t>
  </si>
  <si>
    <t>To promote and improve the education of children in jamaica, including children with disabilities, in primary schools and any other learning institutions in jamaica, in order to facilitate intellectual and moral development, social and economic advancement for the attainment of gainful employment in adulthood. To advance education by providing scholarships based on academic merit to allow primary school graduates, including children with disabilities, to attend high school ;</t>
  </si>
  <si>
    <t>Engage youth ages 13-25 in training and activities tailored to inspire behavioural transformation facilittated by youth leaders. Collaborate with state agencies and civil society in order to bolster the company's capicity to carry out its mandate. To provide guidance and support to unattached youth</t>
  </si>
  <si>
    <t>To proclaim the gospel and holy truth of the almighty god, our lord and saviour jesus christ to the people of jamaica and foreign lands by radio, by recording, by printed word and by personal evangelism.</t>
  </si>
  <si>
    <t>To provide clothing, food, medical care, shelteer, and other assistance to persons of all ages who because of circumstances of ill health - either mental or physcal, poverty or other causes beyond their control find themselves living on the streets of the parish of manchester and the island of jamaica, destitute and not having any vivible means of support ( hereinafter referred to as " street people" ).</t>
  </si>
  <si>
    <t>To promote peace and non-violence through the afro-brazilian marshal art /dancel sprrt of capoeira. To raise environmental awareness and promote harmonious livivng with nature. To allebrate poverty through non-traditional skills trainning.</t>
  </si>
  <si>
    <t>The sole purpose of the charity is to operate for public benefit as a professional institution, provide educational and professional support to its members, To provide advancement of forensic science and to be the Authoritative voice for the profession in the region. The CAFS shall be maintained as a charity, and no part of its net income or any assets ensuring will be to the benefit of any of its members or settler of the organization, or of any private individual.</t>
  </si>
  <si>
    <t>To promote and encourage projects and programmes, aimed at enhancing community development and wellness, among the general public in jamaica and other Caribbean membership territories; including Trinidad and tabago, barbados, antigua &amp; barbuda, belize, st. Lucia, dominica, cayman, grenada, St. Vincent and the grenadines.., To encourage and promote a greater degree of consciousness and response towards child care among the people of jamaica and the caribbean. To foster the relife of poverty, suffering and distress among the people of jamaica and the caribbean region.</t>
  </si>
  <si>
    <t>1. To improve and develop a higher proficciency in the Academic Literacies by facilitating continuous professional development of practioners/Educators within this area. 2. To assist students and educators within the area at secondary and tertiary level both within Jamaica and the Caribbean to develop greater literacy skills and facilitate the transmission of the same through the use, creation and implementation of wide range of appropriate teaching strategies. 3. To assist students with special needs and indigent students through the collection and distribution of various forms of literary materials and the procurement of monetary support so as to facilitate the advancement of their education pursuits. 4. To facilitate the organization of practioners within this area so as to maximize on the wide array of expertise within Jamaica and the Carbbean. This will facilitate a more reseach based approach to Teaching.</t>
  </si>
  <si>
    <t>To provide schools where the deaf may be educated in communication, language, and other areas so as to be able present the gospel of Jesus Christ to them,</t>
  </si>
  <si>
    <t>To promote charitable purpose for the benefit of the community and in partticular the furtherance of religion, the promotion of the christian faith and Christian instructions by publishing Christian literature of the following decriptions: books magazines, music, songs, postcards, greeting cars, reading and writing materials and stationery general. To perform charitable works. To fund projects. To obtain funds.</t>
  </si>
  <si>
    <t>To focus on education, screeing, advocacy and support for the hepatitis community throughtout Jamaica. To dedicate to increase, and promote health, and wellness throughout, as well as reducing the incidence of preventabale liver related chronic diseases and lifestyle.</t>
  </si>
  <si>
    <t>To assist post-hurricane rebuilding in Caribbean islands affected by Hurricane Irma and Maria through: 1. The hosting of benefit concert and telethon; and 2. The provision od equipments and building supplies received from Donations.</t>
  </si>
  <si>
    <t>Aid in the development of a responsible and sustainable microfinance industry in the Caribbean in order to advance financial access for the poor and vulnerable; to facilitate access to and use of a board range of appropriate financial products that lead to increased economic well-being and opportunity and decrease vulnerability of poor households in the Caribbean; To partner and work with microfinance practitioners, country-level networks, private sector operators, policy makers and donors to create linkages and develop financial systems and innovative practices that work for microfinance providers and economic active poor households; to increase the commitment, incentives and capacity of microfinance service providers to serve poor, low-income and underserved people in the Caribbean. To positively impact the sustainable delivery of quality microfinance services by research, advocacy, policy dialogue and information-sharing and capacity-building, conduct through seminars, workshops and other means; To co-operate with ant organization, corporate body or individual, and with the government of any country in promoting or carrying out any of the abovementioned objects.</t>
  </si>
  <si>
    <t>To partner with the ministries of health ands other stakeholders to provide technical assistance in health system strengthening and health workforce development for the prevention, surveillance, care and treatment of priority diseases.</t>
  </si>
  <si>
    <t>To assist with the advancement of education for needy primary and secondary schools students in KNOLLIS DISTRICT, BOG WALK, ST. CATHERINE, and adjoining communities by granting scholarships and providing educational items.</t>
  </si>
  <si>
    <t>To enhance the social skills of members, and assist in improving their general welfair in terms of educational, recreational and economic need. Provide and faciliate skill training opportunities for empowerment of Community members. Under take fundraising and other such activities that will enable the Society to Fulfill its goals.</t>
  </si>
  <si>
    <t>To improve the health, economic, and social conditions of the indigent, children and elderly persons throughtout jamaica, through the collection and distribution of food, clothing, money, medical supplies and equipment on their behalf and to utilize same and any other means which will further the purpose.</t>
  </si>
  <si>
    <t>Provide care and support to the underserved people of the Ocho Rios community to ensure a better standard of living for these persons. Provide adequate opportunity that will enhance the development of the underserved youths in Ocho Rios both socially and academically catering for their indiviual needs and aspirations whereby piloting them to effectively use their talents to assist in nation building</t>
  </si>
  <si>
    <t>The purpose of the Foundation is to promote the legacy of the late Jamaican Actor, Playwright, Director, author and Broadcaster, Charles Hayatt Sr. The Foundation shall promote the said legacy by providing for assistance to and fostering collaboration with deserving individuals, groups, educational institutions and other initiatives or projects geared at promoting, supporting and developing Arts, Entertainment and Culture in Jamaica. The Foundation shall promote and foster initiatives, programmes or projects aimed at establishing or enhancing visual and performing arts training programmes or workshops: and on promoting, enhancing and developing local theatre, flim, television, and radio in general for the benefit of local communities the nation as a whole.</t>
  </si>
  <si>
    <t>To educate and spread awareness of sickle cell disease thoughout jamaica and around the world and to find a cure for sickle cell. . To provide opportunities and solutions for those with sickle cell disease and/ or sickle cell trait so that they may attain their full potential.</t>
  </si>
  <si>
    <t>To establish and operate place of religious worship and to conduct religious services and other religious activites .</t>
  </si>
  <si>
    <t>Be a Cooperating branch of the Jurisdiction Cooperate with other member branches Continue as an active spiritual stakeholder in society See to the spiritual, social and economic well being of congregation Provided pastoral guidance, counseling and evangelism Proviide necessary assistance to members of the society.</t>
  </si>
  <si>
    <t>To enchance the governace and development of the body christ through a sprit o excellent, to assist the needy churches in leadership structure, training, and formation.</t>
  </si>
  <si>
    <t>To promote, arrange and control camps, conferrences and conventions for the specific purpose of making Jesus Chirt know to boys and girls and men and women, and for helping to develop the spiritual life of those who profess and call themselves Christians; and To be strictly non-polititcal, notwithstanding the political persuasions and / orviews of any or all of its members.</t>
  </si>
  <si>
    <t>To provide residential care, accomodation, meals, and other welfare and recreational services and to educate and rehabilitate young persons who by reason of their social and economic circumstance require the facilities of a place of safety.</t>
  </si>
  <si>
    <t>To increase christian faith in Jamaica. To educate and empower men, women and children about the knowledge of God; and to offer free spiritual maturity to them.</t>
  </si>
  <si>
    <t>To promote programmes for the relife of poverty and distress among the less fortunate persons in clarendon. To promote the advancement of education among children, with emphasis to the children of darlow basic school in clarendon. To provide improvement of the the physical facilities of darlow basic school for the purpose of fostering and environment that is safe and comfortable.</t>
  </si>
  <si>
    <t>To foster an interactive relationship between school, community and the diaspora in creating and motivating capacity building thus enchancing the quality of life of citizens of COMFORT CASTLE and it ENVIRONS.</t>
  </si>
  <si>
    <t>The aims and objects of the Society are to treat with issues that relate to the community of Comma and its environs, as per the following: facilitate the provision of amenities to include water supply, electricity and other developmental activities to Government and other relevant stakeholders: Facilitate skills training and educational activities for the Comma community and its environs:</t>
  </si>
  <si>
    <t>To develop Heritage Cave Sight and grounds was once a popular visiting site for the communities and the general public for its Horticultural diversity and beauty. The caverns inside this cave has a remarkable history which must be preseved. This heritage site has been closed to the community for many years and left to ruin. Community Unlock is seeking to save and reopen it and teach about its history.</t>
  </si>
  <si>
    <t>Advocate for the full integration of persons with disabilities into Society through lobbying of Government and Private institutions for basic rights and privileges: promote the inclusion of persons with diasabilites in all facets of society. Encourage development of civic pride and spirit of patroitism in the community.</t>
  </si>
  <si>
    <t>To serve as a community of worship and fellowship. To represent Christ in the world and influence society with the ideals of God. To procalm the Christiian gospel throughout the world, entreating people to accept Jesus Christ as their saviour and to change their lifestyle to one that pleases God.</t>
  </si>
  <si>
    <t>To provide educational, religious care and spport to the less forturnate children and their families in the race track, and adjoining communities in order to ensure a better standards of living for there persons. To provide a sponsorship programm that provides mentorship &amp; support for children and parents with terminal illness or dealing with a sudden death or loss.</t>
  </si>
  <si>
    <t>To facilitate techer training in the Lindamood-bell ® or any other learning processes methodologies. To develop an island-wide network of early childhood and special needs teachers skilled in diagnosing the impact sensory cognitives deflicits have on a child's learning ability and tracking these deficits with process-based instruction. To enable educators to support all young learners with reaching their potential, regardless of learning styles or learning challenges.</t>
  </si>
  <si>
    <t>To promotes the education of needy students and young adults including disables, to assist with the improvement of the health of the nation's poor, sick and destitute by proving access to medical care.</t>
  </si>
  <si>
    <t>To conduct fundraising initiatives in furtherance of the objects. To host summer school annually to assist with the reduction of illiteracy rate among children in Drewsland and its environs. Provide homecare for the shut-ins, these include trimming/combing hair, bathing, providing a hot meal and beverages on a daily basis.</t>
  </si>
  <si>
    <t>For the public's benefit, the assistance of people in jamaica, mainly youth, via the advancememt of education using the promotion of business knowlegde</t>
  </si>
  <si>
    <t>To improve the Quality of life for those persons in the greater of needs. Looking for and creating innovative solutions to support.</t>
  </si>
  <si>
    <t>To assist the health department by assisting anyone with Lupus in any Country. To help anyone with Lupus in purchasing mediations. To assist with Surgical bills for persons with Lupus and to assist with funding for finding the cure for Lupus.</t>
  </si>
  <si>
    <t>The beneficiary of the the fund is the dinthill Technical high School. The Main objectives of the fund are : Capital development of Dinthill Teachnical High School Students Welfair in the form of Scholarships, assisting with final year examination fees and Nutritional needs, and Sports which include purchasing gears and equipment for teams representing the school.</t>
  </si>
  <si>
    <t>Provide a means by which patients in the department of Obstetrics and Geynaecology at UHWI could benefit, through the increased provision of necessary equipment and other physcal resources, and also with a view for increase education of the public at large with respect to relevant issues in Obstettics and Gynaecology.</t>
  </si>
  <si>
    <t>To improve the wellbeing of the less fortunate children. To upgrade the education and social status of our young adults. To enhance the life of elderly to live more comfortable as senior citizens. To provide temporary basic needs for the street people and homeless. To provide education funding and assistance. To provide seasonal Hospital/Health Care. To provide housing solutions for the less fortunate and homeless.</t>
  </si>
  <si>
    <t>To advance education among youth, and in particular in early chilhhood educational instutitions through the provision of resources and support for the sound development of those institutions. To facilitate and advance the education and vocational training of adults. To advance the rights of the child so as to provide an environment where children can be safe and protected and grow into contributing citizens of jamaica. To provide assistance to other registered charitable organizations other charitable entities which are carrying on charitable purposes as outline in the Charities Act of 2013.</t>
  </si>
  <si>
    <t>Reaching Every age grow with the gospel of jesus christ in jamaica and foreign lands. To provide care and support for senior citizen and the less fortunate in franklyn town community To accept donations of any kind.</t>
  </si>
  <si>
    <t>To foster and promote social and economic development for the improvement of lives and status of the less privileged persons in jamaica through empowerment and enbling opportunities.</t>
  </si>
  <si>
    <t>To Preach the gospel and further the cause of the Kingdom of God in jamaica and other lands together with promoting and maintaining churches and missions in jamaica and other lands. Providing fellowship and means of Cooperation between Churches of similar faiths and doctrines by promoting, establishing and maintaining certain districts therein which can be self-governing in so far as same does not conflict with the objects and purpose of the organisation, being nevertheless subject to the jurisdiction and control of the said organization. To improve the economic and social condictions of disadvantaged persons throughout jamaica.</t>
  </si>
  <si>
    <t>To provide sustainable projects, Programs, And infrastructures designed to alleviate poverty.</t>
  </si>
  <si>
    <t>Transform the lives of citizens within the communiteis around the church through the teaching of god's woed and the spreading the gospel of jesus chirst through the proclamation of god's word. Empowerment of men within the communities around the church to through mentorship (spiritually and socially) and assist in the provision of training and the midguided and delinquent youths in the communities to impove their social and economic conditions through education. Provision of opportunities for the elderly, shut-ins and other less fortunate to access basic social and econmical goverment and NGO's program.</t>
  </si>
  <si>
    <t>To provide assistance to needy persons by providing avenues for jobs/ employmemt based on their abilities. To create and provide ways in which persons can be educated on matters pertaining to their health and wellness. To provide an atmosphere in which persons can nuture spiritual growth and maturity through christian evangelistic efforts.</t>
  </si>
  <si>
    <t>Saving of Souls for the kingdom of god. Giving aid to the elderly and indegent folks in and around the community. Reaching out to the Youths in an effort to reduce crime.</t>
  </si>
  <si>
    <t>To operate a non-profit organization whose purpose is to empower persons with intellectual disabilities to experience more fulfilling lives. To identify proven therapeutic interventions and programmes that can be made available in jamaica with the support of the relevant experts. To identify and target children with intellectual disbilities individually or in groups who would be supported to access these therapies.</t>
  </si>
  <si>
    <t>To widen the scope of social welfair currently being offered by the emmanuel apostolic church with its headquarter situated at 12 Slipe Road, kingston 5, and to assist nationwide efforts to reduce poverty and its associated effects on persons residing in the inner city areas surrounding the church and the members of the church congregation.</t>
  </si>
  <si>
    <t>The relife of children in need because of ill health, disabilities, financal hardships, and other disadvantages.</t>
  </si>
  <si>
    <t>To offset the cast of clearing contributions sent through Customs.</t>
  </si>
  <si>
    <t>To promote the empowerment of people living in jamaica through educational and social partnerships with communities. To encourage good citizenship and community building amogst residents of inner-city communities through volunteerism in planning and supervising community development projects.</t>
  </si>
  <si>
    <t>To assist in and provide for poverty alleviation of lower socio-economic, marginalized and indigent members of the Society by providing: financial support for medical expenses; low cost of rental housing to the homeless and indigent; To establish outreach programmes to provide the following to arginalized communities of the Jamaican society: providing counselling services for those persons in distress, providing access to free legal advise, offering seminars, conferences and meeting hich will improve the quality of life of these persons; To promote programmes geared toward reducing the vullnerability of persons to and the spread of HIV and AIDS within marginalized communities in Jamaica.</t>
  </si>
  <si>
    <t>The objects for which the company is establish are : 1. To proclam the gospel of jesus christ to the people of jamaica and foreign lands through the Media (electronic media, social media, print media, etc), recordings and by personal evangelism. 2. To operate a mission for the advancement of education and for charitable purposes and to that end to organize and administer Educational Summer Camps for youths and to grant scholarships into any suitable institution in jamaica and foreign Nations . To assist in the care of widows/windowers of deceased members of the Company, to visit, instruct and aid the poor in their homes and generally to do religious and charitable works in and throughpout the Island of Jamaica. To establish and maintain in the island of jamaica and elsewhere, circulating libraries and also reading and writing rooms and reference library and to furish the same respectively with books, reviewing magazine, newspapers and other publications including instrumental and vocal music.</t>
  </si>
  <si>
    <t>To proclaim the gospel of jesus christ and make disciplies of all mem. To carry out the commission as stated in St. Matt 28 vs 19-20 to take the gospel to every person in all nations to the earth. To help improve the social condictions of the poor and distressed people in the Ewarton Community.</t>
  </si>
  <si>
    <t>To promote evangelism throughout the Island of Island. To estabish and operate places of religious worship, churches, colleges, univerities, and to conduct religious services and general evangelism. To proclaim the gospel of jesus christ to the people of jamaica and foreign lands by radio, by recordings, by printed words and by personal and mass evangelism. To cooperate with all evangelical and Pentecostal churches and organizations whenever possible</t>
  </si>
  <si>
    <t>To provide social care and economic support to the members of the assoication, congregants, the homeless, indigent children, and elderly persons of FAIRVIEW PARK, and surrounding communities in St. Catherine.</t>
  </si>
  <si>
    <t>To provide activities, and porgrammes commonly provided by primary, high and teriary institutions to enhance the educational experiences of the persons attending them. To establish mentorship programmes to ensure that the youth within the communities that we serve, obtain the best education possible . To assist with the acquistion of books, and educational materials.</t>
  </si>
  <si>
    <t>To establish and operate places for religious and evangelistic worship and conduct religious services and other religious activities and to carry on benevolent and educational pursuits and especially to promote the religious improvements of the general community of jamaica and the doing of all such other things as are incidental or conductive there to</t>
  </si>
  <si>
    <t>To estabish and operate places for religious and evangelistic worship and conduct religious services and other religious activities and to carry on benevolent and educational pursuits and especially to promote the religious impovements of the general community of jamaica and doing of all such other things as are incidental or conductive .</t>
  </si>
  <si>
    <t>To improve the health economic and socical conditions of indigent children and elderly. Persons throughtout Jmaica through the collection and distribution of food, clothing, and money on their behalf. And to utilize same and any other mean which will.</t>
  </si>
  <si>
    <t>The advancement of good citizenship or community development The prevention of relief of poverty The promotion of religious or racial harmony or equality or diversity.</t>
  </si>
  <si>
    <t>To provide religious education, missionary, evangelical, moral, cultural and charitable work. To establish, maintain, and conduct schools, institutions, daycare, any and all related establishments for purposes of religious instruction and education.</t>
  </si>
  <si>
    <t>To improve the Health, Economic &amp; Social Jamaica, through the collection of food, clothing, sporting equipment and other iteams to improve the lives of the less fortunate. To improve the educational status of Children, through the distribution of books, educational materials and sporting gears. To increase public awareness of the Environment, part-taking in beach clean ups &amp; beautification of Communities.</t>
  </si>
  <si>
    <t>To support vulnerable families in jamaica and other nations of the world to tackle their identified and prioritized family life related needs, with a special emphasis on the needs of the male and female heterosexual family leaders. To identify emotionally, spiritually, socially or physically vulnerable families and work through/with churches and community setup to promote family life wholeness activities among these families.</t>
  </si>
  <si>
    <t>To supply school children with educational books, pens, bags, etc in the BRIGHTON, ST.ELIZABETH COMMUNITY, and OTHER PARISHES WITHIN JAMAICA.</t>
  </si>
  <si>
    <t>To Assist individuals, mainly homeless; through collection and distribution of food, clothing, and monetary assistance. To promote social development of persons and the communities associated with Fi Wi Culcha Charity Limited. To obtain funds deemed acceptable and further develop the assoiation.</t>
  </si>
  <si>
    <t>To teach the young ladies who participate, valuable life lessons they may never have the opportunity to learn otherwise. To expose participants to information and experiences they may not otherwise have the opportunity to garner by having professional, experience speakers address them, and by</t>
  </si>
  <si>
    <t>To provide new bedding ….. New bed frames, bunks, cribs, mattresses, sheetings, and pillows for residents in Orphanages and Places of safety throughout Jamaica.</t>
  </si>
  <si>
    <t>To make a difference in the lives of people in FreeTown and surrounding environs. To work with other outreach groups and partners to help alleviate some of the many needs through a feeding Programme. To help in acquiring school materials such as books, computers, and other supplies as needed.</t>
  </si>
  <si>
    <t>To help the most vulnerable citizens to access goods and services so they can achieve social functioning. To empower citizens by mentioring and teaching them skills which can makes them become self -reliant.</t>
  </si>
  <si>
    <t>The advancement of health or saving of lives by: Co-ordinate activities relating to public hospitals and the provision of quality health care for all.</t>
  </si>
  <si>
    <t>To upgrade the WATSON TAYLOR PARK. To colleborate with local, regional and international bodies to upgrade park to raise awareness of public responibility for up keep of park environs.</t>
  </si>
  <si>
    <t>To improve the health economic and social wellbeing of indegent children and elderly throughout jamaica, by contribution food, cloyhing, medcine as well as finanical where possible.</t>
  </si>
  <si>
    <t>To provide educational and training programmes for persons with special needs throughout Jamaica and the Caribbean. To establish facilities which create sensitve and stimulating environment for the furtherance, development and implementation of academic and vocational skills training for special education. To provide assistance in the management of persons of all ages, genders, socio-economic, and cultural groups with special needs in the development of their capabilities for nation building.</t>
  </si>
  <si>
    <t>Enable the grant of educational scholarships to an individual/individuals who fit the following criteria: enrolled in a secondary of tertiary institution in manchester, saint elizabeth, clarendon, saint ann or trelawny being futher particularised under schedule 1 as amended from time to time.</t>
  </si>
  <si>
    <t>To improve economic and social conditions, of persons throughout Jamaica and to utilize same and any other means which will further the purpose through education and training. To assist with the acquisition of books, computers, educational materials and equipments for the betterment of Jamaican Youths and entrepreneurs. To liaise collaborate with or to conduct exchange programs with local and international bodies, organization and institutions having similar or compatible interest.</t>
  </si>
  <si>
    <t>To promote programmes and/ or initiative geared towards the increase of the amateur sport of track and field amounst all social strata in Jamaica. To increase the awareness of track and field as a recreational sport and other topics relevant to track and field in Jamaica with a view to developing the sport generally.</t>
  </si>
  <si>
    <t>To promote the education and vocational training of Jamaican students with special emphasis on students pursing studies in Morden Languages or related disciplines.</t>
  </si>
  <si>
    <t>To preach the Gospel of Jesus to all people for purpose of positive transformation in spirit, soul, and body. To improve the health, economic and social conditions of indigent children and elderly persons throughout jamaica through the collection and distribution of food clothing and money on their behalf to utilize same and other means which will futher the purpose. To teach the principles and doctrines of the bible to children and adults and biblically guide persons to put their faitrh and trust in trust in the Lord Jesus Christ in order to establish a lifestyle that is benifical to all people.</t>
  </si>
  <si>
    <t>To alleviate poverty and illiteracy among children up 18 years old, that are in need of financial assistance and counseling in jamaica. Provide assistance to single parents who are in financial crisis, through the donation of food, groceries, clothing, and toiletries. Provide assistance to children in children's homes.</t>
  </si>
  <si>
    <t>To establish and operate schools at the primary, secondary, and tertiary level providing academic, vocational, technical and theological training. To operate a mission for the advancement of education and for charitable purposes and to that end to organise and administer education camporees for youths, to grant schlarships for advancement of education.</t>
  </si>
  <si>
    <t>To improve the health, economic and social condictions of indegents children and elderly persons throughtout jamaica through the collection and distribution of food, clothing, mediacl supplies, equipment and toiletries and utilze same and other means which further the purpose.</t>
  </si>
  <si>
    <t>Operating pentecostal church christian training community services</t>
  </si>
  <si>
    <t>God my Provider Charity Limited seek to eliminate poverty within the soceity by: 1. To educate and train members of the society to become agents of change by participation in various self-help programs such as skill-trained workshop and educational seminar. 2. To relief poverty and distress among the homeless, indigent and poor by creating opportunities for impoving their sense of well-being. 3. To foster Volunteerism, by collaborating with the Church of God of Prophecy in hosting social activities such as Breakfast programs and back to School Treats. 4. To provide perishables (food) and non-perishables (clothing etc.) to the Naggo Head Community and its environment.</t>
  </si>
  <si>
    <t>To advance the teachings of Christianity in and throughout the lives of all peopl throughout the communities of Montego Bay in the Parish of St James and all the communities across the other parishes of Jamaica so that they will find peace, joy solace and everlasting happiness.</t>
  </si>
  <si>
    <t>To educate, and promote awareness of, the public regarding issues of civic responsibility and good citizenship; To promote and implement a public behaviour programme that influences the good behaviour of persons in public spaces; To promote and support the recognition and institutionalisation of the jamaica standard guilde for public behaviour document throughout (Communities in) jamaica; To promote integrity in the conduct of persons for greater transparency and accountability; To promote meaningful research into the causes, manifestation, and effects of poor public behaviour, and attending solution thereof;</t>
  </si>
  <si>
    <t>To operqate a non-profit organization whose purpose is to facilitate the creating of jobs and other socioeconnomic development opportunities especically among the youths in Jamaica.</t>
  </si>
  <si>
    <t>To establish and operative places for religious and evangelistic worship and conduct religious services and other religious services and other religious activities and to carry on benevolent and educational pursuit and especially to promote the religious improvements of the general pursuits and especially to promote the religious improvement of the general community of Jamaica and the doing of all such other things as are incidental or conductive thereto; To establish and operate basic schools, Bible Colleges and to grant liberal art and Theological degrees. To care for the sick, to visit and encourage the people in the home and general to do religious and charitable works in and throughout the island of Jamaica; To foster homes and foreign mission work, and to support bible colleges and publish religious newspapers and periodicals of all kinds; To improve the health, economic and social conditions of indigent children and elderly person throughout Jamaica through the collection and distribution of food clothing and money on their behalf and to utilize same and any other means which will further purpose; To assist with the acquisition of books, computers, educational material, sporting gears and equipment for schools and learning institutions in Jamaica.</t>
  </si>
  <si>
    <t>Heritage protection, through the protection and preservation of the buildings and grounds of the Kings House as well as the promotion of the historty, traditions and aesthetic value of the buildings, grounds, furnishings and artifacts within the King's House property.</t>
  </si>
  <si>
    <t>To enlighten and spread the word of god through weekly Sunday services and mid week services and crusades. To improve the health, economic and socal conditions of indegent children and elderly persons. To meet the needs of people via outreach ministries in order to feed persons both spiritually and physcally.</t>
  </si>
  <si>
    <t>To build and maintain transitional housing for women &amp; their children( from the parishes of kingston &amp; st. Andrew, st. Catherine, and clarendon.) who are victims of intimate partner violence, with the object of facilitating healing and improving the conditions of life for the inhabitants.</t>
  </si>
  <si>
    <t>Grace jail &amp; prison mintry has its sole purpose to ministered to spiritual needs incarerated men and women in jamaica jails and prisons. We aim to do this through premantly visitations. We seeks to introduce in mates to god's word to provide stability to imates.</t>
  </si>
  <si>
    <t>To develop and promote the arts, health, culture and sports; To establish and carry on programmes for the development of education and skills of people in Jamaica; To promote and encourage study and research into all areas of the environment and of environmental sciences and to facilitate the publication of the results.</t>
  </si>
  <si>
    <t>To promote religious programmes and cause for the advancement of the following in Jamaica. I. Good citizenship, ii. Community development, iii. Youth welfare, iv. Religious welfare, v. Spread the gospel throughout the island of jamaica.</t>
  </si>
  <si>
    <t>To teach and spread the gospel of Jesus Chirst using all available methods and to establish facilities locally and abroad for evangelical outreach. To prevent anf relieve poverty to the indigent and poor throughout Jamaica. To provide for the education advancement of the nation's poor by establishing learning institutions from kindergarden to tertiary throughout Jamaica.</t>
  </si>
  <si>
    <t>Assist the needy and less fortunate in the Community</t>
  </si>
  <si>
    <t>To promote healthy living by providing nutritious breakfast to children in need of care and support. To promote the advancement of education by providing technological devices, such as computers, tablets ect. To assist with learninging of students who are in need of such equipment.</t>
  </si>
  <si>
    <t>Provide financial support to students who show a potential for excellence in education. Identify students who need support to pursue their educational dreams. Promote excellence in education by providing support for projects that advances reading writing and other literary projects.</t>
  </si>
  <si>
    <t>To support the prevention and relief of poverty in North West St. Andrew. To promote the advancement of good citizenship and community development in North West St. Andrew.</t>
  </si>
  <si>
    <t>To improve the health, education, economic, and social condition of jamaicans, especially children and elderly persons. To promote healthly lifestlye programmes throughtout jamaica by working closely with Government and Quasi-Government organisations to provide equippment and basic health service including screenings, prventating care seminars and workshops. To promote community development particularly within rural and inner-city communities in jamaica through programmes designed to provide facilities, scholarships; technical, practical financial and assistance for education, study and training or other means of self-development undertaken by select members of the community;</t>
  </si>
  <si>
    <t>To assist girls between the ages of twelve (12) and eighteen (18) years old who are victims of domestic violence, including emotional, economic, sexual and physical abuse. To provide emergency and transitional housings, economic support and a diversified continuum of service focused on the empowerment, self - sufficiency and safety of young girl. To provide housing appliances, food, tools, machinery and other iteams for the less young girl. To help with the procurement of books, PCs, sporting gears and other educational materials for school locale. To create a food a clothing drive for the less fortunate and elderly.</t>
  </si>
  <si>
    <t>Improve the lives of children and the elderly with the acquisition of books, school materials, and medical supplies to enhance the lives of those living in homes, place of safety and are of lower socio-economic status living within the communities of the Kingston 13 area. Encourage children and teens to gravitate towards positive thinking and the need to get educated in order to improve their status in society. Promote community development particularly in the inner-city community of Kingston 13 within that region.</t>
  </si>
  <si>
    <t>To alleviate poverty by giving gifts in kind to children and youth assoicated with or in the care of women who are recipients of the outreach efforts of Hannah's Heritage.</t>
  </si>
  <si>
    <t>The Provision of institutional care for the aged and infirmed who are unable to take care of themselves and who have no family to do so. The Provision medical care and nutritional support to those who are mentally and physically challenged. The Provision of rehabilitative support to the residents of the institution.</t>
  </si>
  <si>
    <t>To provide assistance to indigent students across jamica in ensuring that they will be able to sucessfully complete their education. To promote healing to family units locally and internationally, in oder to build a better community. To generally improve economic and social conditions of the less fortuneate across jamaica.</t>
  </si>
  <si>
    <t>To improve the health, economic and social condictions of indigent children and elderly persons throughout jamaica through the collection and distribution of food, clothing and money on their behalf and to utilize same and any other means which will further the purpose.</t>
  </si>
  <si>
    <t>To assist with the stimulation and development of students' interest in the field of education, primarily enterpreneurship , and to assist in aquiring educational materirals , books, equipment, and computers for schools and other learning institutions.</t>
  </si>
  <si>
    <t>To promote and encourage the advancement of education among poor and underprivileged children and young persons. To support the relife of poverty faced by poor underprivileged children. To promote the advancement of good citizenship and commity development by identifying charitable and educational causes to which PB&amp;J Resort II (Jamaica) Limited may make contributions and to facilitate BP&amp;J Resort II (Jamaica) Limited making such contributions. To promote such other charitable purpose which the directors regard as benefical and advantageous to relieving poverty or increasing the access to education in the Negril area.</t>
  </si>
  <si>
    <t>To uplift community of WAKEFIELD LINSTEAD with charitable help and Donations.</t>
  </si>
  <si>
    <t>Church formation welfare &amp; support.</t>
  </si>
  <si>
    <t>To spread the Word of God using methods of teaching and preaching the written. Word as found in the Holy Bible ; maintain doctrine principles and uphold the supreme and exclusive sufficiency and authorty of the Holy Scripture.</t>
  </si>
  <si>
    <t>To proclaim the gospel of jesus christ through evangelistic work at home and aboard . To enage in mission projects and support community projects. To improve the welfare of persons in the church environs by providing health, economic and social assistance. To aid the indigents (adult and children) and elderly persons by providing food, clothing and where possible shelter. To assist with the acquisition of books, educational materals, tablets, computers etc. For school and community centres across jamaica. To help with vocational training at the community level with partners to reduce unemployment within the district.</t>
  </si>
  <si>
    <t>To plan, manage and stage fundraising activities and to use the proceeds therefrom in the furtherance of its objectives.</t>
  </si>
  <si>
    <t>To create opportunities for communication and social interaction amomg the members including the arrangement of of social and recreational function. To provide proper management and accountability for all senior citizens resources of the Association for the benefit of the community and its seniors.</t>
  </si>
  <si>
    <t>Enchancing the educational profile and training of farmers within agriculture throughtout Jamaica. Accessing international and local networks to help to improve employment opportunities. Providing opportunities for income generation and sustainability to help to provide aid in the prevention or relief of poverty.</t>
  </si>
  <si>
    <t>To assist in the relief of proverty and distress among and the provision of financial assistance, development aid relief and supplies for individuals in need and communities in Jamaica.</t>
  </si>
  <si>
    <t>To bring a positive change the lives of young homeless people throughout jamaica in order to improve their social and econmic status by: 1. Empowering young homeless persons to become self-reliant, create opportunity for skill development without differentiation on the grounds of race, colour, nationality, creed or sex. 2. Promoting Volunterrism within Soceiety with emphasis on youth volunteers. 3. To assist the homeless young people 18 years and older whose education has not gone beyond Grade school or High school in acquiring an employable or marketable skills so they will be os assistance to their families and to the soceity on a whole. 4. To get more Jamaicans involved in caring for for the different needs of the homeless.</t>
  </si>
  <si>
    <t>To improve the health, social, and economic conditionns of indigent children and elderly persons throughtout jamaica, through the collection and distribution of clothing and funds on their behalf and to utilise these funds or any other means to fulfill our purpose. To foster homes and foreign missions, work to support theological institutions and the dissemination and creation of various publications.</t>
  </si>
  <si>
    <t>To offer financial assistance to less fortunate indivduals with various needs through donations. Fundraising to aide in the donation of hospital beds for supplies to the Spanish town Hospital. Aide children with supplies, text books &amp; other necessities pertinent to their scholastic &amp; educational needs.</t>
  </si>
  <si>
    <t>To establish and operate places of the religious worship and to conduct religious servies. To train ordain and grant credentials to suitable, qualified persons as Pastors, Evangelists, Ministers, Deacons, and Missionaries. To host conventions, crusades, and evangelistic meeting inside and outside of the church. To empower persons who are unable to read by teaching them to become literate in order to manage their own affairs.</t>
  </si>
  <si>
    <t>To campaign, lobby, and make representations to the relevant local authorities on behalf of its members; To provide for the general maintenance, improvement, upkeep and beautification of the amenities on the beach; To collaborate with Government and Non-Government organizations to provide training for its members in moden fishing practices, environmental awareness and laws governing the environment, the sea and fishing administration; Foster good community relations by contributing to the development of the community in which the Society operates; Receive dues and contributions from members in the furtherance of the interest of the Society;</t>
  </si>
  <si>
    <t>The advancement of education by inter alia providing financcial support to school and other institutions of learning, the provision of scholarships and aid to students including the supply of books, stipends, scholarships, exhibitions, prizes, grants, awards, educational career support, bursaries and other incentives for the purpose of the advancement of knowledge, education and literacy.</t>
  </si>
  <si>
    <t>To advance the education of youths ages 12 - 25 years ( especially at-risk youths) by helping them to discover who they are, realizing their potential and understand the purpose for which they were created so that they can live fulfiled/ successful lives. To provide resources and training for fathers and the leathers of youth-oriented organizations. To operate a fund for povertyalleviation and educational advancement for indigent youth.</t>
  </si>
  <si>
    <t>Foster, Develop, Promote, Administer, Manage and grow the practice and spirit of the amateur sport of Judo throughout Jamaica and in the school of Jamaica. Develop the practice of the amateur sport of Judo throughout Jamaica for all categories of the Population; To provide facilities and support for the practice of other legal martial art; To promote Olympic Spirit (Olympic Charter).(The Olymic spirit is to contribute to building a peaceful and better world by educating youths through sports practiced without discrimination of any kind, which required mutal understanding with a spirit of friendship, solidarity, and fair play).</t>
  </si>
  <si>
    <t>To create a culture of inclusivity, deversity, equity and peace in Jamaica through resaech, education and community project. To drive environmental consciousness and sustainable environment practice in Jamaica through education, research and community projects. To promote and provide start-up support to initiative that are worker owned and run (Co-op development support) and skills training to all persons.</t>
  </si>
  <si>
    <t>To promote and implement educational and skills training programmes with a special focus on raising funds assist in obtaining educational faciliies and futhering the development of education, with an emphasis on Youth, throughout the island of jamaica in partnership with stakeholders; a wide range of donors, benefactors and grantors nationally and internationally.</t>
  </si>
  <si>
    <t>The promotion of charity for the benefit of the people living in landfill communities such as riverton city (kingston) , retirement disposal facility in granville (st. James), and the haddon district disposal facility (st. Ann) by way of carrying out the following objectives : 1. To organize , conduct or sponsor scholarships, facilities and activities aimed at uplifting the socio-economic well-being and educating capacity of individuals living in these communities.</t>
  </si>
  <si>
    <t>To promote and encourage for the public benefit, for the advancement of amature sport specifically amature martial arts in the island, and no other sport will be promoted; To promote self-development of the members through the maxims of seeking perfection of character, being faithful, effect, respect for others, refraining from violent behavior, volunteerism and fellowship amongst all members of the Association by the practice of Karate as a martial art and related activities in support of the objects and charitable purposes of the association; To apply member ' subscriptions, taking from annual fees, grading &amp; tournament events, and any other receipts, in paying expenses and in maintaining a reserve fund and, out of such fund, to make such donations to charitable institutions or for the promotion of charitable, sporting or similar purposes, as the association shall from time to time determine;</t>
  </si>
  <si>
    <t>Develop and Implement S.T.E.M Programmes and Porjects. Advance research in integrated optics and photonics. Bring together people from across the globe to collaborate on cutting-edge research and development activities in the fields of Science, Technology, and other areas of Human Activity.</t>
  </si>
  <si>
    <t>Enhancing the educational profile of women within the coffee industry throughout Jamaica. Accessing international and local networks to help to improve employment opportunities. Providing opportunities for income generation and sustainability to help to provide aid in the prevention or relief of poverty.</t>
  </si>
  <si>
    <t>For the public benefit, to develop a positive mindset in youth population, ages 18 to 30 years, by providing training camps, mind education lectures and organising programmes of physical, educational and other activities. To promote mission and outreach work that will advance faith in jesus christ, for the public benefit, to the citizenry in jamaica, in particular, but not exclusively by creating and disseminating various publications, hosting bible or parenting skills seminars, youth development camp &amp; participating in community outreach activities. To provide opportunities for true volunteerism, for the purpose of this schedule defined as 'opportunities to live for someone other than self'.</t>
  </si>
  <si>
    <t>To promote the relief of suffering and distress among persons who have tested positive with HIV virus and persons who have contacted AIDS. To provide financial, spiritual, emotional and physical support to those living with AIDS.</t>
  </si>
  <si>
    <t>To advance amateur sport that is American Football for youth at the primary, secondary, tertiary and club level To engage at risk youths in American Football and skill training programs. To use American Football as a vehicle to involve youth in community projects. To provide Trainning for individuals and students in tertiary instituttions as coaches and officals.</t>
  </si>
  <si>
    <t>To aid and improve the spiritual, moral, educational, industrial and social condition of the deaf in Jamaica; To encourage and aid all scientifically approved efforts for the prevention of deafness and conversation of hearing; To maintain and administer the affairs of St. Christopher's School, Lister Mair/ Gilby School and any others which the Association may establish in the future for the oral academic and vocational training of deaf children; To assist the deaf to obtain and retain employment and to earn a livelihood; To encourage or carry on any other activities that may be to the benefit and interest of the deaf.</t>
  </si>
  <si>
    <t>To promote the education, therapeutic, intervention and skills training need of individuals with an autism spectrum disorder (ASD) as well as promoting and advocating for autism awareness and research; To raise funds, establish and maintain a facility or facilities within Jamaica to facilitate administrative, education, therapeutic &amp; skills training needs of persons with an autism spectrum disorder; To inform, promote and develop for the benefit of the public an awareness and sensitization programme in respect of persons with an autism spectrum disorder; To liaise, consult, lobby and work with the Government of Jamaica, non-government organizations, international organizations and all relevant private and public sector entities and individuals with respect to autism and the autism spectrum disorder; To provide for the training, support, educational, advocacy and skills training needs for persons with autism as well as parents, caregivers, teachers, family members and wider public relating to autism as well as the autism spectrum disorder.</t>
  </si>
  <si>
    <t>To conduct a non-profit making home for the purpose of caring for boys To provide for religious, educational training and development and to promote their spiritual, moral, mental, physcal and material welfair and to do any and all things as provide by law for maintaining and operating a home or homes for this purpose</t>
  </si>
  <si>
    <t>To catalyse the transformation of Jamica College into a first class institution of learning and physical development which moulds yong men into thoughful, well rounded leaders of society; To influence and facilitate the creation and maintenance of a physical environment which features such grounds structure and facilities as will embed in the young men a sense of being in the presence of excellence grandeur and history and motivate them to conduct themselves accordingly; To raise and secure the funds and resources necessary to assit the school's administration and Board of Mangement to achieve these ends.</t>
  </si>
  <si>
    <t>Providing support services to children and senior citizens through outreach, educational, wellness and enrichment programmes Preparing and providing relief due to natural disasters including protection of the environment and creating disaster preparedness training and mobilization of communities Participating in community development programmes supporting children, senior citizens and disadvantaged members of society.</t>
  </si>
  <si>
    <t>The Teaching and spreading the gospel as taught by the international church of god in chirst Trandforming Lives. The prevention and relief of poverty.</t>
  </si>
  <si>
    <t>To provide a form where the jamaica public can see and assess the positions of the contenders for public office on the same issue, at the same time, and in a non-partisan setting.</t>
  </si>
  <si>
    <t>1. Promoting the game of draughts locally and internationally by organizing and participating in draughts events and tournaments. 2. Introducing the game in schools as an extracurriclar activity which fosters logical thinking towards problem solving and decision making. 3. Enchance the overall skill of draughts players locally so that they will be able to participate competitively on the the international stage.</t>
  </si>
  <si>
    <t>To Promote and Establish public Awareness of Dyslexia throughout Jamaica. To develop, facilitate and provide best practices for evaluating and educating persons experiencing Dyslexia in Jamaica. To establish educational Facilities, lend support and advice on matters of dyslexia for the furtherance, development, and the implementation of new and improved workable practices and policies derived from research findings.</t>
  </si>
  <si>
    <t>To promote the support amateur ultimate disc in Jamaica. To raise funds that may be required by the Association to carry out its activities. To enter into any arrangement with any international bodies, companies or persons and accept grants of money, donations, gift and other assistance with a view to promoting the objectives of the association.</t>
  </si>
  <si>
    <t>To improve the health, economic and social conditions of indigent children abd elderly persons throughtout jamaica through the collection and distribution of food, clothing, and money on their behalf and to utilize same and any other means which will further the purpose.</t>
  </si>
  <si>
    <t>To encourage, educate, promote, develop and foster the sport of handball as an amateur sport in jamaica for the helth, well-being and benefit of the general public in jamaica as the national representatives body in Jamaica. To respect, and prevent any infringement of, the statutes, regulations, directives, and decisions of International Handball Federation (IHF), and Continental Pan-American Team Handball Federation (Continental Federation), as well as the rules of the Game, and ensure that these are also respected by its Members., To control and supervise all international handball matches of all form played in the territory of Jamaica, and affiliate and cooperate with international and other organisations, including IHF and the Continental Federation.</t>
  </si>
  <si>
    <t>Education through sporting Competitions. Independent schools representatives.</t>
  </si>
  <si>
    <t>Provide support and relief for Jamaica citizens who have been involved in or exposed to criminal activities and / or unemployment, alleciate poverty for disenfranchised Jamaicans by providing training and employment opportunities in the area of Agriculture.</t>
  </si>
  <si>
    <t>To encourage and promote world peace and understanding throught international and intercultural exchange programmes or other similar charitable or educational means; and To encourage and promote an understanding of diverse cultures, language and peoples.</t>
  </si>
  <si>
    <t>To Establish, maintain and mange food banks for the provision of meals to needy children in jamaican schools, students athletes and other groups with special nutritional needs. To establish, maitain and manage an office and such facilitate that maybe be used for the attaiment of the objects of the the company in jamaica and throughout the world. To develop and establish educational programmes for the nutritional care of people in jamaica and in particular all school children.</t>
  </si>
  <si>
    <t>Establishing and operating a law school; obtaining and maintaining accreditation for law programmes; supporting the development of the Law School.</t>
  </si>
  <si>
    <t>To promote research in medicine, Hospital/Health Care and related subjects which now or hereafter may be deemed by law to be charitable; To raise funds by way of voluntary subscriptions, donations, gifts, fundraising banquets, other foundations and multilateral agencies; To provide assistance (both financial and otherwise) to persons in Jamaica who may need medical and/or surgical services (local/overseas) and to establish links with other organizations both local and overseas which can rend assistance in this regard.</t>
  </si>
  <si>
    <t>To promote for the public benefit and encourage, for the advancement of Arts and Culture, musical and dramatic art in the island; To promote goodwill, volunteerism and fellowship amongst all members of the Association by means of musical productions and related activates organized in support of the objects and charitable purposes of the Association; To apply member's subscriptions, takings from productions, including revenues from programme advertising, and any other receipts, in paying expenses and in maintaining a serve fund and, out of such fund, to make such donations to charitable institutions of for the promotion of charitable, artistic or similar purposes, as the Association shall time to time determine; To apply the income and property of the Association, whencesoever derived, solely towards the promotion of Art and Charity, and consistently with the charitable purpose of the charitable organization. No portion thereof shall be paid or transferred directly or indirectly by way of dividend, bonus, or otherwise however by way of profit for personal benefit of any member of the Association or other person. Nothing herein shall prevent the payment in good faith of reasonable compensation to any officer or member or servant of the Association for services actually rendered in furtherance of the objects set forth herein</t>
  </si>
  <si>
    <t>Effiecient and effective management of the accomodation, protection, care, education, and training of youths deprived of a normal home life and also mentally and physically challenged children and other young persons. To maintain Tranparency by ensuring the proper management and maintaince of records to facilite regular reports on the management of the Home's assets, Liabilities, and responsibilities to Methodist Synod, Government ministries and agencies for audit trails and repors etc. To maintain an atmonphere conducive to harmony, safety and wholesome development of all residents and staff based on Christian Principles</t>
  </si>
  <si>
    <t>To encourage interest in the Olympic Games and to foster the aims ad ideals of the Olympic Movement throughout Jamaica; To organise and coordinate Jamaica's participation in the Olympic Games ad any other Games of Festivals of Sport held under the patronage of the International Olympic Committee, Pan American Games, Commonwealth Games, Central American Games or any other organizations that the Association might deem appropriate; To asset governing bodies of Olympic sports in Jamaica n the preparation of competitors in their respective sports.</t>
  </si>
  <si>
    <t>Promote the principles and value of Paralympism in Jamaica, regionally and internationally. Collborate with the Jamaica Paralympic Association (JPA) in advancing Parlympism and the Parlympic movement in jamaica, regionally or internationally. Provide Social, vocational, professional and humanitarian support to current and former para athletes;</t>
  </si>
  <si>
    <t>To preach the gospel and further the cause of the kingdom of god in jamaica and other lands together with promoting and maintaining churches and missions in jamaica and other lands. Providing fellowship and means of Cooperation between Churches of similar faiths and doctrines and certain districts therein which can be self governing in so far as same does not conflict with the objects and purpose of the pentecostal church being nevertheless subject to the jurisdiction and control of the said jamaica pentecostal church of jamaica.</t>
  </si>
  <si>
    <t>To promote the advancement of human rights in oder to improve the quality of the present and future lives of all Jamaicans. The relief of persons who are in conditions of need, hardship or distress as a result of breaches or alleged breaches of their Constitutional, Legal, or Human Rights. To promote the further education of the public on their Constitutional, Legal, and Human Rights and on any other issues affecting national life, Human Rights and the quality of life of all Jamaicans.</t>
  </si>
  <si>
    <t>Enhancing and empowering the youth of inner city communities through training and mentorship programmes; Fostering better relationship between the police and inner city residents; Nurturing effective leadership for community organisations.</t>
  </si>
  <si>
    <t>To improve the health, economic &amp; social conditions of indegent children and elderly persons throughout jamaica through the collection and distribution of foods, clothing and monetary on their behalf and utalize some and other incomes which will further purpose. To solicit, accept and use contributions of funds and other propertiy for support of the objects discrible above</t>
  </si>
  <si>
    <t>To provide support towards the development and improvement of the education, sporting, endeavours and health of the youths of the community of sommerton and adjoining communities in the parish of st.james. To provide support, scholarships and/ grants for jamaican students pursueing students in the performing arts at any tertiary institute in jamaica.</t>
  </si>
  <si>
    <t>To Develop, implement and operate social intervention projects for social improvement o f jamaica . To initiate and undertake all manner of community development interventions and on going programmes. To promote personal development of community members and facilitate economic human resource development.</t>
  </si>
  <si>
    <t>To improve the economic and social conditions of a community by the empowerment of the members of such community through programmes and systems geared toward personal and community development.</t>
  </si>
  <si>
    <t>To promote, improve, advance and enrich the academic, cultural, philosophical, social, and physical development of Kemps Hill High School. To form a bond between the institution (its students, teachers, administrators, board of governors and other stakeholders) and past students in Jamaica and abroad.</t>
  </si>
  <si>
    <t>To assist the indegent children, adults and the elderly in the underdeveloped communities of Kingston and East Rual St. Andrew, by assisting with health checks, and medications and distribution of food and clothing for the needy. To improve the social and economic conditions of said communities by repairing roads, improving water condicyions, assist farmers and help with the development of other skills. This will be done with the permission and support of the relevant authorities.</t>
  </si>
  <si>
    <t>The collection and distribution of food items, medical supplies and clothing for children and the elderly. To assist in acquiring educational materials, books, equipment and computers for school such as primary, secondary, and tertiary institutions in jamaica. To assist needy students in their educational path.</t>
  </si>
  <si>
    <t>To preach the Gospel &amp; further the kingdom of god in Jamaica, To provide chartable service to the communities where we serve . To enphasise foster moral principles and create leadership.</t>
  </si>
  <si>
    <t>Development &amp; Promotion of The sport of Table Tennis.</t>
  </si>
  <si>
    <t>To establish a breakfast program at Woburn Lawn Infant and Primary School to assist in the student's mental and physical development. To provide clothing and foot wear to assist in ensuring a better standard of living for the students.</t>
  </si>
  <si>
    <t>To exercise all types of works of charity, including more specifically but without limiting the generality of the proceeding, providing assistance to the poor, to orphan, to young people, the sick and disable and unprivileged members of society.</t>
  </si>
  <si>
    <t>Develop the leardership skills of young people through service to their communities through the establishment of service leardership clubs in primary and preparartory shools ,secondary schools and tertiary institutions.</t>
  </si>
  <si>
    <t>To provide neo-natal intensive care facilities available at all hospital in Jamaica to provide a better standard of care for premature babies born in Jamaica. To solicit, accept and use contributions of fund and other property for the support of the objects descibed above. To liaise, collaborate with or to conduct exchange programmes with local and international bodies, organisations or institutions having similar or compatible interest(s) described in the objects set out above.</t>
  </si>
  <si>
    <t>Distribution of Assistance to basic schools in need, improving the social condition of those who are most needy. Beautification projects in schools Assisting basic schools with books, computers, and other supplies as the need arises where possible.</t>
  </si>
  <si>
    <t>Empower, uplift and assist infants and youths in the parish of St.Catherine and Clarendon and the wider surrounding Parishes. Assist infants and youths at the primary level of education with school supplies, grants and funding for through fund rasing projects. Improve infacstructure at these schools as well as treats for these schools. Improve play areas and landscaping of these surroundings.</t>
  </si>
  <si>
    <t>The prevention or relief of poverty by assisting small farmers and persons who are less fortunate to grow vegetables and other crops; and to relieve persons, particular jamaicans, in need by reason of their social and economic circumstances. The advancement of education by providing scholarships or bursaries and to assist with the acquisition of books and computers for schools.</t>
  </si>
  <si>
    <t>To provide college and career perparation and leadership development for low income youth. To increase access to global higher education for low-income youth. To prepare students for the college admission process and higher education as a whole through workshops, classes and one on one consultations at no cost to the student,</t>
  </si>
  <si>
    <t>To support and encourage communication and extension of christian life and witness by sound expository preaching and teaching of biblical principles to all people, both within the church and elsewhrere; not only by conventional mean, but by all means which will accomplish such communication, extension, teaching and preaching. To act with charitable concerns for and to help not only members of this church, but all people in need of amy help which this church can give, regardless of race, social postion or religious affiliation.</t>
  </si>
  <si>
    <t>To preach and teach the word of god. To do outreach ministry the community around. To have a feeding program for the home less elderly.</t>
  </si>
  <si>
    <t>To promote and implement social development programs (coaching programs, youth at high risk programs, adult/youth community based programs and environmentally friendly programs, health care promotional programs, youth development talents) with special focus on education, self-esteem development, conflict resolution, effective communications, economic empowerment and job creation throughout the island of jamaica in partnership with stakeholders; a broad range of donors, benefactors and grantors nationally and internationally.</t>
  </si>
  <si>
    <t>To assist with individuals, mainly community members, the sick, the poor, children and the elderly. To promote social and spiritual development to every person, institution and community that is affiliated with the association. To organize and carry out : Hospital, Meetings, Street Meetings, and Youth Services to different Communities.</t>
  </si>
  <si>
    <t>Preaching and teaching of the gospel through such media as online plateform, social media apps, publications and traditonal means of personal and mass communication.</t>
  </si>
  <si>
    <t>To promote activities which support the integrity and function of the Long Mountain ecosystem for the benefit of the people in the Kingston Metropolitan area, the people of jamaica, and visitors to jamaica.</t>
  </si>
  <si>
    <t>To promote the word of God and witness to others. To offer care and support for people in and around the community in in order to imporve their social, economic, spiritual and physical welfair.</t>
  </si>
  <si>
    <t xml:space="preserve">To assist in providing homes for needy individuals throughout jamaica by providing. .Financial assistance for home repairs. Building materials cover labour cost . Erecting starter homes collaborating with overseas, local partners and other charities, where needed in order to achieve this objective. </t>
  </si>
  <si>
    <t>Providing low income families I Jamaica the means to earn a better Education. Providing funding through fund raising for educational materials.</t>
  </si>
  <si>
    <t>To help improve the social condition of the needy throughout jamaica through the collection and distribution of food and educational items, clothing and life essentials (toiletries). To obtain, collect and receive money and fubds by and any of the following means . By way of grants, contributions, donations, voluntary subscriptions, gifts, devices, bequests, legacies and any other lawful and acceptable methods of raising funds; through organized fundraising of any kind;</t>
  </si>
  <si>
    <t>To promote the advantcement of education among children of the luna community and it's environs to ensure they attain good standards of literacy. To facillitate the provision of supplies to satisfy the basic needs of the needy in the luna community. To facilitate the provision of professional Hospital/Health Care service and critical information to promote health and safety awareness among the residents of luna, who otherwise would not have been exposed to such service/ information due to their inability to afford or access it.</t>
  </si>
  <si>
    <t>To decrase jamaica's carbon footpaint " Carbon Dioxide (CO2) &amp; Methane (CH4)" to reduce the amount of hazardous b non-biodegrade " Glass&amp;Plastic" waste in jamica's dump.</t>
  </si>
  <si>
    <t>Provide financial resourses and access to technical resources to persons who are in need of assistance due to disasters and catastrophes to allow such persons to survive, rebuild and re-establish themselves; provide crisis management and emergency supplies to persons in jamaica who are victims of earthquake, hurricane, tsunami, floods or other natural disasters provide grant to qualified applicants to cover medical and funeral expenses; provide financial relief and medical food supplies to malnourished persons.</t>
  </si>
  <si>
    <t>To provide scholarships and grant to students at the primary, secondary and teritary levels. To provide back-to-school supplies : educational materials, computers and books to students in need. To host back-to-school actitvitites such as health fairs and fun days.</t>
  </si>
  <si>
    <t>To educate youth all across jamaica between the ages of 5 and 25, starting with the childhood sector, about the teachings and philosophy of the Rt. Excellent marcus mosiah garvey.</t>
  </si>
  <si>
    <t>To improve the life chances of invisible children throughout the Caribbean region through the collection and distribution of resourses including food, clothing and money on their behalf and to utilise the same and other means which will further this purpose. Invisible children are persons below 18 years of age who are dependent on their parents (who are in prison, recently release from prison or were recently removed from an oversea jurisdiction) for sustenance and Social protection.</t>
  </si>
  <si>
    <t>To provide assistance to at risk children and youth living in poverty both in Canada and Jamaica. To provide social, cultural, and educational programmes, including the awarding of scholarships that helps to meet the needs of the membership and the community.</t>
  </si>
  <si>
    <t>To promote poverty alleviation and relief from its distress for all poor and underprivileged people living in the Rhoden Hall District and other Districts in the Parish of St. Ann in Jamaica so that they will be better able to survive and enjoy a better standard of living each day.</t>
  </si>
  <si>
    <t>To assist needy children with school work and school necessities in the hagley park area in oreder to improve school performance and self worth. To assist elderly and handicapped persons in the hagley park area with food, clothing and medical attention. To promote worship, and communication for citizens in the hagley park area for better comunity social life.</t>
  </si>
  <si>
    <t>To promote the gospel of our lord jesus chirt to the people of jamaica and foreign lands by radio, by recordings, by printed word, by evagelistic services, revivals, street corner meetings, open air and tent services, personal evangelism and other methods.</t>
  </si>
  <si>
    <t>To provide sustaining projects, programs, events, (including fund raisers but limited toj, to alleviate poverty and promote community growty and development in CANE HEAP and adjoining communities, as its goal is to provide resources for the rural child. To promote growth and community development to at risk youth. To educate the youth and famillarize them in practical farming techniques and training in agricultural equipment as a means of empowering them to successful lives.</t>
  </si>
  <si>
    <t>To convey the gospel to the enire world by radio, television, printed word and by personal evangelism. To operate missions to to care for the elderly, invalids and needy members of congregation and generally to do charitible works.</t>
  </si>
  <si>
    <t>To help improve the health economic and social conditions of families and elderliy persons in the communities of Kingston and St . Andrew and across jamaica. To provide help to the elderly in order to ensure a better standards of living . To help educate young and old male and female, on matters of gender equity as well as matters of equity in society ranging from race, economic condition and otherwise.</t>
  </si>
  <si>
    <t>To improve the health, economic and social condictions of indigent children and elderly persons in the Old harbour community and its environs by distributing of food and clothings. To assist in the education development through tutoring in literacy along with the provision of books, computers, educational materials, sports gears and equipments for community youth organizations, churches, schools and learning institutions in old harbour community and its environs.</t>
  </si>
  <si>
    <t>To communicate the Gospel of Jesus Christ both locally and overseas as effectively and efficiently as possible; To help improve the health and social condition of the less fortunate persons throughtout Jamaica through the collection and distribution of food and clothing; To foster community values and recognition of Social responsibility; To give educational support to our youth and children in our community; To build strong families so that children can have a home environment in which they can strive and grow to become productive citizens within our Society.</t>
  </si>
  <si>
    <t>The operation of a christian mission. The liaison and collaboration with other like-minded churches in pursuit of the spreading of the word of christ. To stage events including rallies, crusades and other similar events in jamaica for the purpose of recruiting missionaries for christian mission either in jamaica or internationally.</t>
  </si>
  <si>
    <t>To help mount rosser community. To help the mount rosser primary and infant school. To build a community library.</t>
  </si>
  <si>
    <t>To promote the well being of people in need of physical, mental, psychological, moral and spiritual help through the island of Jamaica and in particular to promote and encourage the implementation of programmes and projects for the betterment of the living conditions and developemnt of the people; To establish homes for malnourished, abandoned, physically handicapped and/or mentally retarded children; To aid in the relief of poverty, suffering and distress amongst men, women and children; To provide such disabled perons with tools, implements, machine, materials, books and educationa training whereby they may be able to work for their own benefit and advancement; To establish and carry on colleges, schools, or training centres, where people may receive an education in reading, writing, arithmetic, composition, music, sciences, arta, agriculture, industry, business training, commerce, manufacturing, marketing, plumbimbing, building, drawing, construction, mechanics and all or any other branches of human knowledge, training or endeavour.</t>
  </si>
  <si>
    <t>Spreading the Gospel of Jesus Christ, as taught by the Roman Catholic Church among the poorest of the poor; To have real and personal property transferred and vested in it for religious, charitable and educational purposes.</t>
  </si>
  <si>
    <t>Act as a ceremonial reminder of the millions of africans who perished in the african slave trade and the middle passage, particularly those who resisted. Serve to link us to our african past in a more reverend way. Give us a sense of greater historical and cultural depth, thus fostering greater longevity in out planning and deeper contemplation before action. Inculcate greter regard for human life and greater sensitivity to the benefits of family life. Advance the education of african history and traditions among the general public in jamaica and abroad by bringing awareness and creat responsive intiative that would senitize the public about the importance of honouring our ancestors.</t>
  </si>
  <si>
    <t>To improve the economic and social condictions of the children and elderly persons throughtout the generation of jamaica through the collection and distribution of food, clothing and money, and utilize the same and any other means that will futher the purpose.</t>
  </si>
  <si>
    <t>To Promote for the benefit of the public the conservation, protection, management, and expansion of the National Protected Areas systems of jamaica by providing a sustainable flow of funds to support, without limitation, enforcement, infrastructure, monitoring needs and other activities that contribute substantially to the conservation, protection and maintence of biodiverity within the National Protected areas systems or any other area of environmental significance of Jamaica.</t>
  </si>
  <si>
    <t>To improve the health, economic and social condictions of indigent children and elderly persons in the parishes of st. James, st. Ann, st. Mary. Community and its environs by distributing of food and clothings and money on their behalf, expanding into wider jamaica thereafter.</t>
  </si>
  <si>
    <t>Worship evangelism ministry/missions discipleship</t>
  </si>
  <si>
    <t>To bring children to a clear knowledge and conviction about Jesus Christ; To form in them wholesome character; to direct them to have an active and meaningful life at home, school, church and in the Nation; To do and perform educational, religious, recreational and charitable works in every description in and throughout the island of Jamaica</t>
  </si>
  <si>
    <t>To promte the advancement of the christian religion; To promote the advancement of good citizenship and community development through religious and educational activities. To estabish or aid in the continuation of programmes geared towards the enhancement of the general welfair of the youths; To estabish, maintain and provided church, schools, and other like institutions exclusively for religious, educational and charitable purposes; To support the relife of poverty by promoting micro and small entrepreneurial ventures among underprivileged, needy, or deserving young persons</t>
  </si>
  <si>
    <t>To evangelize the communities around the church Attend to the welfare of the communities and our membership. To engage the social and spiritual tendencies of our people.</t>
  </si>
  <si>
    <t>To promote the education of children and young adults including the disabled, to ensure their attainment of high standards of literacy and advance their opportunities for a better standard of living. To identify and distribte educational supplies to schools and individuals such as but not limited to backpacks, books, pencils, and computers.</t>
  </si>
  <si>
    <t>To engage in mobilizing, prepareing and sponsoring missionaries to all Nation of the Earth. To engage in the posting of missionaries to all nations of the earth and providing for the physical and social sustenance of such serving missionaries on mission field through regular subventions which cover the basic needs of such missionaries. To establish schools of ministry, organize ministers conferences, sponsor and organize short bible courses aimed at equipping gospel ministers and missionaries for the work of mission.</t>
  </si>
  <si>
    <t>Enchance opportunities for social mobility. Implement networking sysytem with school and church. Enrichment of the educational cum-development experience of students and area youth including increased access to information technology.</t>
  </si>
  <si>
    <t>To provide tertiary education of individuals who ordinarily would not be able to access same; To provide quality Christ-cantered education achieved through academic excellence, social interaction, spiritual &amp; physical development and a strong work ethic, thereby fitting each student for committed professional service to country and to God</t>
  </si>
  <si>
    <t>To assist in reducing the rate of teenaged pregancy through mentorship and to provide scholarship etc. For teenaged mothers to complete their education and training. To volunteer and encourage others to assist in providing a pair of hands to volunteer at hospitals, schools, churches, homes, and prisons etc.</t>
  </si>
  <si>
    <t>To proclain, preach and propagate the gospel of Jesus chirst . To provide fellowship of the followship of the members and all those who adhere to the chirstian faith as stated in schedule 1.</t>
  </si>
  <si>
    <t>To carry on the ministry of evangelism through 1.. Preaching the gospel in the opn air . 2. Conducting special evangelistic campaigns. 3. Preparing and training Churches.</t>
  </si>
  <si>
    <t>To help to eradicate homelessness in Kingston &amp; Jamaica by: operating drop in centres for food, clothings, and general hygiene; residental &amp; transitional housing for homeless persons. Conduct rehabicition activies such as Academic Training and pactical skills trainibg for homeless person. Operate Social enterprise projects for benefit of the Homeless.</t>
  </si>
  <si>
    <t>To promote the preaching of the gospel/ministry through the publication and distribution of books, tracts, multimedia such as DVDs and the internet. To host street meetings as a means of ministering the Word of God to the lost To establish centers for fellowship and worship services in the public and private places such as meeting halls and homes. To relieve the distress of the poor by providing them with food, clothing, shelter, and money, and employment.</t>
  </si>
  <si>
    <t>To gain a deeper trust with communities and gaining national recogniton as being dedicated to a charitable objective and social good. To obtain funding that is only open to organization with chartiable status. To obtain the legal benefits afforded to Charities under the charities Act (tax exemptions and lock on assets for only charitable use).</t>
  </si>
  <si>
    <t>The ojects for which Operation Help The People Limited is established are: a. To impove the health, economic and social conditions of persons especially children, adolescence, and young adults throughout jamaica. 2. The association shall have the following powers, inter alia, which shall be exercised solely in the furtherance of the objects of the company as are Charitable. A. To appoint officers and servants as the company may deem fit for carrying out its objects and to define their duties and fix the amount of their emolument or compensation if any. B. To appoint committees and clubs and teams for carrying out the policies of the company and make rules governing their functions and duites.</t>
  </si>
  <si>
    <t>To promote and achieve its objects the congregation needs to reach out to people of good will within and ouside of jamaica for material assistance and therefore needs all the benefits available under the Charitable Acts to Matimize its Efforts.</t>
  </si>
  <si>
    <t>Assist in the relief of poverty and distress among and the provision of financial assistance, development and the relief and supplies for individuals in need and the communities in Jamaica suffering damage and loss as a result of fire, earthquake, hurricane flood and other disaster; To improve the health, economic and social conditions of indigent children and elderly persons throughout Jamaica through the collection and distribution of food clothing and money on their behalf and to utilise same and any other means which will further the purpose; To assist with the acquisition of books, computers and educational materials for schools and learning institutions in Jamaica.</t>
  </si>
  <si>
    <t>To provide for the relief of poverty for the indigent and elderly persons throughout jamaica. To advance education at the early childhood level to primary level for the less fortunate in the parish of st. Catherine and it's environs, provide mentorship &amp; empowerment for youths.</t>
  </si>
  <si>
    <t>An organization dedicated to lifting human consciousness to greater levels of self awareness, co-creativity and responsibility so as to create a more peaceful, harmonious and progressive world.Guiding Principles - What do we believe?1. We exist in a Source of infinite possibilities2. Our existence is multi-dimensional – physical, mental, emotional, intellectual &amp; spiritual3. We are beings of consciousness co-creating in a field of subtle energy, influencing matter4. Our consciousness expands in an evolving process as we unfold to our full potential5. Our life is fulfilled by living at full potential at all levels of being6. All life is interconnected and each impacts on the other. The well-being of one is important to the well-being of the wholeMission - Why do we exist-our purpose?1. Awaken individuals to higher levels of self awareness, co-creativity and responsibility2. Guide individuals to realize their full potential at all levels of being3. Train and develop leaders4. Create Blue Star Centers globally for self development and community serviceStrategic Areas - Where do we direct our action?Individual Coaching &amp; Group Programs for self developmentSpirituality (Fellowship, Honoring sacred traditions, Inter-faith dialogue)EducationManagement &amp; LeadershipHealing &amp; WellnessCounseling &amp; TherapyEnvironmental AwarenessSocial Awareness (Poverty, Seniors, Youth, Prisons)Communication (Media, Publications, Website)Mutual cooperation with other Groups in areas of similar interest</t>
  </si>
  <si>
    <t>Voilent free Community that provide employment. Empower youths and good parenting Skill. Encourage economic development and proper social infrasture.</t>
  </si>
  <si>
    <t>To Hold confere4nces in Schools, Churches, public platforms using all available media. To print books, produce informational material which may be used to educate the public concerning the Movement/ Company. To promote programmes that teach the necessity of caring and sharing among students, friends meaningfully contributing to their schools, churches, communities and nation thus in order to achieve self-fullment, and to help bring about wholesme social transformation.</t>
  </si>
  <si>
    <t>To preach the gospel of jesus christ to bring about an improvement toward the spiritual well being of the people in the various communities within the country of jamaica to impact the lives of the people.</t>
  </si>
  <si>
    <t>To provide school supplies to rural area schools which are in need. To provide construction material and kitchensupplies to rural area schools wich are in need.</t>
  </si>
  <si>
    <t>To foster homes and Foregin mission work and support church. To improve the health, economic and social conditions of indigent children. To Assist with the acquisition of books, computers, educational materials and sports gears</t>
  </si>
  <si>
    <t>To Teach and preach the gospel of christ to people and cather to the total man. ( Physically, Spiritually, and Emotionally ).</t>
  </si>
  <si>
    <t>The aim of the association is to facilitate and promote positive Christ-like development. To provide educational materials and supplies for students in different communites across Jamaica. To Serv the needs of the poor, less fortunate and needy in different communities across Jamaica.</t>
  </si>
  <si>
    <t>To provide chartiable service to the community of port antonio and its environs. To expand our scope of founding for the establishment and operation of a renal unit for Port antonio.</t>
  </si>
  <si>
    <t>To assist with the acquisition of books, computers, educational materials, sporting gears, and equipments for schools ans learning institutions in jamaica.</t>
  </si>
  <si>
    <t>To Equip and transform at risk youth in jamaica to more fully realize their god given potential, by providing pertinent vocational skills designed to transform youths into self ufficient adults.</t>
  </si>
  <si>
    <t>To improve the health, economic and social conditions of indigent children and elderly person throughout Jamaica through the collection and distribution of food, clothing and money on their behalf and utilise same abd any other means which will further the purpose; To asit with the acquistition of books, cuputers, educational material sporting gears and equipment for schools and learning institutions in Jamaica; To care for the sick and visit and encourage the peole in the homes and generally to relogious and charitabe works in and throughout the island of Jamaica.</t>
  </si>
  <si>
    <t>To establish and carry on school of dance. To train students to attain proficiency in dance technique and to facilitate and guide the spiritual development of students; To conduct dance workshops for children and adults: To conduct training of persons for outreach ministry activities. To carry out fundrasining activities to assist in the carrying out of the objects. To purphase or otherwise acquire equipment and materials in the pursuit of the aims of the Company.</t>
  </si>
  <si>
    <t>To spread the word of God using methods of teaching and preaching the written word as found in the Holy Bible; maintain doctrine principles and upload the supreme and exclusive sufficiency and authority of the holy Scriptures.</t>
  </si>
  <si>
    <t>To establish, acquire and manage house of refuge for women and young girls through local and foreign missions; to work with the residents towards restoration and trandformation through and social tranformation and empowerment programmes, release transformed women into the society to positively impact the world.</t>
  </si>
  <si>
    <t>To improve the health, Economic, and Social Conditions of indigent children and elderly persons throughout Jamaica. Through the collection and distribution of food, clothing, and money on their behalf to utilize same and any other .</t>
  </si>
  <si>
    <t>To empower youth and adult in jamaica, through workshops and seminars. To improve economic and social conditions of youth and adult through the collection &amp; distribution of food items, clothing &amp; educational items.</t>
  </si>
  <si>
    <t>To communicate the gospel of jesus christ by mean of the spoken word and any other means. To promote religious association by believers in the gospel of jesus christ, in accordance with the teaching of the bible. To pursue religious and social activities with a view to relieving poverty and distress among the aged members of the society.</t>
  </si>
  <si>
    <t>To improve the health, economic and social condictions of indigent children and elderly persons throughout jamaica through the collection and distribution of food clothing, medical supplies and equipment and money on their behalf and to utilize same and any means which will further the purpose..</t>
  </si>
  <si>
    <t>To establish and operate places of religious worship and to conduct religious services for the awakening of a spiritual revival, henceforth, developing and implementing programs such as cell groups, community evangelism and visitation to aid individual growth, both spiritually and naturally. To train, ordain and grant credentals to suitably qualified person as Ministers, elders, deacons, evangelists, missionaries and other relevant offices, To operate missions for the advancement of education, for spiritual enhancement and charitable purposes.</t>
  </si>
  <si>
    <t>To foster homes that will act as restorative centres for young women who have been battered, and abused. To improve economic, social, emotional and spiritual wellbeing of these young women throughout jamaica through the provivision of a varied currculum that includes the creative arts, career development and counselling.</t>
  </si>
  <si>
    <t>To encourage children and adults across jamaica to read on a regular basis. To encourage parents across jamaica to encourage their children to read on a regular basis. To assist with the acquisition of books and reading material to donate to learning institutions and state homes located across Jamaica.</t>
  </si>
  <si>
    <t>The Company is committed to the advancement of environment protection and improvement for and on behalf of the jamaican people by reducing, inter alia, plastic pollution in jamaica; The Company for the purpose of the prevention and relief of poverty will make every effort to identify, employ and purchase plastics and other recyclable materials from at-risk individuals, including but not limited to, recycling collectors registered by the housing opportunity, prosperity, employment programme unit ( or such other names as it may from time to time be known as) of the Ministry for Economic Growth and job Creation, the former jamaican Emergency Employment Programme unit of the Ministry of Transport, Work, and Housing, and or other organizations operated and organized for similar charitable purposes; and The Company for the purpose of good citizenship and community development will identify communities and establish redemption centres (Satelliite depots) across the island.</t>
  </si>
  <si>
    <t>Facilitate the provision of amenities to include water supply to the community of Reddington over the long term, with the assistance of Government and other relevant stakeholders. Facilitate skills training and educational activities such as Environmental Awareness for The Reddington Community.</t>
  </si>
  <si>
    <t>To promote the advantcement of health and the advancement of amateur sport by encouraging the development of long distance runining and walking in jamaica; and To promote such other charitable purpose which the directors regards as beneficial and advantageous to the advancement of good health among jamaicans by encouraging persons that would otherwise engage in an unhealthly sedentary lifestyle to instead adopt an active physical lifestyle approved by health professional that benefits themselves and their community.</t>
  </si>
  <si>
    <t>To foster homes, and foreign mission work, and to support theological institution and the disemination and creation of various publications. To improve the health, economic and social conditions of indigent children and elderly persons throughout jamaica through the collection and distribution of food, clothing and money on their behalf and to utilize same and other means which will further the purpose. To assist with acquistion of books, computers, educational materials, sporting gears and equipments for schools, and learning institutions in jamaica.</t>
  </si>
  <si>
    <t>To render assistance to senior citizens and train caretakers for the elderly. To assist families in acquiring equipments to ease the suffering or dis comfort of love ones with mobility issues. To provide transportation to centre and to medical appointment.</t>
  </si>
  <si>
    <t>Provide representation for citizens within the community on matters of common interest: plan, coordinate, implement, monitor, and control development activities within the commnuity.</t>
  </si>
  <si>
    <t>To improve health, economic and social conditions of indegent, children, and elderly persons throughout Jamaica. To assist with the acqusition of books, computers, educational materials, sporting gears and equipment for school and learning institutions in Jamaica. Provide Housing for indigent Children.</t>
  </si>
  <si>
    <t>To reach out out to the poor and needy among us in rebuilding homes, rehabilitate lives, house visits, donating food, clothes and medical supplies. To share the good news of salvation, reaching the lost at any cost through pratical Christians outreach activities, empowering individuals through teaching the word of God. To be involve in the outreach ministry such visiting correctional institution, hospital visits, boy homes, girls homes and street ministry feeding the homeless and poor among us.</t>
  </si>
  <si>
    <t>To promote and encourage the advancement of education among needy and disadvantaged children and young adults. To promote community development by supporting educatonal institutions and development programmes that cater to children and young person from lower socio-economic backgrounds. To promote the advancement of human rights and conflict resolution. To promote such other charitable educational causes which the Directors regard as beneficial and advantageous to the people of jamaica.</t>
  </si>
  <si>
    <t>To assist in acquiring of educational material, books, equipment and computer for schools and other learning institution in jamaica. To improve the health and economic and social conditions of indigent children and elderly people throughtout jamaica. The collection and distribution of food, toiletries, cosmetics, clothing, electronics, appliances, tents, chairs, tables, paints, buliding materials, bounce houses, utensils, pot, pans and water slides on the their behalf and to utilize any other means which will help to further this cause. To liaise, collaborate with and work with local and international organizations or institutions having similar or compatible interest described in the set objects above.</t>
  </si>
  <si>
    <t>To assist and educate persons in school, Teachers Training Colleges and Tertiary Institutions through the award of donations and/or scholarship to further their education; To assist in the development and promotion of and to support organizations which are established to provide an academic education or skill training in any trade; To undertake and transact all kinds of agency and all kinds of business relating to the gathering and distribution of knowledge and of information of every sort and kind which an individual may legally undertake or transact.</t>
  </si>
  <si>
    <t>To establish churches and conduct revival meeting, camps, various crusades, children rallies and to organize Christian concerts and increase mission service in Jamaica at large and outside, for the spread and promotion of the Word of God.</t>
  </si>
  <si>
    <t>Charitable Schoolarships Asistance School Supplies and Donations.</t>
  </si>
  <si>
    <t>To promote health programmes geared towards improving the health, fitness, and wellbeing of people from all socio- econmic background in jamaica. To provide for children of economically disadvantaged backgrounds an opportunity to enagege in postive activities through social interactions with persons of similar status, in order to relieve the stress of poverty among them and to develop positive social and emotional skills.</t>
  </si>
  <si>
    <t>Improve the Standards of living of children and the elderly in the district of Georgia and other surrounding communities in the Parish of St. Thomas. To advance the educational abilities of children in the targetted communites so that they will increase numeracy and literacy skills and be better men and women help aid and assist children and the elderly persons throughout the district and adjoining communities.</t>
  </si>
  <si>
    <t>To provide services in rual communities to enhance educational growth and development. Increase Literacy in the Community. Foster indepence and intellect thus empowering life of communities</t>
  </si>
  <si>
    <t>Improve Socio-Economy of children and elderly</t>
  </si>
  <si>
    <t>To relieve poverty in the Constant Spring community of st.Andrew in particular and the wider inner city communities of kingston via other institutions, such as food for the poor, lawes street trade training center among others. To advance education among the disadvantaged people in the communities outlined above. To support and give assistance to community projects in and around the constant spring and wider communities of kingston and St. Andrew.</t>
  </si>
  <si>
    <t>The program will be a cohesive and systematic one which involves exposure to education, spirituality, community service and volunteerism, character/personality development, grooming and deportment, national and civic pride, mentorship.</t>
  </si>
  <si>
    <t>To improve the life style of the youth and senior citizens throughout the community of Old Braeton through the collection and distribution of resources including : Food, Clothing, and Money on their behalf to utilise the same and any other means which will further this purpose.</t>
  </si>
  <si>
    <t>This Association is formed exclusively: 1. The Promotion of Religion. 2. The Participation of Public worship Service discipleship. 3. Evangelism: sharing the good news of Jesus Christ . 4. Ministry/ Mission: Feeding Programmes, Meeting needs of the Community both Spiritual &amp; Physical.</t>
  </si>
  <si>
    <t>To assist academically gifted students of manchester high school who have demonstrate financial needs and are involved in extracurricular activities that have a meaningful impact on the society.</t>
  </si>
  <si>
    <t>To promote the relief of poverty for all poor people in the Cave District and all the other districts in the parish of Westmoreland so that they will have a better standard of living</t>
  </si>
  <si>
    <t xml:space="preserve"> To benefit students of the seafield infant and primary school in st. Mary by providing school fees to offer breakfast , lunch and back to school supplies to students of both schools.</t>
  </si>
  <si>
    <t>To support the relief of poverty by providing former inmates with assistance with seeking legitmate career enhancement activites and by encouraging their entrepreneurship skils; To support the relief of poverty by providing guidance and support to children and families living in or facing financial hardship; To promote the advancement of education by supporting programmes that provide mentoring and skills trainning for inmates, former inmates, juvenile delinquents and adults that have not formally completed a secondary-level academic programme.</t>
  </si>
  <si>
    <t>To organise and establlish a local church by the direction of the Lord jesus Christ. And under the leadership of the holy spirit in accordance with all the commandments and provisions as set forth in the holy bible.</t>
  </si>
  <si>
    <t>To improve the health, economic and social conditionss indigent children and elderly persons throughout jamaica through the collection and distribution of food charity and money on their, utilize same and any other means which the organization's purpose will further. To assist the acquisition of books, computers, educational material, sporting gears, and equipment for school and learning institution in jamaica.</t>
  </si>
  <si>
    <t>To promote and encourage the advancement of education among poor and inner city children and young persons; Top support the relief of poverty face by inner-city children and young persons; To promote education initiatives to benefit the youth; To promote the advancement of good citizenship and community development by identifying charitable and educational causes which Seprod Ltd may make contributions and to facilitate Seprod Ltd. Making such contributions</t>
  </si>
  <si>
    <t>Engage in activities for the relife of poverty, etc in the island of jamaica. Provide assistance the needy in areas including medical, health, education.</t>
  </si>
  <si>
    <t>To promote the education of jamaican youths with special emphasis on high school student athetes. To promote poverty alleviation primarily by assisting inner-city youths to develop careers in the field of sports and in particular, the area of athletics. To promote and preserve jamaica's sports heritage to maintain and advance jamaica's world-wide prominence in the field of sports with speacial emphasis on athletics. To promote healthy lifestyles and provide financial and other support, inspiration and motivation for jamaican youth and in particular for children in jamaica's children's homes and places of safety.</t>
  </si>
  <si>
    <t>The objects for which the association is established are such of the following as are exclusively for charitable, religious and educational purpose: To provide a ministry of the word of god and spread the gospel of jesus christ through the planting of churches, the organization of para-church ministries and institutions in order to reach any person irrespective of race, color and nationality. To propagate the gospel of jesus christ to all parts of the world through any means that is appropriate, so long as it is contrary to the laws of the land.</t>
  </si>
  <si>
    <t>To offer teenage mothers to rebuild their future by: 1. Identifying psychosocial issues that warrant psychotherapy and provide the appropriate services. 2. Assisting with the re-enrolment in academic institution through financial support. 3. Providing career counselling and life skill education. Life skill education includes: developing soft skill such as, proper communication, interpersonal relationships, etiquette etc.</t>
  </si>
  <si>
    <t>To promote community development in the August Town community by supporting educational institution. To provide development programmes that cater to children and young persons from lower socio-economic background. To provide recreational and educational opportunities to improve the quality of life for the youths of the community. To facilitate programmes and intitiatives which seek to focus the attention of the community at large on social programmes with a view to create a sense of individual and community responsibiliity and participation in remedying the problems of the community.</t>
  </si>
  <si>
    <t>To assist with the alleviation of poverty for residents in sligoville and adjoining district. To also establish programs to improve the infrastructure within the community. To promote unification of community members so as to assist in the reduction of crime among young people.</t>
  </si>
  <si>
    <t>The Association is formed to promote the Development of Music and provide educational opportunities for talented musicians. It is also formed to preserve the work and the musical legacy of the Late Sonny Bradshaw.</t>
  </si>
  <si>
    <t xml:space="preserve">We work for children who are orphaned, abandoned or whose famillies are unable to care for them, we give these children the opportunity to build lasting relationships within a family. Our family approach in the SOS Children's Villiage is based on four principles: 1. Each child needs a mother. 2. Grow up most naturally with brothers and sisters. 3. In their own. 4. Within a supportive village environment. </t>
  </si>
  <si>
    <t>Caters to the relief of those in neeed of physical and financial assistance ( by way of interest free loans) to inner- city tertiary level students who are interested in participating in the work and travel programme but are unable to afford the programme fees. The foundation believes that the invalueable experience gain through the cultural exposure contributes to both personal and professional development of the partcipants and to become self-sufficient.</t>
  </si>
  <si>
    <t>To provide Social and spiritual programmes for all ages as well as active development work in health, education, skills training and senior citizens care in inner city communities in the parish of St. Andrew. To educate, relieve and rehabiliitate persons who by reason of their social and econmic circumstance are unable to gain employment and to further their formal education by providing for such persons workshops and such other training facilities as will enable them to acquire and develop vocational skills. To improve the resilience of females through training in character building, leadership development, conflict resolution, decision making and human sexuality skills training and behaviour modication to young men and women in the parish.</t>
  </si>
  <si>
    <t>To promote cultureal development within the community. To promote self relance and problem solving within the community. To promote good parenting and education for every child. To promote amateur sports development in west central st. Catherine.</t>
  </si>
  <si>
    <t>To contribute to the improvement and preservation of education. To foster the interest of St.Mary High School. To bring those educated at St.Mary High scool in close, constant contact with each other and with the Ama Mater.</t>
  </si>
  <si>
    <t>To provide accomodation, care and protection for the poor, indegent and destitute citizens of the parish in which they resides.</t>
  </si>
  <si>
    <t>To further the religious and charitable work of the roman catholic church in jamaica and in particular within the communities served by the by the stella maris parish church and to that end: 1. To advance chistian principles in all human relationships; 2. To promote education in the principles and application of christian social and personal morality; 3. To promote new approaches towards dealing with the special needs and problems of the area served by the community.</t>
  </si>
  <si>
    <t>To promote educational programs aimed at improving Science, Technology, Engineering, and Mathematics (STEM), skills of children, youth and adults, so that they are able to improve academically and also learn to exercise critical thinking in social relationships and learn to develop positive inter-personal and social skills, communication skills and creativity. To provide educational materials, such as PC, tablets, robots, programming software, mathematical tools to assist the children, youth and adults to develop their fluency in technology.</t>
  </si>
  <si>
    <t>To foster homes and foreign mission work, and to support theological institutions and the dissemination and creation of vairous publications. To improve the health, ecomomic and social conditions of indigent, children and elderly persons throughtout jamaica through the collection and distribution of food clothing and money on their behalf and to utilize same and any other means which will futher the purpose</t>
  </si>
  <si>
    <t>To ensure the holistic development of each child into adult commited to nation building.</t>
  </si>
  <si>
    <t>Fostering and creating International Co-operation between traditional healers and surfers to develop sustainable medicinal plant systems for coastal communities. All members and/ or employees of will promote and protect the right of indigenous communities in which they agree to coordinate projects. All research conducted will be communicated and approveld by the indigenous communities in which we work and this will be documented with informed consent agreements that will be signed by all partcipants.</t>
  </si>
  <si>
    <t>Support Disadvantaged Children, mentoring and train young people to improve social condition</t>
  </si>
  <si>
    <t>To advance education for all children, with special emphasis to children that reside in the rural and inner-city communities within Jamaica. In additional, the Corporation shall attempt to enhance the parent's and teacher's role in the education of the child by increasing their knowledge of education and its processes; by increasing their mutual understanding of the children, and also by providing an opportunity for parents and teachers to wok together for the good of the child; The Corporation will also seek to bring into closer relation the home and the school, that parents and teachers may cooperate intelligently in the education of children and youth, and to develop between educators and the general public such united efforts, as will secure for all children and youth, the highest advantages in education.</t>
  </si>
  <si>
    <t>To improve the social and economic conditions of young teenage mothers and the elderly throughout jamaica through collection and distribution of food and clothing as well as money on their behalf and assist them with equipments for skills training and equipment for school and other learning institutions in jamaica.</t>
  </si>
  <si>
    <t>Continue in Prison Rehab, Provide Education &amp; Training for individuals affiliated to Team Work</t>
  </si>
  <si>
    <t>To collaborate with educational, cultural and other institutions and organizations in Jamaica and elsewhere, to further the development of sporting activities and in particular tennis; To promote the development of the culture of Jamaica with specific reference to tennis through education and training, research, conference, seminars, publications, exhibitions or otherwise; select candidate o represent Jamaica in international tennis competitions and conduct fund raising activates for the company consistent with the development of tennis in Jamaica</t>
  </si>
  <si>
    <t>To promote exclusively charitable and educational programmes and activities for the students of Calabar High School. To pormote and encourage knowledge creativity, independence and assertiveness on the part of each student for the wholistic development of intellectual prowess, integrity and soundness of character ground in strong moral and spiritual values.</t>
  </si>
  <si>
    <t>To foster homes and foregin mission work, and to support theologial institutions and the dissemination and creation of various publications. To improve the health, economic and social conditions of indigent persons throughout Jamaica Through the collection and distribution of food, clothing and money on their behalf and to utilize same and any other means which will further the person. To assist with the acquisition of books, computers, educational materials, sporting gears and equipment for schools and learning institutions in Jamaica. To solicit, accept and use contributions of funds and other property for the support of the objects described above. To liaise, collaborate with or to conduct exchange programmes with local and international bodies, organizations or institutions having similar or compatible interest describeed in the object set out above.</t>
  </si>
  <si>
    <t>The Association is a chartiable organization that is established for: 1. The advancement of medical knowledge among physicians. 2. The improvement of Hospital/Health Care within Jamaica. 3. The promotion of Continuing Medical Education. 4. The maintenance of proper standards of medical and ethical practice. 5. The encouragement and promotion of basic and clinical research.</t>
  </si>
  <si>
    <t>To foster homes and foreign mission work, and to support theological institutions and dissemination and creation of various publications. To assist with the acquisition of books, computers, educational materirals, sporting gears and equipment for schools and learning institutions in jamaica.</t>
  </si>
  <si>
    <t>To continue the operations of Calabar High School. To provide for advance the education and training for pastoral and missionary work in connection with the Jamaica Baptist Union. To perform educational, regional, and charitable work in jamaica. To obtain, collect and receive money and fund via contribution, donations, legacies, fundraising and gifts.</t>
  </si>
  <si>
    <t>Our aim is to help anymore who is a victim of hungger on the street by cooking and boxing food and hancing out to the people on the streets, our aim is to help boy's homes and girls' homes, supplying them with food iteams clothes that were collected, donated purchase by us and monetary donations and to do movtivational speeches,</t>
  </si>
  <si>
    <t>The Teaching and spreading the gospel as taught by the international church of god in chirst Trandforming Lives. Addressing social needs of members &amp; community plus providing welfair for minsters health.</t>
  </si>
  <si>
    <t>To award scholarship and grants to wards of the state to facilitate the acquisition of formal training in a skill alowing them to become self-sufficient, confident, socially responsible members of the jamaican society.</t>
  </si>
  <si>
    <t>To engagge communities in the appreciation of Caribbean Literature and to provide and assist in the provision of facilities for learning and reaction in the interest of social welfair and the improvement of the condictions of life of the beneficiaries. To promote the advancement of education in art, culture and heritage and particularly in the literary arts through programmes that provide education for writers. To encourage social dialogue through the creative industries. To work with youths to encourage their engagement in Caribbean literature and to foster an appreciation of creative writing as a career option.</t>
  </si>
  <si>
    <t>To provide support and assistance financial or otherwise for the construction and expansion of buildings used in early childhood education (ECD); To co-ordinate, assist engage and support the rehabilitation of school buildings used in ECD which suffered damage or destruction by hurricane "Gilbert"; To provide support (financial or otherwise) for research projects designed to advance ECD in Jamaica; To provide support (financial or otherwise) for teachers and other professional involved in the development and advancement of ECD in Jamaica</t>
  </si>
  <si>
    <t>Registrated non-profit organization. Caters to the need of the destitute, elderly, shut-in, mentally and physically challenged, street and homeless people . Cater to needy children and anyone else who need the service.</t>
  </si>
  <si>
    <t>To training and counsel members of the society to become agents of change by participation in various self-help programs. Empowering the less fortunate by facilitating skills training. By providing pershables (foods) and non-perishables (clothing etc) iteams, providing food to homeless and less fortunate persons in all parishes in jamaica. Provide shelter / accommodation to the homeless. To promote volunteerism within society.</t>
  </si>
  <si>
    <t>To conduct evangelism meeting, crussades and to do follow up new believers meetings to make sure that converts are channel to a local church. To fellowship with other churches and the general public through christian programs that that foster moral respect and love for each other. Eg (the national prayer breakfast). To establish empowerment programs, in homes, school, community centers on the role and responsiability of the family unit to the national development of the a country. To improve the health, econmic and social conditions of the indigent children and eldely person throughout jamica and to help in alleviating illiteracy, poverty, crime and violence in the society.</t>
  </si>
  <si>
    <t>Promote the pervention, early diagnosis and effective treatement of heart and vascular diseases; Improve access to quality cardiovascular care for all the citizens of the carribean. Raise funds to support infracstructural, programmes development, establishment of specialize services and expertise at the heart institute of the Carribbean.</t>
  </si>
  <si>
    <t>To use, apply, give, devote, accumulate or distribute from time to time all or part of the funds or funds of the Hospital for Sick Children Foundation and /or the income thereform to or for the benefit of the Hospital for Sick Children; To use, apply, give, devote, accumulate or distribute from time to time a all or part of the funds or funds of the Hospital for Sick Children Foundation and /or the income thereform to or for the benefit of any other hospital, university or medical association or any association, foundation or person in respect of activates relating to the health of Children</t>
  </si>
  <si>
    <t>To promote telecast and other electronic evangelism with a vision to reach other for Christ; To facilitate motivation of Christian believers n evangelistic activities while ministering to the total man; to provide for those in need by mean of clothing, feeding and sheltering</t>
  </si>
  <si>
    <t>To organise fund raising events, in order to geberate income for the charitable and educational aims of the Association. To encourage friendship among its members. To provide and enhance the awareness of the members and the general public about the situation of underprivileged children in Jamaica. To fund scholarship grants and bursaries for underprivileged students and to assist with the provision of books and every other type of educational or financial assistance which the Association considers appropriate. To promote or assist in promoting activities aimed at improving the Association as a whole.</t>
  </si>
  <si>
    <t>The Build, develop and managed skate parks to facilitate the sport of amateur skateboarding in Jamaica. To arrange, oversee and manage tournament, matches and any other competition in Jamaica from time to time promote by the Federation or its members. To implement the process for the selection of national team representative at all levels and to appoint such managers and support officials as may be necessary for the preparation and management of national amateur Skateboard teams.</t>
  </si>
  <si>
    <t>To improve the health and economic and social condictions of indigent children and elderly people throughtout Jamaica. The collection and distribution of food and clothing on their behalf and to utilize any other means which will help to further this cause To liaise, collaborate with and work with local and international organizations or institutions having similar or compatible interest described in the set objects above. To assist in acquiring of educational materials, books, equipments, and computers for schools and other learning institution in Jamaica.</t>
  </si>
  <si>
    <t>To promote the advancement of education of persons in schools and other educational institutions. To relieve poverty by providing or assisting in the provision of education, training, health can activities and various forms of support. To promote community participation in healthy recrectional activites.</t>
  </si>
  <si>
    <t>To improve the health, economic and social conditions of indigent children and elderly persons throughtout Jamaica through the collection and distribution of food, clothing, and money on their behalf and to utilize same and any other, means which will further the purpose.</t>
  </si>
  <si>
    <t>To promote in jamaica The educational institution known as the Mico University College, the Diagnostic and Therapeutic Centre for handicapped children and the hostel for students associated to the Mico.</t>
  </si>
  <si>
    <t>To organise and establish places of religious worship and to conduct religious service and other religious activities; To diffuse religious and moral instructions founded on the commandments of god and the gospel of jesus christ and to do religious and chartable works in and throughout the island of jamaica; To promote health and temperance by the teaching and diffusion of true religious principles as to the conduct of life</t>
  </si>
  <si>
    <t>To educate &amp; train the youth of the Mullet Hall Community through Sports &amp; Skills training for job creation &amp; Self-employment. Resulting in rounded individuals to develop a letter community. To build a sustainable community.</t>
  </si>
  <si>
    <t>To enhance the lives of inner-city youth in East, West and Central Kingston and Greater Portmore and the disabled and mentally ill through the delivery of training and allowing active participation in programmes in sports, the visual arts and the performing arts; To create opportunities through structured activities for the youth to achieve and shine, building character, pride and self-esteem while also instilling positive values and attitudes, and the promotion of tolerance and good inter-personal relations among children from diverse backgrounds and often contentious communities;</t>
  </si>
  <si>
    <t>To improve health, economic and social conditions of indegent, children, and elderly persons throughout Jamaica. To assist with the acqusition of books, computer</t>
  </si>
  <si>
    <t>To promote public awareness of the importance of marine environmental quality in Oracabessa Bay, St. Mary, jamaica through education at all levels of society, including but not limited to implementing enforcement mechanisms. To support and lobby local and foreign government and private sector programmes, environmental quality and control in Oracabessa Bay, St. Mary, jamaica. To identify, protect and manage ecologically significant natural areas and the life they support in Oracabessa Bay, Saint Mary, Jamaica, including but not limited to the management of special fishery conservation areas in Oracabessa Bay, Saint Mary, Jamaica.</t>
  </si>
  <si>
    <t>Promote the Education of Children</t>
  </si>
  <si>
    <t>To promote facilitate and support nation building. To promote the health, economic and social conditions of the indigent and other less priviledged children &amp; the elderly. To render assistance to poor patients throughthe provision of medical assistance &amp; healthcare.</t>
  </si>
  <si>
    <t>To disseminate the Gospel of Jesus Christ and the word of God in Jamaica and elsewhere to the end that the people of God may be conformed to the image of Jesus Christ; To involve every member of this Church, and people of the Community, where possible in activates and fellowship for their Support and development, spiritually and otherwise; To act with Charitable concern for, and to help, not only all members of the Church, but also men in need of any help which this Church can give, regardless of race, social position or religious affiliation to develop and carry out programmes both within and without this church.</t>
  </si>
  <si>
    <t>The advancement of the christian religion, The advancement of Education, the relief of poverty, and other charitable objectives benefical to society or the community of mankind as a whole.</t>
  </si>
  <si>
    <t>Support the work of education through educational institutions it owns ( Campion College and St. George's College, and by providing subsidised labour and adminstrative assistance to other education institutions.</t>
  </si>
  <si>
    <t>To promote research in the field of nephrology to better understand the causes and symptons of diseases of the kidney with a view to eradicating the diseases; To establish medical fafcilities in Jmaica dedicated to the investigation, diagnosis and treatment of all forms; To acquire surgical and other medical equipment and pharmacuticals for dianosis and treatments of Kidney diseases.; To accept and receive gifts, donations and other legcies for the benefit of the organization.</t>
  </si>
  <si>
    <t>The fellowship shall serve as an agency of church establishment / church extension to facilitate the teaching and the spreading of the gospel of jesus christ by means of the spoken word and by the distribution of bibles and other christian literature. To give spirital guidance and skill training in the areas of computer literacy ; person, young and old to become useful, employable, independent, law-abiding citizens.</t>
  </si>
  <si>
    <t>To provide an enriched community for families and individuals and to support all efforts in this regard for the benefit of the community. Improve health, economic and social conditions of indigent children, and elderly persons throughout the Rollington Town Community and its environs through the collection and distribution of Food, clothing money on their behalf, and to utilize same and any other means which will further the purpose .</t>
  </si>
  <si>
    <t>To expound the teachings of jesus christ as enunciated by The Universal Foundation for Better Living Inc., to all persons, iffespective of nationality, creed, religious affiliation or gender. To promote christian unity, growth and the spiritual welfare of all persons.</t>
  </si>
  <si>
    <t>To promote and encourage the advantancement of education among children in the kingston 20 neighborhood To Support the relief of poverty. To implement, facilitate and provide scholarships, mentorships for youths</t>
  </si>
  <si>
    <t>To provide facilities to address in a practical way some of the problems faced by women; To provide an organized framework for sustaining and upgrading work amongst women in Jamaica towards raising their consciousness and action in promoting women's right; To provide advice and counselling services to women, service through a maternal and child health clinics, family life education and planning services, demonstration/workshop on matter of the family living and general counselling and referrals to other services.</t>
  </si>
  <si>
    <t>To proclain, preach and propagate the gospel of Jesus chirst . To provide fellowship of the followship of the members and all those who adhere to the chirstian faith as</t>
  </si>
  <si>
    <t>Carry out Chartable purpose for relief of poverty. The provision of facilities for the benefit of citizens and residents of JAMAICA, the undertaking of Community Projects. The collabration with other charitable organizations operating in JAMAICA towards the provision of services.</t>
  </si>
  <si>
    <t>To provide the business community with business education training and resources</t>
  </si>
  <si>
    <t>Establish non-partisan free association of individuals, Community based Organisations, Non-Government Organizations existing in the commuities of Trench Town and its environs; Act as the consultative body on behalf of the various Community Based Organizations (CBOs), Non-Government Organizations (NGOs) and residents within Trench Town and its environ on matters common to the parish and affecting each community; for example matters dealing with utilies, sports, civic awareness, public transportation, disaster preparations and goverance etc.</t>
  </si>
  <si>
    <t>To objects for which Evangelical Ministry is Established is to establish and operate a mission for the advncement of education and other charitable purposes. To establish and operate a mission for the promtion and advancement of religion and education. To provide assistance to persons within the community who are in need of care and protection.</t>
  </si>
  <si>
    <t>To organize missionary work for the teaching of the gospel of god, within, without and throughout the island of jamaica, west indies.</t>
  </si>
  <si>
    <t>To acquire, hold, purchase, and receive. Lease possession and enjoy any lands or interest therein and all other property real, personal or mix To assist persons by the ministering and counseli ng of such persons. To organize, adminster and fund any programmes for the development and improvement of health and education appoint to cation of residents in selected communities island wide, based on their Socio-economic needs.</t>
  </si>
  <si>
    <t>Minister to the spiritual and physical need of members. Minister to the Spiritual and Physical needs of the community. To provide help and resources to the community and the less fortunate.</t>
  </si>
  <si>
    <t>To promote the life and gospel of Jesus Christ to all people in the District of Barrett Hall and other Districts in the Parish of St. James so that they will find renewal in the bosson of God and save their souls</t>
  </si>
  <si>
    <t>To Share The Gospel, Provide Assistance where necessary</t>
  </si>
  <si>
    <t>To improve the education, economical, health, living and social conditions of unemployed and unskilled mother/women and their children as well as underprivileged children, youths at risk, teen mothers and senior citizens throughout St. Catherine and the wider jamaica, through the facilattion, initiattion and implementation of relevant programmes and projects.</t>
  </si>
  <si>
    <t>To improve the health, economic and social condictions of indegents children and elderly persons throughtout jamaica through the collection and distribution of food, clothing, mediacl supplies, equipment and toiletries and utilze same and other means wh</t>
  </si>
  <si>
    <t>To establish, construct, equip, furnish, maintain, manage, control and operate at Mona in the parish of St. Andrew on lands provided by the University Hospital Board of Management, a private wing of the University Hospital which shall be capable of providing accommodation for patients and facilities for the instruction of medical students at the graduate and under-graduate level; To seek to prevent and to diagnose and treat illnesses, diseases and medical conditions of all types and any injury or disability requiring medical treatment, surgical attention, clinical observation and/or nursing care; To undertake research into the medical problems arising from all types of illnesses, diseases and medical condition whatsoever and into the methods of alleviating suffering arising therefrom and to publish or arrange for the publication of such research.</t>
  </si>
  <si>
    <t>To organized and facilitate charitable and Educational purposes. To facilitate the future growth and expansion of the University College of the Carbbean (UCC)., now UNVIERSITY OF THE COMMONWEALTH CARIBBEAN (UCC); through research development and acquisition of loacl and international philantthropic investments. To build enduring partnerships and community relations.</t>
  </si>
  <si>
    <t>To proclaim, preach and propagate the gospel of jesus chirst and to provide for fellowship of the member's and those who adhere to the chirstian fauth To establish, operate, manage and equip churches, assemblies and places of religius worship and for religious exercise and observances.</t>
  </si>
  <si>
    <t>Vision: Creation of opportunities through education and cultural development for a positive change. Mission: The Usain Bolt Foundation is dedicated to the legacy for happy children; to enhance the character of children through educational and cultural development, as they live their dreams. Values: The Foundation promotes the following:Healthy and safe environmentEffective use of a recreational facilityA child opportunity to ‘Dare to Dream’StewardshipKnowledge and philanthropy start with accurate informationResponsible use of the financial resourcesEffectiveness of the Foundation</t>
  </si>
  <si>
    <t>To provide financial support to the auxillary needs of jamaican students.</t>
  </si>
  <si>
    <t>Advance education through improvement of literacy in children of St. Anns and environs. Relive poverty by helping children and senior citizens with food and clothings Provide financial assistance to allercate poverty and distress among citizen of jamaica.</t>
  </si>
  <si>
    <t>To promote any c charitable purpose for the benefit of the publice of jamaica and in particular the advancement of education, improvement in Hospital/Health Care and relief of poverty, distress and sickness. To seek to eliminate financial exclusion, and improve financial capability, resilience and lifetime wellbeing, through the provision of financial education, counseling and information on consumer protection.</t>
  </si>
  <si>
    <t>To provide assistance in the form of GRANTS / SCHOLARSHIPS to primary / secondary / tertiary students with financial needs in the OLD HARBOUR and WIDER ST. CATHERINE AREA, so that they can have the opportunity to start or to continue their educational journey.</t>
  </si>
  <si>
    <t>To improve the Academic development of children in the Halse Hall area by helping through tutoring and educational resourceing. To bring a breakfast program and after school nutrition program to the kids of Hales Hall. To provide personal professional and spiritual counseling to young adults and adults within the Halse Hall Community.</t>
  </si>
  <si>
    <t>Reaching under prividiged youth through music. Provide a vehicle to foster creativity through music &amp; social Development. Means of going back to the Jamaican Society.</t>
  </si>
  <si>
    <t>Undertake community development programmes geared towards the economic and social empowerment of community members. Provide for the general maintaince, building improvement, upkeep and beautification of community based facilities. Assist in provision and maintenance of general security for the Community and its environs.</t>
  </si>
  <si>
    <t>Empower the youths through skill training programmes, Education to be change agents within the community. Establish long term partnership with charitable Organization, SDC, NGO to Structure the Community and establish the society while being the vehicle to promote development . Promote, Facilitate and coordinate sustainable community development programmes and benefit.</t>
  </si>
  <si>
    <t>To increase the productivity, improve the nutrition, advance the well-being and accelerate the social and economic development of people.</t>
  </si>
  <si>
    <t>To raise public awareness of the causes of sexual violence in society; to improve the image of women in the media as one way of reducing sexual violence, by monitoring, the media, analyzing media images and lobbying for positive changes; To educate, stimulate and develop the awareness of women as to their social rights and responsibilities, through the use of the media, counseling and education; To encourage and motivate women to find innovative ways to solve the problems in their communities; through the use of the media, counseling and education; To encourage and motivate women to find innovative way to solve the problems in their communities through centres, workshops, and close interaction with roles models; To get involved in training women in areas including but not limited to creative writing, drama workshop, educational displays, films and videos; To get involved in the production of training material including audio visual and printed; and to organize workshops in communities to highlight the problems of sexual violence and all forms of sexual abuse, physical, psychological and verbal abuse, drug abuse, child abuse, sexual promiscuity, teenage pregnancy and how to confront and overcome these problems.</t>
  </si>
  <si>
    <t>The Trust's school are non-secrtarian and shall provide pre-school, preparatory and a high school education for boys and girls . The schools have a two-fold purpose 1.. To guide students academic growth through development of analytical thinking skills and the acquisition of study habits; and 2. To foster each child's social, physical, emotional, spiritual and ethical maturity.</t>
  </si>
  <si>
    <t>To promote advocacy for children by facilitatating communication with families in under serve communities, by doing so we will beging the initial process to alleviate poverty by establishing guildelines for the optimal educational goals for the children's future.</t>
  </si>
  <si>
    <t>To establish and operate health and social care service for women and their families in under served communities and in valuerable population, through community missions and doing all such things are incidental or conclusive there</t>
  </si>
  <si>
    <t>The Objects of the Company are to: 1. Provide a creative base for for the advancement of arts and culture among at rick- youths in inner-city communities, penal institutions and schools throughout jamaica and the caribbean. 2. Relieve poverty among at - rick- youths and their parents/ guardians by facilitating community outreach and mentorship programmes involving the creative arts.</t>
  </si>
  <si>
    <t>To bring awareness and creative responsive initiatives to a broad range of socio-economic conditions affecting jamaica. To improve the economic and social condition of elderly persons and the needy throughtout jamaica.</t>
  </si>
  <si>
    <t>To reduce youth unemployment by empowering youths to become successful social enterpreneurs who care about people and our planet while pursuing reasonable profits. To promote the development, acquisition and implementation of green technologies for sustainable energy, food security and water harvesting, purification and distribution. To promote personl responsibility, ethical behaviour and respect for human rights, such as the right to life, liberty and justly earned property</t>
  </si>
  <si>
    <t>To provide youth upliftment in St. Ann's Bay &amp; it's environs through our Mentoring Program. To provide financial assistance where needed to children &amp; young persons from a lower socio- Economic background that are in school. To provide remedial learning so as to increse the economic viability of youth &amp; adults.</t>
  </si>
  <si>
    <t>Spreading the gospel Education &amp; skills Training. Welfair &amp; support.</t>
  </si>
  <si>
    <t>To promote and preserve the health welfare, and the physical well-being of the economically challenged by engaging in charitable work projects: kingston public hospital U.W.I hospital</t>
  </si>
  <si>
    <t>Newly registered charity</t>
  </si>
  <si>
    <t>Protected charity</t>
  </si>
  <si>
    <t>Newly registred charity</t>
  </si>
  <si>
    <t>Intention to suspend registration.</t>
  </si>
  <si>
    <t>Removal of limited: december 16, 2019.</t>
  </si>
  <si>
    <t>Period of suspension: 8 january 2018 - 8 april 2018</t>
  </si>
  <si>
    <t>Legal Person (Lp)                                              Or                                               Legal Arrangement (La)</t>
  </si>
  <si>
    <t>Board Of Directors</t>
  </si>
  <si>
    <t>Soyini t. Gordon. Adrian d. Mitchell.</t>
  </si>
  <si>
    <t>Shian morgan. (Jam). Areka stone. (Jam). Gillean stone.(jam).</t>
  </si>
  <si>
    <t>Josefina consuelo surtide, cfsop. Myrna b. Velasco, cfsop. Devina b. Buena, cfsop.</t>
  </si>
  <si>
    <t>Deloris beckford. Dexton burton. Portia bramwell.</t>
  </si>
  <si>
    <t>Derrick patterson. (Jam) beatrice buchanan.(jam) ameka osbourne.(jam) kevin phillps.(usa)</t>
  </si>
  <si>
    <t>Steve edwards. (Jam). Leon powell. (Jam). Adelfena edwards.(jam).</t>
  </si>
  <si>
    <t>Alexander morrissey. Francis ashton michael morrissey.</t>
  </si>
  <si>
    <t xml:space="preserve">Dexter fraser.(jam/usa). Marsha amoy fraser.(jam/usa). Jason fraser.(jam/canada). Kimone golding.(jam/canada). </t>
  </si>
  <si>
    <t>Cecelia campbell livingston. Roydell shakespare. Zebulah aiken. Valrie campbell james.</t>
  </si>
  <si>
    <t xml:space="preserve"> Joseph g. Smith. (Jam) gilda m. Smith. (Jam) janet m. Goffe. (Jam/uk) yvonne smith. (Jam/uk) shelly e. Nicholson.(jam).</t>
  </si>
  <si>
    <t>Keresha king-williams.(jamaican). Patrick williams.(jamaican). Kenroy james.(jamaican). Radhaline wright-james.(jamaican).</t>
  </si>
  <si>
    <t>Stacy-ann christian barbara boxhill.</t>
  </si>
  <si>
    <t xml:space="preserve">Gwendolyn mcleish. Leopold maye. </t>
  </si>
  <si>
    <t>O'shane mckenzie. Dale myrie. Cecil edwards. Noel julius.</t>
  </si>
  <si>
    <t>Shakira maxwell joan stephen. Abisail crighton. Christopher harper. Dervan patrick pauline pink-bond. Cynthia pitter</t>
  </si>
  <si>
    <t>Joanne elizabeth sale. Simone michelle lee. Warren montgomery peterson burrowes.</t>
  </si>
  <si>
    <t>Audrey chin. Sonia brown. Lambert innis. Joan robinson. Ava timerlake. Patricia fletcher. Kelvin ehukhametalor.</t>
  </si>
  <si>
    <t>Kwok hung chin. Bailin fang. Yuchuang hu.</t>
  </si>
  <si>
    <t>Lyndon a. Latore. Oery o. Warren.</t>
  </si>
  <si>
    <t xml:space="preserve">Garth staple. Natalie fearon. </t>
  </si>
  <si>
    <t>Natalie gail simone corthesy. Lisa bryan-smart. David pierre gordon douglas. Lias ann vasciannie. Victor manuel salazar chang.</t>
  </si>
  <si>
    <t xml:space="preserve">Dr. Fay whitbourne. Dr. Venice bernard-wright. Dr. Sandra knight. </t>
  </si>
  <si>
    <t>Samantha chin-yee. Carolyn chin-yee. Danielle stiebel-johnson. Anna-kaye jones. Rebecca tortello. Michele gage. Angela bisasor. Michael daley. Lucette cargil. Lynda mair.</t>
  </si>
  <si>
    <t>Peter morrison. Nicolette whyte-morrison</t>
  </si>
  <si>
    <t>Dorienne rowan campbell. Joseph isaac lindsay. Raymond martin. Kerri-ann bennett. Trevor brown.</t>
  </si>
  <si>
    <t xml:space="preserve">Delroy delvie dawson. Margaret dingle spence. Monqique van spankeren. Livington paul burnett. </t>
  </si>
  <si>
    <t xml:space="preserve">Dalton harris. Georgia henry-brown. Himron bennett. Donald walters. Herbert kissoon. Jeri fowler. Kayan powell. Orett samuels sharon kissoon. Leroy emmanuel powell. Rosalee thomas. Tommy lee. </t>
  </si>
  <si>
    <t>Carolind graham. Michael lesile. Eugenie ffrench.</t>
  </si>
  <si>
    <t>Hope munroe susan moore martin gooden errol jones roasemary neale irving beverley harris treves dasilva. Dennis townsend michael gordon</t>
  </si>
  <si>
    <t>Mark stewart verma stewart rose bennett.</t>
  </si>
  <si>
    <t>Jerry benzwick keisha-ann down patrick alexander.</t>
  </si>
  <si>
    <t>Melanie wynter dahlia dwyer</t>
  </si>
  <si>
    <t>Arthur st. Patrick barrows. Tai anthony heslop-dacosta. Ackeem anthony lawrence. Joleen i.s, masters. Carlyle g. Gray. Andre kemar sinclair. Jason a mckay. Peter w. Lue.</t>
  </si>
  <si>
    <t>Pierce st.orvil lawrence. Rodrick nathaniel chance. Rodain malcolm richardson. Zoie ann inderia harris.</t>
  </si>
  <si>
    <t>Pearline hammond denine hammond</t>
  </si>
  <si>
    <t>Christine h. Stenne.(jam). Douet stennett.(jam). Elinor marie barton-sutherland.(jam).</t>
  </si>
  <si>
    <t>Yvonne j. Henderson.(jam) debbi ann english.(jam).</t>
  </si>
  <si>
    <t>Patsy clarke. (Jam/canada). Paule walters-rose.(jam/canada).</t>
  </si>
  <si>
    <t>Herms stanley. Neil perkins. Randy edwards.</t>
  </si>
  <si>
    <t>Sharon lewis.(jam/usa). Alton samuels.(jam). Phillip lewis.(jam/usa).</t>
  </si>
  <si>
    <t>Kenroy ramsay.(jam). Melissa battieste-ramsay.(jam).</t>
  </si>
  <si>
    <t>Wayne palmer. (Jam) melody palmer. (Jam) pualine barrett.(jam). Warrington brown.(jam). Barrington fearon.(jam). Pearline buter.(jam).</t>
  </si>
  <si>
    <t>Julie l. Malcolm. Leonard n. Malcolm. Kimberly m. Walters</t>
  </si>
  <si>
    <t>Beverley reid. (Jam) samuel reid. (Jam) rachel reid. (Jam) daniel ried. (Jam) matthew reid.(jam)</t>
  </si>
  <si>
    <t>Michele matthews. Dwayne davis. Yanique ramdial. Winston fagon.</t>
  </si>
  <si>
    <t>Kevin downswell. Marsha downswell.</t>
  </si>
  <si>
    <t>Khalil amadi densingh munroe. (Jamaican). Erica boswell munroe.(jamaican).</t>
  </si>
  <si>
    <t>Serene shauna marriott. (Jam) simone georgia nicholson. (Jam) orane giscombe. (Jam)</t>
  </si>
  <si>
    <t>Roy skyers. Ruth skyers. Ivan blake. Junior tucker.</t>
  </si>
  <si>
    <t>Owen walcott. (Jam) grace walcott. (Jam) jamaes ho-on. (Jam) euric williams. (Jam) maurice salkey. (Jam) andre chin. (Jam) barrington houston. (Jam) stephen grant.(jam)</t>
  </si>
  <si>
    <t>Ronald decasseres. (Jam) andre chambers. (Jam) paul wilson. (Jam) james clarke. (Jam) errol gordon.(jam).</t>
  </si>
  <si>
    <t>Lindon j. King. (Jam/canada). Moyalee l. Ingleton.(jam).</t>
  </si>
  <si>
    <t>Paulette kirkland. (Jam) christopher benjamin. (Jam) charlene kirkland. (Jam) bridgette steele. (Jam) raquel hinds. (Jam) monic guissard. (Jam) stacey ann powell.(jam).</t>
  </si>
  <si>
    <t>Jermaine young (jam) dalea bean. (Jam) romona morgan. (Jam) shauna mclead. (Jam) (jam) kris-michael robinson. (Jam) roxann lewis.(jam) lamoi smith. (Jam) chantal bennett. (Jam) phiona martin.(jam)</t>
  </si>
  <si>
    <t>Edmond lobban.(jam). Dean rhoden.(jam). Maurice mason.(jam). Terry-ann james.(jam).</t>
  </si>
  <si>
    <t>Howard a. Marks. (Jam). Lawrence rowe. (Jam) roger stephenson. (Jam). Carlene powell. (Jam) joyeelyn stephenson.(jam).</t>
  </si>
  <si>
    <t>Roy allen.(jam). Angella alen.(jam). Lennox heholt. (Jam). Orlando smith.(jam).</t>
  </si>
  <si>
    <t>Reuben davis .(jam) gareth phillips. (Jam) michelle thomas.(jam).</t>
  </si>
  <si>
    <t>Kristina chuck-smith. (Barbadian/jam). Thea-nicole davis. (Jam). Tishan lee.(jam). Sasha peat.(jam).</t>
  </si>
  <si>
    <t xml:space="preserve">Steven chin. (Jam) deborah belcher.(jam). Keteis brissett. (Jam). Alfred brissett.(jam). Mehbrok-tsehairahel scott.(jam). </t>
  </si>
  <si>
    <t xml:space="preserve">Marleen e. Stephenson.(jam). Evan j. Collins.(jam). Roderick baldwin.(jam). Sonia harding.(jam). Philbert jenoure.(jam). Glenroy harding.(jam). Marica mckenzie.(jam). </t>
  </si>
  <si>
    <t>Derrick paul mahfood.(jam). Sandra mae mahfood,(jam). Denese epethia tucker.(jam).</t>
  </si>
  <si>
    <t>Wilbert cameron. Winston anthony mullings. Loren gauntlet palmer. Dickie anthony lawson. Neville george milton. Alrick belvitt. Milton clarence campbell.</t>
  </si>
  <si>
    <t>Virginia burke. Patricia r. Francis. Aloun a. Dnomet-assamba. Nancy m. Burke.</t>
  </si>
  <si>
    <t>Sterling soares jp. Jacqueline mighty, megan deans, vincent lawrence oj. H.wayne powell od,jp. Vivian crawford. Crafton miller cd,jp. Rev. Judith atkinson-linton. Dr. Carl bruce. Dr. Leslie gabay. Patrick mcintosh. Prof. Terrence forrester. J.jaren bailey dias. Diocese of jamaica and the cayman islands.</t>
  </si>
  <si>
    <t xml:space="preserve">Michael rose. (Jam). Wayne thompson,(jam/usa). Herfier thompson.(jam). Donovan thompson.(jam) richard mair.(jam). Ingrid thompson.(jam/usa). </t>
  </si>
  <si>
    <t>Sara-lou morgan-walker. Tanice malcolm.</t>
  </si>
  <si>
    <t>Bishop. Patrick f. Wilson-jp. Min.valerie l. Wilson. Elder aston w. Crossman. Oversee naomi white. Bishop. Fitroy a, wilson. Bishop. Devon johnson-jp. Overseer seion b. Dinnall. Min. Winnifred morris min. Tricia dinnall. Min. Lester mccalla. Min. Carol johnson. Rev. John lilly- pastor. Rev. Stephen knight- pastor.</t>
  </si>
  <si>
    <t>John mahfood. Cameron burnet charles barrett. Jonathan mahfood.</t>
  </si>
  <si>
    <t>Davian trowers. (Jam) wilmot trowers.(jam) blossome joy lounds-trowers.(jam) shoebert wellesley twiddle.(jam).</t>
  </si>
  <si>
    <t>Kevin d. Bell. (Jam) carmeleta bell. (Jam) alicia petergayle christie. (Jam) trezawnah k. Gordon. (Jam) conroy c. Meeks.(jam).</t>
  </si>
  <si>
    <t>Tafariparkes@hotmail.com                                                                                                            paula.lewis01@yahoo.com</t>
  </si>
  <si>
    <t>1(876) 325-5606                                                                       (876) 343-9441.                                                                            (876) 405-7352.</t>
  </si>
  <si>
    <t xml:space="preserve">(876) 509-7773.                                                       (876) 968-7116.                                                  (876) 550-2670.                                                                                                                          </t>
  </si>
  <si>
    <t>Leadershiplabjamaica@gmail,com                                                                                                                         steph.k.barrett@gmail.com                                                                                                                    h-wyatt@hotmail.com                                                                                         jessica.royes@gmail.com</t>
  </si>
  <si>
    <t>Stephanie Barrett.(Jam). Jordan Leigh Wyatt.(Jam). Camille Dobney.(Jam). Jessica Roye.(Jam).</t>
  </si>
  <si>
    <t>Tafari Parkes, (Jam). Paula Lewis, (Jam). Tashauna Parkes,(Jam). Candacy Donald.(Jam).</t>
  </si>
  <si>
    <t>William Mahfood.(Jam).                                                                     Sister Mary Benedict Chung Rsm.(Jam).                                                                                    Paul George Williams Cooper.(Jam).                                                                                              Ashley Gambrill-Rousseau.(Jam).                                                                                 Craig Anthony Hendrickson.(Jam).                                                                                                                          Maxwell Wesley Gordon Jardim.(Jam).                                                                                                                                        Rachel Anne Zacca.(Jam).</t>
  </si>
  <si>
    <t>1(876) 922-4960                                                                                                Fax: 1(876)  967-4657                                                                        (876) 420-5354</t>
  </si>
  <si>
    <t>Istreet@cwjamaica.com                                                                                                                             rachelz@tankweld.com</t>
  </si>
  <si>
    <t>Neville G. Owens.(Jam).                                                                                        Jennefier E. Owens.(Jam).                                                                                                      Marorie A. Daniels.(Jam).                                                                                                                                     Emmanuella S. Owens.(Jam).</t>
  </si>
  <si>
    <t>1(876) 929-3968-9                                                               (876) 929-3969.                                                                       (876) 787-3855.                                                                                (876) 285-6549.                                                              (876) 422-9320.                                                                      (876) 545-8962.</t>
  </si>
  <si>
    <t>Loveandfaithchurch@hotmail.com                                                                                                               loveandfaithchurch.ministries@gmail.com</t>
  </si>
  <si>
    <t xml:space="preserve">Laika A.Blake.(Jam).                                                                        Trudy-Ann Tishana Williams.(Jam).                                                                                                </t>
  </si>
  <si>
    <t>(876) 592-9881.                                                             (876) 858-9350.</t>
  </si>
  <si>
    <t>laikablake@gmail.com                                                                                                        trudyannwilliams92@gmail.com</t>
  </si>
  <si>
    <t>Rachael S. Coleman.(Usa).                                                                                    Kristopher Lee Coleman.(Usa.</t>
  </si>
  <si>
    <t>Charlene Roberts.(Jam).                                                                           Althea Roberts.(Jam).                                                                      Rashida Leiba.(Jam).</t>
  </si>
  <si>
    <t>(876) 429-5025.                                                                 (876) 305-2734.                                                                       (876) 837-4592.</t>
  </si>
  <si>
    <t xml:space="preserve">char_roberts@hotmail.com                                                                                     althearoberts78@gmail.com                                                                                          </t>
  </si>
  <si>
    <t>Dean Simpson.(Jam).                                                                       Ornella Bennett.(Jam).                                                                       Phillip Lee.(Jam).                                                                                 Paul Ellis.(Jam).                                                                                   Steadman Fuller.(Jam).</t>
  </si>
  <si>
    <t>To promote educational and skills training programmes and activities for the advancement of present and future generations.</t>
  </si>
  <si>
    <t>(876) 469-0189.                                                          (876) 472-6797.                                                                     (876) 421-5073.                                                                   (876) 840-0139.                                                                 (876) 581-9564.</t>
  </si>
  <si>
    <t>steadman.fuller@gmail.com                                                                                             paul_ellis126@yahoo.com                                                                                                       philliplee.1981@yahoo.com                                                                                       bennettot.1989@gmail.com                                                                   simpsonda@jncb.com</t>
  </si>
  <si>
    <t>Canute L. Mckenzie.(Jam).                                                                Ann-Marie Jones-Mckenzie.(Jam).                                                                                                                 Kevin Douglas.(Jam).                                                                                  Damian Morrison.(Jam).</t>
  </si>
  <si>
    <t>1(876) 537-4736.                                                          1(876) 336-8131.</t>
  </si>
  <si>
    <t>Logoschurchofjesuschrist@gmail.com                                                                                                   annmck3175@gmail.com                                                                                                                   canutecass@yahoo.com</t>
  </si>
  <si>
    <t>4 Branches:                                                                                                                                            Logo Church(Denbigh).                                                                                                                 Logos Church(Scotts Pass).                                                                                                                                      Logos Church(Porus)                                                                               Logos Church(Windsor).</t>
  </si>
  <si>
    <t>Trevor Spence.(Jam).                                                                         Glenroy F. Lattery.(Jam).                                                                    Gloria M. Nelson.(Jam).                                                           Albert P . Daley.(Jam).                                                            Frankilin J. Mcdonald.(Jam).                                                            Marcia E. Hextall.(Jam).                                                                                           Prudence M. Strachan.(Jam).                                                                       Sheila B. Grant.(Jam).</t>
  </si>
  <si>
    <t>Tele / fax; (876) 967-3655,                                                                                    (876) 783-1427,                                                                                                                      (876) 826-0111</t>
  </si>
  <si>
    <t>(876) 840-7439                                                               (876) 290-6700</t>
  </si>
  <si>
    <t>Lloyd H. Millen.(Jam).                                                                                                       Marian A, Pearf-Millen.(Jam).</t>
  </si>
  <si>
    <t>Rev527glory@gmail.com                                                                                                                               lloydmillen@yahoo.com                                                                                                                      millen_marian@yahoo.com</t>
  </si>
  <si>
    <t>1(876) 854-9301                                                                              1(876) 445-6208                                                            (876) 858-9567                                                                    (876) 850-1656                                                             (876) 556-8434                                                                                                    (876) 894-7633.                                                                                (876) 378-4142.</t>
  </si>
  <si>
    <t>Christopher Lawson Whyms-Stone.(Jam).                                                                             Andreas Oberli.(Jam).</t>
  </si>
  <si>
    <t>(876) 978-9147.                                                                   (876) 944-8366.</t>
  </si>
  <si>
    <t>whimstone@gmail.com                                                                                                                       naf-hope@cwjamaica.com</t>
  </si>
  <si>
    <t>Jermaine D. Gordon.(Jam).                                                                                                                   Devon D. Mercurious.(Jam).</t>
  </si>
  <si>
    <t>(876) 383-2358.                                                        (876)315-3515                                                          (876) 363-3367</t>
  </si>
  <si>
    <t>Lovehashandsfoundation@gmail.com                                                                                colouryourthoughts@gmail.com                                                                                                          marshaapurcell@gmail.com                                                                                                       dmercuriours@gmail.com</t>
  </si>
  <si>
    <t>Nicolette Boxe.(Jam).                                                               Dulcie Boxe.(Jam).                                                                     Christina Hines.(Jam).</t>
  </si>
  <si>
    <t>(876) 870-8884.                                                    (876) 548-4169                                                                                      (876) 801-1098                                                                    (876) 386-7019                                                                                (876) 366-6847.                                                                         (876) 982-7608.</t>
  </si>
  <si>
    <t>Destinychangers365@gmail.com                                                                                           hineschristina716@gmail.com                                                                                                                                                 boxenicolette@yahoo.com</t>
  </si>
  <si>
    <t>CAIN100-980C</t>
  </si>
  <si>
    <t>CAIN100-286C</t>
  </si>
  <si>
    <t>Kingston &amp; St.Andrew</t>
  </si>
  <si>
    <t>St.Mary</t>
  </si>
  <si>
    <t>St.Thomas</t>
  </si>
  <si>
    <t>Kingston &amp; St.Andrew / St.James</t>
  </si>
  <si>
    <t>Omar frith.(jam).                                                                                                         Hidran Mckulsky.(jam).                                                                                            Nicole mclaren-campbell.(jam).                                                                 ian levy.(jam).                                                                                  merle donaldson.(jam).                                                                                                                                    robert williams.(jam).                                                                                                                      o'neal mundle.(jam).                                                                            novelette howell.(jam).                                                                            duane smith.(jam).                                                                                                  hugh croskery.(jam).                                                                                                         bindley sangster.(jam).</t>
  </si>
  <si>
    <t>(876) 908-4137.                                                                                       (876) 908-4144.                                                                                                   Fax: 908-4139</t>
  </si>
  <si>
    <t>Directors And Secretary</t>
  </si>
  <si>
    <t>Sandra Ann Marie Hylton (Director), and Joery Oneike Constantine Green (Secretary)</t>
  </si>
  <si>
    <t>Yvonnette Joy Francis, (2) Rudolph Dean Francis, (3) Grace Malcolm, (4) Annie Glasgow, (5) Gail (Antoinette Kirkland - Sec and Dir).</t>
  </si>
  <si>
    <t>Ensign Holness, (2) (Sharon Holness - Secretary and Director)</t>
  </si>
  <si>
    <t>Paul Thorbourne, (2) Christopher Davis (Sec. &amp; Dir.), (3) Hillary Dennis, (4) Hermina Reid, (5) Annette Piper; and (6) Cynthia Burton</t>
  </si>
  <si>
    <t>Samantha Clarke (Director and Secretary), (2) Sophia Morrison (Director)</t>
  </si>
  <si>
    <t>Sandria Watkis-Madden, (2) Patrice Barton-Pink, (3) Michael Thomas, (4) Lawrence Edwards; and Sherroine Elliott (Secretary)</t>
  </si>
  <si>
    <t>Dennis Stanberry, (2) Horace Brown, (3) Michael Smart, (4) Vivienne Christie; and (5) Treshana Lewis - Secretary</t>
  </si>
  <si>
    <t>Ronald Graham, (2) Barbara Chamberlain, (3) Basil Cameron, (4) Glenmour Miller, (5) Paul Lyn, (6) Rudolph Brown, (7) Elroy Ricketts, (8) Rupert Ashman, (9) Nelson Barton, (10) Gordon Cowans, (11) Lincoln Foster, (12) Delroy Harris; and Petrona Marshall (Secretary)</t>
  </si>
  <si>
    <t>To improve the academic performance of at-risk and indigent children in Jamaica.</t>
  </si>
  <si>
    <t>876-327-3090</t>
  </si>
  <si>
    <t>lecia.allen@gmail.com</t>
  </si>
  <si>
    <t>CAIN100-498C</t>
  </si>
  <si>
    <t>1(876) 969-0924                                                            (876) 539-5369.                                                                        (876) (876) 969-1060.</t>
  </si>
  <si>
    <t>CAIN100-94C</t>
  </si>
  <si>
    <t xml:space="preserve">Oneil Grant.(jam).                                                                                                                                               Edmund Jones.(jam).                                                                                                           Beverley Stewart.(jam).                                                                                                                      Leodis Douglas.(jam).                                                                                                                                                                                            </t>
  </si>
  <si>
    <t>Dwight Fletcher.(jam).                                                                             Joan Fletcher.(jam).                                                                                                 Maurice Bailey.(jam).                                                                                  Jacqueline Coke-Lloyd.(jam).                                                                                               Paul Russell.(jam).                                                                          Charmaine Daniels.(jam).                                                                              Arlene Martins.(jam).</t>
  </si>
  <si>
    <t>1(876) 631-9208                                              1(876) 631-9204                                                                       (876) 587-8619                                                                      (876) 484-7780</t>
  </si>
  <si>
    <t>Administration@hetransforms.me                                                                                                                                                  pastor.j.fletcher@gmail.com                                                                                                                     dwightafletcher@gmail.com</t>
  </si>
  <si>
    <t>the advancement of religion for the public benefit by holding services, prayers meeting, bible studies and broadcasts.                                                                        Alleviation of poverty by providing or assisting in the provision of education, training, healthcare projects, grants.</t>
  </si>
  <si>
    <t xml:space="preserve">(876) 902-6464.                                                                (876) 383-9795.                                                                                     (876) 367-7920.                                                                                   </t>
  </si>
  <si>
    <t>delmapryce3@gmail.com</t>
  </si>
  <si>
    <t>Lloyd Anthony Johnson.(jam).                                                                   Indel edwards.(jam).                                                                                                                Viviene mcpherson.(jam/usa).                                                                                                                        washburn watson.(usa).                                                                         rainford j.a. palmer.(usa).                                                                                        mark anthony gordon.(usa).                                                                                                                 delma v. pryce.(jam/uk).</t>
  </si>
  <si>
    <t>bethlehem moravian college is grant-aided institution for promotion of education. The institution is located at MALVERN, in the parish of St. Elizabeth. The government subvention account is concerned with the reciving of monthly government grants from the ministry of education for use in the operation of the college.</t>
  </si>
  <si>
    <t xml:space="preserve">lowel morgan.  (jam)                                                                                   Heather murray.  (jam)                                                                   Dr. Kofi young.   (jam)                                                       Dr. paul gardener.   (jam)                                                                                                       bruce scott.  (jam)                                                                                                      derrick hendricks.   (jam)                                                                       vivienne scott. (jam)                                                                                          seymour martin.    (jam)                                                                                                        yvonne clarke. (jam)                                                                                                                      kamala miller-bent.   (jam)                                                                                                     nomy wright. (jam)                                                                                                                              oliver peart.   (jam)                                                               kerry ann miller.  (jam)                                                                                     Dr p. marshal.     (jam)                                                                                       Rev. jarmaine gibson.   (jam)                                                                                        </t>
  </si>
  <si>
    <t>CAIN100-2105C</t>
  </si>
  <si>
    <t>DMF Foundation Limited</t>
  </si>
  <si>
    <t>35 Orion avenue, harbour view, kingston 17.</t>
  </si>
  <si>
    <t>to promote the education of needy students and young adults including the disabled, to ensure their attainment of a high standard of literacy and to their opportunities for a better standard of living.</t>
  </si>
  <si>
    <t>Jennifer ann-marie shirley-brown.(USA).                                                                                                                             Paulette Cislyn Grants.(JAM/USA).                                                                                                  Matthew Peter D. Prendergast.(JAM).                                                                                       Osmond Miller.(USA).                                                  Monique P. Reid.(JAM).</t>
  </si>
  <si>
    <t>(876) 427-5000                                                                         (876) 503-3701                                                                               (876) 519-8992                                                                          (876) 387-9991</t>
  </si>
  <si>
    <t>support@dmffoundationltd.com                                                                                              dwainbookhamitchell@gmail.com</t>
  </si>
  <si>
    <t>lascelle davis.(jam).                                                               Avolda baghaloo.(jam).</t>
  </si>
  <si>
    <t>Havia Thomas.(jam).                                                                                        Eunice Brown.(jam).                                                                        Edward brown.(jam).                                                                                verona nash-pasley.(jam).                                                                         marco mcintosh.(jam).                                                                                        maxine brown-rankine.(jam).</t>
  </si>
  <si>
    <t>1(876) 649-6878                                              (876) 841-2359.                                                                           (876) 421-4246.                                                        (876) 832-8912.                                                                           (876) 820-1371                                                        (876) 546-9345                                                                                               (876) 829-7335.</t>
  </si>
  <si>
    <t>Triumphanthavia@gmail.com                                                                                           maxineerankine9@gmail.com</t>
  </si>
  <si>
    <t>nicola farquherson-hyde.(jam).                                                                                                           Shantella hyman.(jam).                                                                                      Julissa spence.(jam).                                                                                                daville henry.(jam).</t>
  </si>
  <si>
    <t>Andelofpulse@yahoo.com                                                                                                                     pulsetrucking@yahoo.com</t>
  </si>
  <si>
    <t>kimesha ann walters.(jam).                                                                                            Kevin jermine stewart.(jam).                                                                                                        everton anderson.(jam).                                                                                                erica hermions james-king.(jam).                                                                                                                         simone murdella vanghan.(jam).</t>
  </si>
  <si>
    <t>1(876) 409-7300                                                              (876) 838-8808                                                                             (876) 541-8957                                                                 (876) 461-4867                                                                  (876) 896-0421</t>
  </si>
  <si>
    <t>kimesha.walters@gmail.com                                                                                                    ericajk@hotmail.com                                                                                                                 svaughan290@gmail.com                                                                                                                 everton_an@yahoo.com                                                                                                                                 kevjjstewart@gmail.com</t>
  </si>
  <si>
    <t>gregory john sarno.(USA).                                                                            Jermaine Adrian Butler.(jam).</t>
  </si>
  <si>
    <t>jermaine.butler@beachrecoveryfoundation.org                                                                                      gregory.sarno@beachrecoveryfoundation.org</t>
  </si>
  <si>
    <t>jermaine patterson.(jam/uk).</t>
  </si>
  <si>
    <t>Marcia Gayle.(jam/usa).                                                                         Ainsley Bartley.(jam).                                                                                    Debbie ann Reid.(jam).                                                                      Rose Francis-Simpson.(jam).                                                                    Shellian Russell-Jones.(jam).                                                                             Judy-anne Orie-Facey.(jam).</t>
  </si>
  <si>
    <t>(876) 373-4001                                                                (876) 353-9444                                                                  (876) 881-9114</t>
  </si>
  <si>
    <t>Info@al-mutaqeenftja.com                                                                       mmaknoon@gmail.com                                                                                              userabdul@yahoo.co.uk                                                                                                     rajgulab@gmail.com</t>
  </si>
  <si>
    <t>dameyan Cole.(jam).                                                                                   Patrine Cole.(jam).</t>
  </si>
  <si>
    <t>(876) 789-2450.                                                                              (876) 533-6518.</t>
  </si>
  <si>
    <t>Agapetaberacleja@gmail.com                                                                                                                        dameyan2k@gmail.com                                                                                               enirtap@yahoo.com</t>
  </si>
  <si>
    <t>matthew reynolds                                                                          neville wright                                                                                 ardian reynolds                                                                                                                  beverley reynolds                                                                                      toni-ann nicita stewart</t>
  </si>
  <si>
    <t>Sophia tracy ann simpson.(jam).                                                                                           Eugenie simpson.(jam).                                                                          Karlene templ-anderson.(jam).</t>
  </si>
  <si>
    <t xml:space="preserve">(876) 378-0168                                             (876) 480-8659                                                                              (876) 838-8203                               </t>
  </si>
  <si>
    <t>Aviamariasimpsonfoundation@gmail.com                                                                                                                        simpsontracyann@gmail.com</t>
  </si>
  <si>
    <t>(876) 507-7895                                                        (876) 297-3806                                                                (876) 706-9395                                                                                                  (876) 446-2257                                                                                                          (876) 476-2607                                                           (876) 389-7073                                                               (876) 362-7004</t>
  </si>
  <si>
    <t>CAIN100NR-68C</t>
  </si>
  <si>
    <t>CAIN100-418C</t>
  </si>
  <si>
    <t>Donovan Betancourt.(jam).                                                                               Orett Parker.(jam).                                                                                                        Joseph Small.(jam).                                                                           Sandra Johnson.(jam).</t>
  </si>
  <si>
    <t>DTHSAAJA@GMAIL.COM                                                                                                        veronica.graham@gmail.com                                                                                                                       dbetancourt@inamimanagement.com                                                                                                                             deborengineer@gmail.com</t>
  </si>
  <si>
    <t>Douglas Kessner.(usa)                                                                                 Lorna Kessner.(usa).                                                                                     Colin Woods.(usa).                                                                             A.J.Justi.(usa).                                                                  Phylis McFann.(jam).</t>
  </si>
  <si>
    <t>1(876) 967-1970.                                                                               (876) 922-5689</t>
  </si>
  <si>
    <t>Cornerstoneministries@flowja.com                                                                                                                       cornerstoneint@bellsouth.net</t>
  </si>
  <si>
    <t>(876) 836-6784.                                                                                      (876) 561-9053.                                                                    (876) 383-7611.</t>
  </si>
  <si>
    <t>ADMIN@hanovercharities.com                                                                                                          accounting@hanovercharities.com</t>
  </si>
  <si>
    <t>CAIN100-28C</t>
  </si>
  <si>
    <t>1(876) 978-5760-4                                                                (876) 927-1085</t>
  </si>
  <si>
    <t xml:space="preserve">_juggan-brown@guardsmangroup.com                                                                                                                                                               sutherlandsonja5@gmail.com </t>
  </si>
  <si>
    <t>Owen G.Thomas.(jam).                                                                        Devon L. Anderson.(jam).                                                               Miguel Baker.(jam).                                                                           Noel Simms.(jam).                                                                                                Clive Bailey.(jam).                                                                                                                                                 Collville Webb.(Jam).                                                                                          Lionel Morgan.(jam).                                                                             Una Graham.(jam).                                                                                        Yvette Webb.(jam).</t>
  </si>
  <si>
    <t>(876) 986-4650</t>
  </si>
  <si>
    <t>betheltempleapostolic@yahoo.com</t>
  </si>
  <si>
    <t>Georgia Elliott.(jam).                                                                  Dwight Elliott.(jam).</t>
  </si>
  <si>
    <t>keneth drummon.(jam).                                                          Prince Hall.(jam).                                                                               Coleen Richards.(jam).</t>
  </si>
  <si>
    <t xml:space="preserve">Harold Brady.(jam).                                                                    Beverline Brown-Smith.(jam).                                                                       Seleca Walker.(jam).                                                                Clarice Campbell.(jam).                                                                    Barbara Joseph.(jam).                                                               </t>
  </si>
  <si>
    <t>(876) 969-6639                                                         (876) 845-9597                                                                                    (876) 877-0229                                                                                     (876) 845-9597                                                                                       (876) 382-8909                                                                                                                   (876) 476-6992</t>
  </si>
  <si>
    <t>Afafosja@yahoo.com                                                                                                    rosecod@yahoo.com</t>
  </si>
  <si>
    <t>Claire C. Craig.(Trinidadian).                                                                                                                   Kasiane Reid.(jam).                                                                            Marvette Facey-Thompson.(jam).                                                                                                       Paul Payton.(jam).                                                                                             Michelle Holness.(jam).                                                          Kasiane Reid-Martin.(jam).</t>
  </si>
  <si>
    <t>(876) 550-0827                                                                                                      1(868) 473-0644                                                                                                  (876) 579-7349                                                                                                        (876) 817-0646                                                                                        (876) 822-5920</t>
  </si>
  <si>
    <t>acheacaribbean.org@gmail.com                                                                                                                                                                  kasiane.martin@gmail.com                                                                                        claire.craig@sta.uwi.edu                                                                                                       marvette.faceythompson@uwi.mona.edu.jm                                                                                                                                       paule.payton@gmail.com                                                                                       maholness@yahoo.com</t>
  </si>
  <si>
    <t>CAUN100NR-3C</t>
  </si>
  <si>
    <t>CAIN100NR-64C</t>
  </si>
  <si>
    <t>Miguel Collins.(jam)(recording artist).                                                                                           Aston Collins.(jam).                                                                  Homer Harris.(jam).                                                                                                                                        Khrista-Gae Sangster,(secretary)(jam).</t>
  </si>
  <si>
    <t>CAIN100-1990</t>
  </si>
  <si>
    <t>Legacy Church Of Faith International Limited</t>
  </si>
  <si>
    <t>Trail Gully, Ewarton p.o., St.Catherine.</t>
  </si>
  <si>
    <t>to spreading the message of fath,hope, and love through the teaching, practice of biblical principles and evangelism.</t>
  </si>
  <si>
    <t>Tami Wynell Robinson.(american).                                                                                                                                  Dorthea sharmaine burr.(american).                                                                                                          Harlean Cooper.(jam)(contact person).</t>
  </si>
  <si>
    <t>harleancooper@yahoo.com                                                                                                                                                                tamigodslady@gmail.com                                                                                       info@burrentrprise.net</t>
  </si>
  <si>
    <t>(876) 787-5964                                                                     (813) 410-2474                                                                             (813) 346-8142                                                                                      (876) 321-6021</t>
  </si>
  <si>
    <t>Calvin Henry.(jam).                                                                                        Urihah Nelson.(jam).                                                  Hermeline Henry.(jam).</t>
  </si>
  <si>
    <t xml:space="preserve">(876) 428-3604                                                                                              (876) 373-4371                                                                            (876) 772-9848                                                            </t>
  </si>
  <si>
    <t xml:space="preserve">holyredeemed.church@gmail.com                                                                                    henry_ralston@yahoo.com                                                                                      </t>
  </si>
  <si>
    <t>1(876) 929-8920-9                                                                             (876) 936-7057                                                  (876) 944-8433                                                                                                       (876) 929-4510                                                                 (876)382-3144                                                                            (876) 936-7114                                                                   (876) 755-1710</t>
  </si>
  <si>
    <t xml:space="preserve">Dr. the Hon.Raby D.Williams.(jam).                                                             Stephen B. Facey.(jam).                                                     Christopher W. Zacca,C.D.,J.P.(jam).                                                                                  Mark M.A. Chisholm,J.P.(jam).                                                                                                            Marjorie M. Fyffe-Campbell.(jam).                                                                                                    Janice Ann Maureen Grant-Taffe.(jam).                                                                                 </t>
  </si>
  <si>
    <t xml:space="preserve">janice_granttaffe@sagicor.com                                                                          rdanny_williams@sagicor.com                                                                                                                                                     christopher_zacca@sagicor.com                                                               </t>
  </si>
  <si>
    <t>adonaihealingtemplemin@gmail.com                                                                                                                                 Karen_watson70@yahoo.com                                                        kavelyee@yahoo.com</t>
  </si>
  <si>
    <t>(876) 378-4880                                                 (876) 779-6973                                                                (876) 809-9149</t>
  </si>
  <si>
    <t>charmaine A. wilks.(jam).                                                                                                         Kevin O. campbell.(jam).                                                                                    Ingrid V.G. blythe.(jam).</t>
  </si>
  <si>
    <t>Action Community Building Relationships In Diverse Generation Environment Limited  (AC BRIDGE).</t>
  </si>
  <si>
    <t>Quest1045@me.com                                                                                                    winstonquest@gmail.com</t>
  </si>
  <si>
    <t>1(876) 890-0682                                                          (876) 434-6855</t>
  </si>
  <si>
    <t>Winston Donnovan Dane Quest.(jam)                                                                                   Richardo Anthony  Quest.(jam).</t>
  </si>
  <si>
    <t>Advocate For Conviction Humility Awareness Integrity Growth &amp; Empowerment Jamaica Limited.                                      (Advocate for C.H.A.N.G.E Jamaica).</t>
  </si>
  <si>
    <t>Info@afcjamaica.org                                                                                                                 ikehsa@gmail.com                                                                                                   asheki.spooner@afcjamaica.org                                                                                                jspooner@afsjamaica.org                                                                                                    daine.allen@afcjamaica.org</t>
  </si>
  <si>
    <t>1(876) 833-9753.                                                                                     (876) 596-6619.                                                                                            (876) 544-3976                                                                  (876) 450-7413                                                                               (876) 263-7199</t>
  </si>
  <si>
    <t>Alice Graham-(jam).                                                                           Nydell C.Mulling-(jam).                                                      Roye Montague-(jam).                                                               Telbert Robert-(jam).</t>
  </si>
  <si>
    <t>1(876) 793-0444                                                                                        (876) 296-3243                                                            (876) 784-0793                                                       (876) 327-6573                                                                             (876) 384-3009</t>
  </si>
  <si>
    <t>(876) 619-8487                                                                  (876) 556-5125                                                       (876) 758-8155</t>
  </si>
  <si>
    <t xml:space="preserve">Carol Robertson-(jam).                                                                                          Sheldon Burkett-(jam).                                                                                                       Grace Lindo-(jam)                                                                                            Carter Moore-(american)                                                                                        Lola Wright-(jam)                                                                                                       Patti Stoudt-(jam).                                                                                                                      Maria Lawrence-brown-(overseas resident)                                                                                       Jean Lowrie-chin-(jam)                                                                                                                     Kent Mogler-(overseas resident)                                                                                                                        Ben Beukema-(oversea resident).                                                                                                                     Leon Joel Samms-(jam)                                                              </t>
  </si>
  <si>
    <t>4 Cassia Park Road, kingston 10.</t>
  </si>
  <si>
    <t>CAIN100-1255C</t>
  </si>
  <si>
    <t>The Lighthouse Mission Church Of God In Christ Jamaica</t>
  </si>
  <si>
    <t>Moreland Hill District,Delveland p.o., Westmoreland</t>
  </si>
  <si>
    <t>To spread the word of god to the people of jamaica and foreign lands.                                                                                                                      To improve economic and social conditions of children and elderly.</t>
  </si>
  <si>
    <t>Johnathan lee Vorce-(american).                                                                                                                                                  Gerald paul Johnson-(jam).                                                                                                   Marvia Smith-Cooper-(jam).</t>
  </si>
  <si>
    <t>(876) 842-7914                                                                                 (876) 854-0096                                                                                                                   (813)335-1575</t>
  </si>
  <si>
    <t>johnson2966@hotmail.com                                                                             jvorce14@gmail.com                                                                                               marviasmith@gmail.com</t>
  </si>
  <si>
    <t xml:space="preserve">Wakefield Primary Association St.Catherine </t>
  </si>
  <si>
    <t xml:space="preserve">benjamin St.nicholas fraser.-(jam).                                                                                                  Asheka Robinson.-(jam).                                                                                                                   Diandra McPherson.-(jam).                                                                                                                        Sineal Smith.-(jam).                                                                                                                                 Toni-Ann Martin.-(jam).                                                                                </t>
  </si>
  <si>
    <t>(876) 792-9764                                                                          (876) 566-7419                                                                  (876) 804-0755                                                                                         (876) 594-3693                                                                                                   (876) 377-5918</t>
  </si>
  <si>
    <t>Reanno D. Gordon.(Recording Artist)-(jam).                                                                                   Andraye A.Gordon.-(jam).</t>
  </si>
  <si>
    <t>turfmusicent1@gmail.com                                                                                                        wandadrye@yahoo.com</t>
  </si>
  <si>
    <t>1(876) 301-8464.                                                                                  (929)444-8866                                                                                                (876)480-6505                                                                                             (876) 990-2374                                                                                                                         (347)469-3261</t>
  </si>
  <si>
    <t>Dewl2016@gmail.com                                                                                         drwljam.20@gmail.com</t>
  </si>
  <si>
    <t>Mecca T. Jones.-(american).                                                                                        Tevina willis.-(american).                                                                                     Orvin R. Vernon.-(jamaican).</t>
  </si>
  <si>
    <t>Wembley B. McGowan.-(jam).                                                                                                           Veniesha Lindo-McGowan.-(jam).</t>
  </si>
  <si>
    <t>1(876) 331-7319                                                                                                 (876) 883-3005                                                  (876) 318-5034</t>
  </si>
  <si>
    <t>Desyrun@yahoo.com                                             wmcgowanjr@yahoo.com</t>
  </si>
  <si>
    <t>(876) 619-0942                                                                                          (876) 619-0944                                                                                                                    (876) 962-0701                                                                        (876) 962-2662</t>
  </si>
  <si>
    <t>info@ctc.edu.jm                                                                                                                      garth.anderson@ctc.edu.jm                                                                                                                                                                                                                 faith-marie.mcleod@ctc.edu.jm</t>
  </si>
  <si>
    <t>Bishal Gurung-(nepal).                                                                               Bijay Gurung.-(Cayman islands).                                                                                 Hans-johann kelly.-(Cayman islands).                                                                                                                 Renee campbell._(jam).</t>
  </si>
  <si>
    <t>(876) 896-1156.                                                                           (876)798-5849</t>
  </si>
  <si>
    <t>Campbellrenee91@gmail.com                                                                                                             hanskelly82@gmail.com</t>
  </si>
  <si>
    <t>1(876) 904-9040                                               (876) 398-4090                                                           (876) 462-8065                                                                       (876) 904-9045</t>
  </si>
  <si>
    <t>Shermer E. Newell.-(jam).                                                                           Shanique S.D.Sinclair.-(jam).</t>
  </si>
  <si>
    <t>(876) 460-1234.                                                                      (876) 217-3416</t>
  </si>
  <si>
    <t>to assist in the advancement of education for needy primary and secondary school students throughout jamaica by granting scholarships and providing educational items.                                                                                                    To assist finanically incapable parents or guardians with back to school expenses for their child/ward in community area selected by the organization.</t>
  </si>
  <si>
    <t>heather marie depass.-(american).                                                                                      Christopher Depass.-(american).</t>
  </si>
  <si>
    <t>(516) 655-1384                                                                             (876) 426-7470                                                               (516) 655-1386</t>
  </si>
  <si>
    <t>childrenwithoutlimits@yahoo.com                                                                                                                       christenedepass@yahoo.com                                                                                    chrisdepass@ymail.com</t>
  </si>
  <si>
    <t>Paul Giscombe.-(jam).                                                                              Claudia Rattigan.-(jam).                                                                             Rodney Price.-(Recording Artist)(jam).                                                                                                           Jessique Mullings.-(jam).</t>
  </si>
  <si>
    <t>Headley R. Bourne.-(jam).                                                                                              Rodney A. Clarke.-(jam).                                                                                Orville C. Morgan.-(jam).</t>
  </si>
  <si>
    <t xml:space="preserve">(876) 450-7829                                                                               (876) 350-2556                                                                               (876) 857-3036                                                                                    </t>
  </si>
  <si>
    <t>(876) 830-5704                                                                       (876) 531-7558                                                                                           (876) 545-3932                                                                                                    447940429652                                                                                                                                  4479139-1030</t>
  </si>
  <si>
    <t>Evette McKenzie-Blake.-(jam).                                                                                        Richard C. Robinson.-(jam).                                                                   Oscar Valentine.-(British).                                                                                                        Ruby E. Valentine.-(British).                                                                                             Niron Wynter.-(British).                                                                                        Devonnie Wilson Knight.-(jam).</t>
  </si>
  <si>
    <t>to promote and encourage the development and growth of talents and skills, and activities concerning track and fioeld athletes in primary and perparatory schools (ages 7-12) mainly in Central Jamaica.</t>
  </si>
  <si>
    <t xml:space="preserve">Deon Hemmings-McCatty.-(olympian)(jam).                                                                                                                             Twitty-ann Sajabi.-(jam).                                                                           Maxine Jackson-Smith.-(jam).   </t>
  </si>
  <si>
    <t>(876) 630-8041                                                                    (876) 779-6058                                                                                                                            (876) 962-1852                                                                                               (876) 881-8530</t>
  </si>
  <si>
    <t>hur400di@aol.com                                                                                      ttsajabi@gmail.com</t>
  </si>
  <si>
    <t>(876) 977-0121                                                                                     (876) 469-4380                                                                        (876) 489-4652                                                                                  (876) 829-3986                                                                                       (876)( 818-2045                                                                                    (876) 577-7631                                                                       (876) 395-9906.</t>
  </si>
  <si>
    <t xml:space="preserve">Ian O. Boxill.-(jam/Barbadian).                                                                                                                             Orville W.Taylor.-(Broadcaster/Lecturer)(jam).                                                                                         Heather E. Ricketts.-(Grenadian).                                                                                                                                                    Aldrie Jennifer Henry-Lee.-(St.lucian).                                                                                               Deborah K. Fletcher.-(jam)                                                  </t>
  </si>
  <si>
    <t>Joseph J. Bogdanovich.-(Entertainment Promoter)(Grenadian).                                                                                                 Barrington H. Daley.-(jam).</t>
  </si>
  <si>
    <t>Downsound1@yahoo.com                                                                                                                   brojapa@hotmail.com</t>
  </si>
  <si>
    <t>Rev.Dr.Alston Henry.-(jam).                                                                                     Dr.Alfred Sangster.-(jam).                                                                                                     Mardell Leair-Hyatt.-(jam).                                                                                Dr. Dieumeme Noelliste.-(Haitian).                                                                        Dr. Herbert Jacobsen.-(American).                                                               Dr. Kenrick Burgess.(Trinidan).                                                                              Phillip Slivera.-(jam).                                                                        Dalvern Williams.-(jam).                                                                            Edouard Lassegue.-(Haitian).                                                                           Dr.Tim Erdel.-(American).                                                                                              Dr. Henley Morgan.-(jam).</t>
  </si>
  <si>
    <t>Queries.cgst@gmail.com                                                                                                  dalwil2@hotmail.com                                                                                                      info@cgstonline.org</t>
  </si>
  <si>
    <t>Osmond E. Welsh.-(Jam).                                                                          Blossoma Hughenna Welsh.-(jam).                                                                   Gretel Stamp.-(jam).                                                                  Everald A. Taylor.-(jam).                                                Andrea Marie Hinds.-(jam).                                                                    Marylin Welsh.-(jam).</t>
  </si>
  <si>
    <t>(876) 854-1954                                                                                       (876) 963-5464                                                   (876) 361-4641                                                 (876) 457-0634                                                           (876) 509-9243                                                                                                           (876) 385-4087                                                (876) 996-1408</t>
  </si>
  <si>
    <t>amhinds333@yahoo.com                                                                                dajumpp@yahoo.com                                                                                  everaldtaylor@yahoo.com                                                                                     welshmarylin@yahoo.com                                                                                         ossiewelsh@cwjamaica.com</t>
  </si>
  <si>
    <t>Sandra M. Smith.-(jam).                                                                                  Dalton Galloway.-(jam).</t>
  </si>
  <si>
    <t>(876) 408-6349                                                                     (876) 307-2992</t>
  </si>
  <si>
    <t>Bridet M. Brown.-(jam).                                                                                 Jonathan D. Buchanan.-(jam).</t>
  </si>
  <si>
    <t>Elmore Chambers.-(jam).                                                                            Pauline Brissett.-(jam).                                                                         Benard Fealey.-(jam).                                                          Marvin Brown.-(jam).                                                                        Cecille Fuller.-(jam).</t>
  </si>
  <si>
    <t>(876) 387-2803                                                                 (876) 391-1847                                                                     (876) 394-6542                                                                          (876) 374-1563                                                                            (876) 467-8014</t>
  </si>
  <si>
    <t>elmorechambers@gmail.com                                                                                                                          fenley50@yahoo.com                                                                                 brownmarvinco3@gmail.com</t>
  </si>
  <si>
    <t>Helene Blanche Coley-Nicholson,-(media Broadcaster)(jam).                                                           Barrington Whyte.-(jam).                                                                                Pauline M. Bain.-(jam).                                                                                    Dean Burrowes.-(jam).                                                                                         Bernard Piotr Latus.-(polish).                                                               Lennox Roger Kirby.-(jam).                                                                                            Meric Dale Walker.-(jam).</t>
  </si>
  <si>
    <t>(876) 391-9337                                                                         (647) 209-9763                                                               (876) 368-7095                                                          (876) 988-1648                                                                                                                   (876) 898-5899                                                                    (876) 479-4016</t>
  </si>
  <si>
    <t>happyeyes759@hotmail.com</t>
  </si>
  <si>
    <t xml:space="preserve">the mayor of savanna-la-mar.                                                                                                         Deputy mayor                                                                                                                         councilors                                                                                                                    secretary manager                                                                                                                                                                         director of adminstration                                                                                                              inspector of poor                                                                                                                            matron infirmary.                                                                                                                                                           </t>
  </si>
  <si>
    <t>sasunlimitedinc@gmail.com</t>
  </si>
  <si>
    <t>(646) 326-8968                                                                                                                               (876) 463-8069</t>
  </si>
  <si>
    <t>1(876) 924-1610                                                                   1(876) 755-2066                                                              (876) 383-5147                                                               (876) 382-7439                                                                                               (876) 361-3543</t>
  </si>
  <si>
    <t>Csgs@cwjamaica.com                                                                        tgoody46@hotmail.com</t>
  </si>
  <si>
    <t>provide an avenue for disadvantaged youth and adults to develop their technical and intellectual skills through initiatives focused on opporttunities for continued /further studies / training.</t>
  </si>
  <si>
    <t>Donna Ventura.-(jam).                                                                          Frank Ventura.-(canadian).                                                                                Lois Sherwood.-(jam).</t>
  </si>
  <si>
    <t>Info@sanaastudios.com                                                                                                          sanaastudiosv@gmail.com</t>
  </si>
  <si>
    <t>1(876) 977-4792                                                                                             (876) 382-4303                                                        1(876) 822-7528                                                        (876) 920-2004                                                         (876) 929-1153</t>
  </si>
  <si>
    <t>Trudy-ann Davis.-(jam).                                                                                                Kassayassingh Lawrence.-(jam).</t>
  </si>
  <si>
    <t>1(876) 778-0982.                                                                                        1(876) 667-0850.                                                                             1(876) 397-8713.                                                                                            (876) 361-9156                                                                                    (876) 597-7419</t>
  </si>
  <si>
    <t>Restoringthebroken@outlook.com                                                                                                                         kassayalawrence@yahoo.com                                                                                                                                tndavis01@gmail.com</t>
  </si>
  <si>
    <t>CAIN100-954C</t>
  </si>
  <si>
    <t>CAIN100-1727C</t>
  </si>
  <si>
    <t>(876) 700-6378                                                                  (876) 995-9297</t>
  </si>
  <si>
    <t>CAIN100-754C</t>
  </si>
  <si>
    <t>Heather Reid.-(jam).                                                                             Himla Elliot.-(jam)</t>
  </si>
  <si>
    <t>Rev.Joseph D. Bell.-(american).                                                                                               Phillp E. Gordon.-(jam).                                                                                                         Susan H. Bell.-(american)</t>
  </si>
  <si>
    <t>Stephanie Allen.-(jam/united kingdom).                                                                         Enid M. Stewart.-(jam).</t>
  </si>
  <si>
    <t>1(876) 384-6695                                                                                                                     +44 7972 643324</t>
  </si>
  <si>
    <t>enidstewart45@gmail.com                                                                   stephanieallenaug@gmail.com</t>
  </si>
  <si>
    <t>(876) 922-1500</t>
  </si>
  <si>
    <t>iyahcureproduction@gmail,com                                                                                                           frastwinz@gmail.com                                                                                                execsol1@hotmail.com</t>
  </si>
  <si>
    <t>Dr.Lincoln Russell Robinson,-(jam).                                                                                Sheryll ann-Marie Lewis.-(jam),                                                                                             Charles Orlando Patterson.-(jam).                                                                          Nicola Elizabeth Trought.-(jam).                                                                                         Cornwall Hugh Campbell.-(jam).</t>
  </si>
  <si>
    <t>1(876) 371-2634                                                                  (876) 815-3191                                                                   (876) 371-2634                                                                       (876) 802-6107                                                                     (876) 484-0432                                                                     (876) 580-6279                                                                       (876) 403-8853</t>
  </si>
  <si>
    <t>Seanmorganscholarship@gmail.com                                                                                                            sherroti@yahoo.com                                                                                              Lncln_robinson@yahoo.com                                                                                                         charock01@yahoo.com                                                                                                            netrought@yahoo.com                                                                                                          cornwallcampbell@hotmail.com</t>
  </si>
  <si>
    <t>1(876) 383-5767                                                                               (876) 388-6299</t>
  </si>
  <si>
    <t>Briana@cornerstonejamaica.org                                                                                                          anika@cornerstonejamaica.org</t>
  </si>
  <si>
    <t>(876) 387-3583                                                                                          . 786-305-1043.</t>
  </si>
  <si>
    <t>Steven Williams.-(jam)                                                                              Maleika Williams.-(jam)                                                                                       kerri-ann Mitchell.-(jam).                                                                                      Andrew Morris.-(jam).                                                                                 Priyanka Jobson._(jam).</t>
  </si>
  <si>
    <t xml:space="preserve">1(876) 771-6069                                                             (876) 853-6906                                                               (876) 459-4352                                                              (876) 571-4610                                                       (876) 381-5006                                  (876) 429-2655                                                                         </t>
  </si>
  <si>
    <t>Skyhouseinfo@gmail.com                                                                                                        skywhy1@gmail.com                                                                                                        maleika.williams07@gmail.com                                                                                                              kerriann.mitchell@gmail.com                                                                                                    drewmori17@gmail.com                                                                                                   priyankajobson@gmail.com</t>
  </si>
  <si>
    <t>CAIN100-232C</t>
  </si>
  <si>
    <t>4C Norwich Avenue, Kingston 11</t>
  </si>
  <si>
    <t>Augustine Odih.-(jam/nigerian).                                                                               Clara Odih.-(jam/nigerian).                                                                                               Kharim d. Anderson.-(jam).                                                                                                                                 Dianne N. Williams.-(jam).</t>
  </si>
  <si>
    <t>1(876) 923-1040                                                                                                (876) 326-6034                                                                                           (876) 574-7128                                                                                                                                    (876) 631-7108</t>
  </si>
  <si>
    <t>Deeperlifejamaica@yahoo.com                                                                                                  diannedelivered@yahoo.com                                                                                                                                              augustineodih@yahoo.com                                                                                                     clara_odih@yahoo.com                                                                                                                     superkid29@yahoo.com</t>
  </si>
  <si>
    <t>(876) 215-6690                                                                     (876) 514-2031                                                                                                                  (876) 329-3519</t>
  </si>
  <si>
    <t>Shanikasuttonpm@gmail.com                                                                                                  najwakayesimpsompson@gmail.com                                                                                           kevron20@gmail.com</t>
  </si>
  <si>
    <t>orville burrell.-(recording Artirst)(jam).                                                                                                  Rebecca p. burrell.-(jam).</t>
  </si>
  <si>
    <t>shaggyandfriends@gmail.com                                                                                                       rebeccalburrell@gmail.com</t>
  </si>
  <si>
    <t>(876) 802-1934                                                                                                      (876) 806-6297                                                                                   (876) 815-6336</t>
  </si>
  <si>
    <t xml:space="preserve">Paulette D. Hayles.-(American).                                                                                                                                 Daniel Hayle.-(American).                                                                                                          Sonia B. Swanson.-(american).                                                                                                                                                 Levi A. Hayles.-(jam).                                                            </t>
  </si>
  <si>
    <t xml:space="preserve">Outreachministries431@gmail.com                                                                                                   </t>
  </si>
  <si>
    <t>to improve the health and social conditions of chronically ailing persons throughout jamaica through the provding of emotional, spiritual, psychological and physical/financial comfort to these indiviuals; showing the love and kindness of God.</t>
  </si>
  <si>
    <t xml:space="preserve">Dr.Triston Henry.-(jam).                                                                                                                               Latoya Mile.-(jam)                                                                                                Kemar Letman.-(jam).                                                                                                           Patricea Blair.-(jam).                                                                                                          Janesha Bryce-Rainford.(jam)                                                                                                 Ruel Rainford.-(jam).                    </t>
  </si>
  <si>
    <t>(876) 416-1939                                                                           (876) 840-1160                                                                         (876) 543-4608                                                                (876) 393-5922</t>
  </si>
  <si>
    <t>bryceyc@hotmail.com                                                                                                lmilesjpc@gmail.com                                                                                          enedek@hotmail.com</t>
  </si>
  <si>
    <t>Selvyn Sewell.-(jam)                                                                        Canute Sewell.-(jam).                                                                                          Winston Reid.-(jam).                                                                                         Chrisana S. Lawrence.-(jam).                                                                     Claudia Mills-Dillon.-(jam).</t>
  </si>
  <si>
    <t>1(876) 649-0373                                                                 (876) 370-1269                                                                                                      (876) 331-6110                                                                                                                 (876) 448-2611                                                                    (876) 374-8616                                              (876) 425-5638                                                                              (876) 864-8247</t>
  </si>
  <si>
    <t>International.ministries@yahoo.com                                                                                   kenease@gmail.com                                                                                                                  drselvynsewell@gmail.com                                                                                                                    chrisanalawrence@yahoo.com</t>
  </si>
  <si>
    <t>Melanie Subratie.-(jam).                                                                                  Byron Thompson.-(jam).                                                                               Maxim Rochester.-(jam).                                                                                                    Richard Pandohie.-(jam).                                                                                  Patrick Scott.-(jam).                                                                                           Damion Dodd.-(jam).</t>
  </si>
  <si>
    <t>Corporate@seprod.com                                                                                                                     ddodd@seprod.com                                                                                                                   rpandohie@seprod.com</t>
  </si>
  <si>
    <t>(876) 375-3829                                                                                              (876) 631-9801                                                                                                                (876) 419-5109                                                                           (876) 858-0428                                                                               (876) 468-1178</t>
  </si>
  <si>
    <t>shekinah_iomi@yahoo.com                                                                                              angellabless@gmail.com                                                                                  angellabless7@yahoo.com</t>
  </si>
  <si>
    <t>David O.Gyedu.-(Ghanaian/jam).                                                                               Mark Annor.-(Ghanaian).                                                               Adeline Gyedu.-(Ghanaian/jam).</t>
  </si>
  <si>
    <t>Anakazo@yahoo.com                                                                                                         aeyedu@gmail.com                                                                                                                                                 dgyedu@icloud.com</t>
  </si>
  <si>
    <t>Benjamin Brown.-(jam).                                                                                                   Hyacinth Brown.-(jam).</t>
  </si>
  <si>
    <t>(876) 365-6423                                                                            (876) 373-6099                                                                        (876) 988-9025</t>
  </si>
  <si>
    <t>CAIN100-1927C</t>
  </si>
  <si>
    <t>Melonia May Waugh.-(jam).                                                                     Eugenie Brown-Myrie.-(jam).                                                                             Tiffany Augustine.-(jam).</t>
  </si>
  <si>
    <t xml:space="preserve">(876) 822-4635                                                                (876) 429-5301                                                                                (876) 482-2166                                                                              (876) 570-4679 </t>
  </si>
  <si>
    <t>Shininghopefoundationjn@gmail.com                                                                                                                     tiffanyaugustine@hotmail.com                                                                                                                            eugenie_myrie@yahoo.com                                                                                                                                            river_58@hotmail.com</t>
  </si>
  <si>
    <t>(876)831-1652                                                                                                (876) 872-4541                                                                  (876) 401-5441</t>
  </si>
  <si>
    <t>cmblackwood@gmail.com                                                                                                                 berylmyke@gmail.com</t>
  </si>
  <si>
    <t>Richard McDonald.-(jam).                                                                          Claudette Levy.-(jam).                                                                                              Beryl Myke.-(american).                                                                                                 Emelia Hamilton.-(jam).</t>
  </si>
  <si>
    <t xml:space="preserve">Tomlin Scarlett.-(jam).                                                                                              Melton Douglas.-(jam).                                                                                                           Richard Hilton.-(jam)                                                                                              Michael Bernard.-(jam).                                                                                           Guy Symes.-(jam).                                                                                                                                                                                     </t>
  </si>
  <si>
    <t xml:space="preserve">(876) 756-1886                                                                                       (876) 426-1041 </t>
  </si>
  <si>
    <t>guysymes@gmail.com</t>
  </si>
  <si>
    <t>Sonia Black.-(jam)                                                                               Vinnese Diad.-(jam)                                                                            Doris Bloomfield.-(jam)                                                                                         Ellen Campbell-Grizzle.-(jam).                                                                             Maxine Wedderburn.-(jam).                                                               Denise Henry.-(jam).</t>
  </si>
  <si>
    <t>1(876) 831-2678                                                                            (876) 822-1432</t>
  </si>
  <si>
    <t>dnhfavoured@gmail.com                                                                                               sonia.black@uwimona.edu.jm</t>
  </si>
  <si>
    <t>(876) 927-3544</t>
  </si>
  <si>
    <t>ochioriosjazz@yahoo.com</t>
  </si>
  <si>
    <t>Eunice Ingram,(elaine).(jam/usa).                                                        Isiah Thomas.(jam),                                                                         Marjorie Beckford.(jam),                                                            Dawn Thomas.(jam).                                                                     Mavis Allen.("jam)                                                                          Alila Golding.(jam).                                                                            Eukent Higgins.(jam).</t>
  </si>
  <si>
    <t>(876) 841-7846                                                    (876) 548-5551                                                                       561-307-6628</t>
  </si>
  <si>
    <t xml:space="preserve">Jonathan Williams.(attorney at law)-(jam).                                                                                                        Marshalee Robertson. (legal Secretary).-(jam).                                                       </t>
  </si>
  <si>
    <t xml:space="preserve">(876) 922-5283                                                                  (876) 787-0112                                                                                         (876) 534-8694 </t>
  </si>
  <si>
    <t>jchewilliams@gmail.com                                                                                         marshaleealexia@hotmail.com</t>
  </si>
  <si>
    <t>CAIN100-1624C</t>
  </si>
  <si>
    <t>Caibbean Philanthropic Alliance Limited</t>
  </si>
  <si>
    <t>31 Red Hills Road,Kingston 10.</t>
  </si>
  <si>
    <t>To relieve , and advance the reduction of poverty, by ;matching unskilled and unemployed persons to jobs through developing a virtual database where youth from varioous communities across jamaica may submit their resumes to be part of that database from which our corporate donors and partners may identify and interview potential employees and/or interns; seed-funding small, sustainable income-generating communitity project (e.g. chicken-rearing) for unskilled and unemployed persons.</t>
  </si>
  <si>
    <t>Rosalea Hamilton.-(jam).                                                                                                        Lissa Grant.-(jam).                                                                                  Milton Jefferson Samuda.-(jam).</t>
  </si>
  <si>
    <t>(876) 906-7473                                                                   (876) 881-9269                                                          (876) 358-1122                                                                       (876) 754-5637-8.</t>
  </si>
  <si>
    <t>cariphilianlliance@gmai.com                                                                                                                                  thefirm@samuda-johnson.com</t>
  </si>
  <si>
    <t>Grace ann Taylor.-(jam).                                                                                                                 Hortense Gregory-Nelson.-(jam).                                                                   Maria Morrison.-(jam).                                                                                Alex Carruthers.-(jam).</t>
  </si>
  <si>
    <t>(876) 708-5020                                                                                                                                              (876) 708-5455                                                                  (876) 316-4321                                                                                                                (876) 317-4591</t>
  </si>
  <si>
    <t>Springdev@gmail.com                                                                                                                    nat_sam1@yahoo.com                                                                                        wayne.saunderson56@gmail.com</t>
  </si>
  <si>
    <t xml:space="preserve">(876) 943-0034                                                                                                                                (876) 934-1466                                                                     (876) 488-6399                                                                        (876) 943-0034                                                                                        (876) 877-3675                                                                               (876) 943-4146                                                             (876) 572-5029                                                                                                                  </t>
  </si>
  <si>
    <t>(876) 881-5151                                                                             (876) 864-4615                                                                    (876) 469-2794                                                     (876) 470-8960                                                                        (876) 443-9348</t>
  </si>
  <si>
    <t xml:space="preserve">info@sparechangefund.com                                                                                                                    office@discoverytechnologiesja.com                                                                                                                                                         norbricks@yahoo.com                                                                                     </t>
  </si>
  <si>
    <t xml:space="preserve">Rainford Wilks.-(jam)                                                                          Marion Bullock-Ducasses.-(jam).                                                                                Julette Parkes.-(jam)                                                                        Jennifer Ferguson.-(jam).                                                                                  Winston Ulett.-(jam).                                                                                      Ryan Peralto Jr.-(jam).                                                                                 Genevieve Reid.-(jam).                                                                        Audley Hewett.-(jam).                                                                                      Karyn Quallo.-(jam). </t>
  </si>
  <si>
    <t xml:space="preserve">(876) 995-8584                                                                                                                         (876) 793-9854                                                                                                     </t>
  </si>
  <si>
    <t>Gibsonrelayscommittee@gmail.com                                                                                     genrei876@gmail.com</t>
  </si>
  <si>
    <t xml:space="preserve">Dr. Lascelles G. Newman, Jp.-(jam).                                                                                             Donald Jone.-(jam).                                                                                           Andrea Tinker.-(jam).                                                                                                 Tony Patel.(broadcaster).-(jam).                                                                                                                            Dr. Nigel Elliot._(jam)                                                                                                               Ruby Anderson.-(jam).                                                                                                               Valerie Magnus.-(jam).                                                                         Douglas Folkes.-(jam).                                                         Marie Cassery-Rademacher.-(jam).                                                                               Kelvin St.Clair Roberts.-(jam).                            </t>
  </si>
  <si>
    <t>1(876) 881-7720                                                          (876)  351-8727</t>
  </si>
  <si>
    <t>Squeegeeacademyintl@gmail.com                                                                                                                              yjollystone@outlook.com                                                                                  soapberry1@yahoo.com</t>
  </si>
  <si>
    <t>Pro. The Hon. Barbara Bailey.-(jam).                                                                                     Ms. Glen Lee.-(jam)                                                                                                               Mrs. Marlize McCartney._(jam).                                                                               Mrs. Patricia Sinclair-McCalla.-(jam).                                                                              Hon. Dorothy Pine-McLarty.-(jam).</t>
  </si>
  <si>
    <t xml:space="preserve">Claudiah Caster.-(jam).                                                                                                                                                 Rovel patrick morns.-(jam).                                                         </t>
  </si>
  <si>
    <t>Theresa Christie.-(jam/american).                                                                                        Frederica Whyte.-(jam).</t>
  </si>
  <si>
    <t>Ricawhyte@yahoo.com                                                                                            ricardo11236@gmail.com</t>
  </si>
  <si>
    <t>1(876) 286-5942                                                                                                         1-347-323-3908</t>
  </si>
  <si>
    <t>Hyacinth Henry.-(jam)                                                                                                Joan Roper,-(jam).</t>
  </si>
  <si>
    <t>1(876) 537-9410                                                             (876) 536-3751</t>
  </si>
  <si>
    <t>joanroper2017@gmail.com</t>
  </si>
  <si>
    <t xml:space="preserve">Karen Patrice Demetrius.-(jam).                                                                                                                         Willhelm Alexander Von Lecky.-(jam).                                                                                             Vincent Leopold Hoo.-(jam).                                                                                        </t>
  </si>
  <si>
    <t>1(876) 289-6392                                                               (876) 843-7981</t>
  </si>
  <si>
    <t>Ftblueprint7@gmail.com                                                                                                                    demetrk@hotmail.com                                                                                                                                              marvonkal28@gmail.com                                                                                                                              dwaynewelds@yahoo.com                                                                                                                  wilhelm.lecky@yahoo.com</t>
  </si>
  <si>
    <t>parish council of st. mary.</t>
  </si>
  <si>
    <t>Stmarypc@yahoo.com                                                                                                                  stmaryinfirmary@yahoo.com</t>
  </si>
  <si>
    <t>(876) 994-2212                                                                                                   (876) 994-2648                                                                                                        (876) 994-9410                                                                                               (876) 994-2900                                                                                                      fax: (876) 994-2372                                                                                           (876) 994-2498                                                                                                       (876) 725-0319</t>
  </si>
  <si>
    <t>Andria Ann Neath,-(jam)                                                                                              Erica May Barnett-Haughton.-(jam).                                                                                      Bebra Fiona Rigg.-(American)                                                                                                                                                                                           Nicole Norman.-(American).                                                                                        Denise Clarke-Michael.-(American).                                                                                       Paul Orlanda Sinclair.(American).                                                                                                                Nicholas Vic Taylor.-(American).                                                                                            Belinda Bryan-Georgiev.-(jam).</t>
  </si>
  <si>
    <t xml:space="preserve">(876) 577-9374                                                                                    (876) 564-6785                                                                                                                            </t>
  </si>
  <si>
    <t>royalneat@gmail.com                                                                                         highlyfavouredhaughton@yahoo.com</t>
  </si>
  <si>
    <t>Omar Francis.-(jam).                                                                            Bidalyn Plummer.-(jam).</t>
  </si>
  <si>
    <t>1(876) 457-8413                                                     (876) 909-3242                                                                       (876) 350-2761</t>
  </si>
  <si>
    <t>biddyp54@hotmail.com                                                                                     jawhitely@hotmail.com                                                                  omar.francis_29@hotmail.com</t>
  </si>
  <si>
    <t xml:space="preserve">Stacy Swan.-(American).                                                                                                Emily Magee.-(American).                                                                                 </t>
  </si>
  <si>
    <t>(876) 861-2972                                                                                                         904-654-7073                                                                        904-359-8735</t>
  </si>
  <si>
    <t>sswain1972@aol.com                                                                                           emagee@foley.com</t>
  </si>
  <si>
    <t>Administrator@stjohnbosco.org.jm                                                                                                                  sfrazer@sistersofmercy.org                                                                                                   mchun@sistersofmercy.org                                                                                                                                administrator@sjbvocational</t>
  </si>
  <si>
    <t>Sister Susan Frazer.-(american).                                                                             Sister Benedict Chung.-(jam).                                                                                  Marbarret Russell.-(jam).</t>
  </si>
  <si>
    <t>Hermine Metcalfe.-(jam).                                                                                    Clovis Metcalfe.-(jam).                                                                                                     Marcia Erskine,-(Trinidadian).                                                                                              Errol Holmes.-(jam).                                                                   Justice Ian Forte.(jam).                                                                               Llyod Hibbert.-(jam).                                                                                                              PatrickLeight Anthony Aldred.-(jam).                                                                                                  Maric Angela Chin-See.-(jam).</t>
  </si>
  <si>
    <t>1(876) 937-1891                                                                                              (876) 322-6642                                                                                          (876) 361-9206</t>
  </si>
  <si>
    <t>Stpats@cwjamaica.com                                                                                                                clovis.metcalfe@gmail.com                                                                                                                            chairman@stpatricksfoundation.org</t>
  </si>
  <si>
    <t>Dr. Gwendolyn Melhado.-(osf).                                                                                 Dr. Moses Peart.                                                                                               Heston Hutton.                                                                                   Sr.Mary Colette Graham.-(fms)                                                                                                                                   Dr. Suzanne Arscott.                                                                            Sr. Maureen Clare Hall.-(osf).                                                                      Sr. Trinita Solnek.-(osf).                                                              Sr. Teresita Desouza.</t>
  </si>
  <si>
    <t>Info@sjtc.edu.jm                                                                                                                                                                                           sjtcjamaica@hotmail.com                                                                                                                            sttcjamaica@hotmail.com</t>
  </si>
  <si>
    <t>CAIN100-340C</t>
  </si>
  <si>
    <t xml:space="preserve"> 21 East Street, Kingston.                                                                                                                                                                 (change of location: 12 Kingslyn avenue, kingston 10).</t>
  </si>
  <si>
    <t>PeterGoldson.-(jam)                                                                                                               Mariame McIntosh.-(jam).                                                                                                         Wynette Miller-Terrelonge.-(Guyanese).                                                                                     Renee Rattray.-(Jam).</t>
  </si>
  <si>
    <t>1(876) 320-7588                                                                                (876) 381-1331                                                                                       (646) 655-0601</t>
  </si>
  <si>
    <t>Compliance@mfg.com.jm                                                                                                                        wynette@terrelonge.orgf</t>
  </si>
  <si>
    <t>derek Osbourne.-(jam).                                                                              George Scott.-(jam).                                                                                         Wayne Evans.-(jam).                                                                                                          Shirley Pryce.-(jam).                                                                                                                           Josepphinie Coleman.-(jam).                                                                                                          Sonia Grace Lloyd.-(jam).</t>
  </si>
  <si>
    <t xml:space="preserve">1(876) 382-5096.                                                                          (876) 486-5659                                                                  (876) 793-0703                                                                                 </t>
  </si>
  <si>
    <t>Derekosbourne@hotmail.com                                                                                channelsofhopejm@gmail.com                                                                                                         soniaglloyd@gmail.com</t>
  </si>
  <si>
    <t>CAIN100-1963C</t>
  </si>
  <si>
    <t>God Sent Outreach Ministry Limited</t>
  </si>
  <si>
    <t>989 Chepstow Road, Waterford P.O., St. Catherine.</t>
  </si>
  <si>
    <t>to better able to assist those in need.</t>
  </si>
  <si>
    <t>Maudrie Garrique                                                                                              Kerin Galway                                                                                       Curdel Daley                                                                                                            Kereen Francis                                                                                              Marcia Jones</t>
  </si>
  <si>
    <t>godsentoutreach@gmail.com                                                                                            mgarriques47@gmail.com                                                                                                                  keringgalway@yahoo.com</t>
  </si>
  <si>
    <t>(876) 539-5091                                                                      (876) 480-3435                                                  (876) 323-6544</t>
  </si>
  <si>
    <t>Tel: (876) 920-6317                                                               (876)926-7163,                                                                               (876) 920-6317|                                                                          fax: (876) 960-5053</t>
  </si>
  <si>
    <t>CAIN100-1363C</t>
  </si>
  <si>
    <t>Karen Sudu.-(jam).                                                                         Cora Clemetson.-(jam).                                                                                      Salomie Roberts.-(jam).                                                                                     Ripton McLean.-(jam).                                                                                              George Stephenson,-(jam).                                                                                         Beulah Reynolds.-(Jam).                                                                                            Barbara Henry.-(jam).</t>
  </si>
  <si>
    <t>(876) 312-9508                                                                              (876) 834-1994                                                                                                          (876) 519-1606                                                                     (876) 421-0404</t>
  </si>
  <si>
    <t>trueunitedsisters@gmail.com                                                                                                            karebsudu1@gmail.com</t>
  </si>
  <si>
    <t xml:space="preserve">Horace A. Levy.-(jam).                                                                                             Andre J, Schwab.-(jam).                                                                                                          Dacia L.Leslie.-(jam).                                                                                                                                            Maria C. Gullotta.-(jam).                                                                                                        Danielle Andrade.-(jam).                                                                                           George A. Young.-(jam).                                                                                      </t>
  </si>
  <si>
    <t xml:space="preserve">1(876) 948-8973                                                                 (876) 392-7341                                                                                                                  </t>
  </si>
  <si>
    <t>STANDUPFORJAMAICA02@GMAIL.COM                                                                                                                                   dandrade.law@gmail.com</t>
  </si>
  <si>
    <t>Norman Deans.-(canada).                                                                                       Sheree Deans.-(canada).                                                                            Megan Lee Chin,-(jam).                                                                                                      Ferdinand Williams.-(jam).</t>
  </si>
  <si>
    <t>1(876) 427-2055                                                               (876) 427-0658                                                                                         905-791-9939                                                                              416-302-7379</t>
  </si>
  <si>
    <t>to mentor, motivate, and train young people to meet their objectives in life.                                                                                                                                               To give, raise and generate funds and materials to help in the development of institutions in the parish of ST.ANN.</t>
  </si>
  <si>
    <t xml:space="preserve">(876) 997-7888                                                      (876) 333-8965            </t>
  </si>
  <si>
    <t>leo.steely@cwjamaica.com</t>
  </si>
  <si>
    <t>Suga lifestyle Charities Limited.</t>
  </si>
  <si>
    <t>Gabrielle Melissa-Anne Burgess.-(jam).                                                                                                                          Randolph Walters Burgess.-(jam).</t>
  </si>
  <si>
    <t>(876) 422-3769                                      (876) 425-5487</t>
  </si>
  <si>
    <t>Rose Marie Haughton,-(jam).                                                                                                                            Nicholas Haughton.-(jam),                                                                                                          Genel Archer.(jam).</t>
  </si>
  <si>
    <t>Sunflowerministries2016@gmail.com                                                                                      rosie1965haughton@yahoo.com                                                                                                            nicholas.nh@gmail.com                                                                                                                                archergenel@gmail.com</t>
  </si>
  <si>
    <t>veronica A Campbell.-(USA).                                                                                       Easton McKinley.-(jam).                                                                                       Simone Knight.-(USA).                                                                                             Gifford Bowers.-(USA).                                                                                                             Monica H . Gordon.-(USA).</t>
  </si>
  <si>
    <t xml:space="preserve">1(876) 497-2347                                                                                                 954-774-7162                                                                     954-540-8210 </t>
  </si>
  <si>
    <t>vcampgirl@gmail.com</t>
  </si>
  <si>
    <t>6 Marley Road, Liguanea, Kingston 6,                                                                                 (change of address: Lower zion hill, fairy hill gardens, port antonio p.o., portland).</t>
  </si>
  <si>
    <t>Remi Walters.-(french).                                                                                                                         Kimberley Harris.-(jam).                                                                                                              Kayla Anissa Wheeler.-(jam).</t>
  </si>
  <si>
    <t>(876) 847-4644.                                                                       (876) 873-8882                                                                          (876) 554-3433</t>
  </si>
  <si>
    <t>Foundation@jamaica-skate-culture.org                                                                                                    kh@jamaica-skate-culture.org.jm</t>
  </si>
  <si>
    <t xml:space="preserve">Christene King.-(jam).                                                                      Mrs. Jennifer Livingstone.-(jam).                                                                                                               Dennis Chung.-(jam)                                                                                                    Theo Smith.-(jam).                                                                            Tamu Davidson.-(jam).                                                                                                                              Paul Chisholm.-(jam).                                                                                                               Janet Morris-Henry.-(jam).                                </t>
  </si>
  <si>
    <t>1(876) 631-5640                                                                      (876) 467-7899</t>
  </si>
  <si>
    <t>Westwoodite@gmail.com                                                                                   claudinewatkis@gmail.com</t>
  </si>
  <si>
    <t>CAIN100-891C</t>
  </si>
  <si>
    <t>Constant Spring, p.o.box 426, kingston 8.                                                                                                                                 (Westwood High School, Stewart Town p.o., Trelawny).</t>
  </si>
  <si>
    <t>Viswanadham Pothula.-(American).                                                                                               Sandra Pothula.-(jam).</t>
  </si>
  <si>
    <t>Vishpothula@yahoo.com                                                                                                                       jmpstar.pothula@gmail.com</t>
  </si>
  <si>
    <t>Steven Marston.                                                                   Gia Abrahams.                                                                                                                  Grace McDowell- Nash.                                                                                                                       Kimberly Suzanne Chin-see Wong.                                                                                                        Patrick A.H. Smith.                                                                                                                         Andrea M. Cowan.                                                                                                                    Dane D. McGregor.</t>
  </si>
  <si>
    <t>(876) 909-3001</t>
  </si>
  <si>
    <t>smartsol@cwjamaica.com</t>
  </si>
  <si>
    <t>Angella Bullens.-(jam).                                                                   Stacy-Leigh T. Bullens.-(jam).</t>
  </si>
  <si>
    <t>Faithascensionhouseofgod@gmail.com                                                                                                stbllns@gmail.com                                                                                                                      angellabullens@gmail.com</t>
  </si>
  <si>
    <t>The United Rollington Foundation (TURF) Limited.</t>
  </si>
  <si>
    <t>Trevino Young.-(jam)                                                                                              Andrew Livington.-(jam).                                                                                                  Trevor Young.-(jam).</t>
  </si>
  <si>
    <t>theunitedrollingtonfoundation@gmail.com                                                                                                               Charity@theurfoundation.com                                                                                                                   youtaf@hotmail.com                                                                                                               andy_livingtson@yahoo.com                                                                                                                            taayoung@hotmail.com                                                                                                                            twynzz55@yahoo.com</t>
  </si>
  <si>
    <t>(876) 541-4444                                                                                                    (876) 809-3153                                                                     (876) 340-1067                                                                          (876) 513-0360                                                  (876) 535-6605</t>
  </si>
  <si>
    <t>Magraret Adams.-(jam).                                                                          Nigel Chen-See.-(jam).                                                                                                    David Stephen Henriques.-(jam).                                                                           Shalom Hodara.-(jam).                                                                                                       Israel Pinchas.-(jam).                                                                                                                    Paul Matalon.-(jam).                                                                                                                                                                    Michael Matalon._(jam).</t>
  </si>
  <si>
    <t>(876) 922-5931                                                                                                         (876) 869-5350                                                                                                      (876) 382-6200                                                                                   (876) 383-6048</t>
  </si>
  <si>
    <t>Shaareshalom@cwjamaica.com                                                                                                                  maggieadam65@gmail.com                                                                                                                                 nchensee@nationalsupply.com</t>
  </si>
  <si>
    <t>Dr.Winsome Oban.-(jam).                                                                                                     Erma Clarke.-(jam).                                                                                         Karlene England.-(jam).                                                                                                                   Menzie Oban.-(jam).                                                                                                      Cleveland Parke.-(Jam).</t>
  </si>
  <si>
    <t xml:space="preserve">876-953-2707                                                                                    fax: (876) 953-9451                                                                                               (876) 953-2791                                                          (876) 315-5546                                 </t>
  </si>
  <si>
    <t>Teamwork@cwjamaica.com                                                                                                                      weoban@gmail.com</t>
  </si>
  <si>
    <t>(876) 632-5006                                                                                 (876) 622-0790                                                                         (876)  622-0970</t>
  </si>
  <si>
    <t>info@teachittokids.org                                                                                                                                                                  l.cole@teachittokids.org                                                                                                          l.lindsay@teachitokids.org</t>
  </si>
  <si>
    <t>Laurence Lindsay.-(jam).                                                                          Lloyd Cole.-(jam).                                                                                      Rohan Cole.-(overseas).                                                                                  Lisa Cole.-(overseas).                                                                         ylvie Alexandre.-(overseas).                                                                       Markie Petrie.-(overseas).</t>
  </si>
  <si>
    <t>michelle-ann tinglin.-(jam)                                                                                 michael lorenzo tinglin.-(jam).                                                               Heather finlayson.-(jam).</t>
  </si>
  <si>
    <t>(876) 782-0111                                                                        (876) 908-2207                                                            (973)462-2545                                                    (973) 498-5237</t>
  </si>
  <si>
    <t>tinglinmichelle@gmail.com                                                                                           tinglinmichael@gmail.com                                                                                                                     paigedeon@hotmail.com                                                                                               kashinamoore@cwjamaica.com</t>
  </si>
  <si>
    <t>Marvin Lemard.-(jam).                                                                                 Ramoy Lemard.-(jam).</t>
  </si>
  <si>
    <t>(876) 330-7182.                                                                                                                          (876) 345-8373</t>
  </si>
  <si>
    <t>John Heater.-(american).                                                                                                            Neville Tomlinson.-(jam).                                                                  Joseph Ramcharan.-(jam).                                                                                                      Arlene Ramcharan.-(jam).</t>
  </si>
  <si>
    <t>(876) 447-6849                                                                  (876) 349-1232                                                                                    (876) 999-7898                                                                                (876) 812-9950</t>
  </si>
  <si>
    <t>john@t4mm.org</t>
  </si>
  <si>
    <t>Guy Anthony Ragosta.-(american).                                                                                 Summer Merie Ragosta.-(american).                                                                                                                    Richard Joseph Irving.-(jam).</t>
  </si>
  <si>
    <t>(876) 309-8807                                                       530-312-5098</t>
  </si>
  <si>
    <t>Surfingmedicine@gmail.com                                                                                                                 summermarie@gmail.com                                                                                                                                      r2rving@gmail.com</t>
  </si>
  <si>
    <t>Peter McConnell.-(jam).                                                                  Chistopher Berry.-(jam).                                                                   Heather Goldson.-(jam).                                                                                                                                    Nyssa-Kaye Darby.-(jam).</t>
  </si>
  <si>
    <t>Svfoundation@svlotteries.com                                                                                   svsecretariat@svlgrp.com</t>
  </si>
  <si>
    <t xml:space="preserve">Cartland Palmer.-(jam).                                                                              Dismore Robinson.-(jam).                                                                                              Michael Palmer.-(jam/Canada).                                                                                  Cecil Peters.-(jam).                                                                                                                           Hubert Hall.-(jam).                                                                                             Curtis Brown.-(jam).                                                                                                               symonia Tapper-Card.-(jam).                                                                                       </t>
  </si>
  <si>
    <t>1(876) 618-0647                                                     1(876) 332-2113                                                           1(876) 884-5865                                                         (876) 374-3989                                                                              (876) 370-7654                                                            (876) 836-0598                                                                                                          (876) 371-3377                                                           (876) 847-0546                                                                                          416-876-7177</t>
  </si>
  <si>
    <t>Carl Domville.-(jam).                                                                                                                                                                                         Dave Domville.-(jam).</t>
  </si>
  <si>
    <t xml:space="preserve">1(876) 931-6456                                                                       1(876) 577-8859                                                                            (876) 367-4809                                                                                                           </t>
  </si>
  <si>
    <t>Cddomville@yahoo.com                                                                                                   ddomville20043@hotmail.com</t>
  </si>
  <si>
    <t>CAAP100-573C</t>
  </si>
  <si>
    <t>Franklyn King.-(jam).                                                              Eric Hosin.-(jam).                                                                        Kevin Nembhard.-(jam).                                                                    Dwight Shelly.-(jam).                                                                            Gary Howell.-(jam).                                                                Sandra Braimbridge.-(jam).                                                                                                         Lilla Campbell-Wiggan.-(jam).                                                              Ian Anderson.-(jam).</t>
  </si>
  <si>
    <t>Veron Asvern Rankine.-(American).                                                                                                      Anrtta Rebecca Rankine.-(American).                                                                                        Andrew Charles Bell.-(Jam).</t>
  </si>
  <si>
    <t>1(876) 305-2490.                                                   (876) 793-4886                                                                     (876) 362-6027                                                                        (876) 793-4886</t>
  </si>
  <si>
    <t>Vtruth7@yahoo.com                                                                                                          vrankine55@gmail.com</t>
  </si>
  <si>
    <t>The Most Rev. Kenneth D.O. Richards, D.D.-(Archbishop of Kingston).                                                                                          Msgr. Gregory Ramkissoon.                                                                Fr. Gavin Augustine.                                                                            Paul Cooper.                                                                         Robert Fowler,                                                                                     Dr. Richard Gomes.                                                                           Thyra Heaven.                                                                                     Thlia Lyn.                                                                                  Justice Dennis Morrison Q.C.                                                                                                                        Rev. Deacon Derrick Foster.                                                                                                  Daniella R. Gentles-Silvera.                                                                         Howard Mitchell.</t>
  </si>
  <si>
    <t>Msmissionaries@mustardseed.com                                                                                               Mscsec@mustardseed.com</t>
  </si>
  <si>
    <t>Donnelle Christian, (2) Jemelia Davis, (3) Stacy-Ann Davis; and Secretary, Donnelle Christian</t>
  </si>
  <si>
    <t>James Lechler and Hugh Graham (Directors); Hugh Graham (Secretary)</t>
  </si>
  <si>
    <t>Karen Brown and Camisha Brown (Directors) &amp; Karen Brown (Secretary)</t>
  </si>
  <si>
    <t>Vincent Grant (Director) and Shelly-Ann Kelly (Secretary)</t>
  </si>
  <si>
    <t>Arlene and Sudine Holding (Directors), and Artnel Simon (Secretary)</t>
  </si>
  <si>
    <t>Secretary: Dr. Stephanie D Young-Azan, Directors: Raymond N Azan, Dr. Stephanie D Young-Azan, Alexander R Azan and Adam N Azan</t>
  </si>
  <si>
    <t>Olivia Yee (founder), Olive Yee (Secretary), Debbieann Powell, Director  and Samntha Sergeant, Director)</t>
  </si>
  <si>
    <t>(876) 974-3699                                                  (876) 564-8118                                                                                 (876) 974-3699                                                                                            (876) 878-1001                                                                 (876) 381-0276                                                                                   (876) 869-8888                                                                        (876) 878-5326</t>
  </si>
  <si>
    <t>morrow101@mac.com                                                                                  korver@frontier.net                                                                                                                                    kylemais@jamaicann.com                                                                                                            john@iar.jamaica.com                                                                                                                   dfergusbelnavis@gmail.com                                                                                                         mpprotz@gmail.com</t>
  </si>
  <si>
    <t>Cawayne Barton Foundation Limited</t>
  </si>
  <si>
    <t>Christopher Barton.-(USA).                                                                                                               Carlton Barton,-(jam).                                                                                  Mario Pratt.-(jam).</t>
  </si>
  <si>
    <t xml:space="preserve">1(876) 859-2856.                                                                          703-254-6851.                                                               (876) 869-0492                                                            </t>
  </si>
  <si>
    <t xml:space="preserve">Info@cawaynebartonfoundation.org                                                                                                   barton.christopher@gmail.com                                                                                                          mariopratt@hotmail.com                                                                    </t>
  </si>
  <si>
    <t xml:space="preserve">Leroy S. Laing.(pastor),-(jam).                                                                                                Claudia Kay Grant.-(jam).                                                                                                        Lorna Grace Senior.-(jam).                                                                                                             Vashti Petrolin Deloris Wilson.-(jam).                                                                                                 Sylvanous Augustus Fray.-(jam)                                                                                Herland Lyscient Graham.-(jam).                                                                                                                                                                                           Desreen Annmarie Marquis.-(jam).                                                                                             Sherdon Daniel Forbes.-(jam).                                                                                                       Lawrence Egerton Nalty.-(jam).                                                                                                           Harold Augustus Wright.-(jam).                                                                                                              Vicent Alexander Wright.-(jam).                                                                                             Shawn Sylverter Allen.-(jam).                                                                                                                                   Stephen Alexander Richards.-(jam).                                                                                                                                      Hugh Sean McCalla.-(jam).                                                                                                                       Angella Maria Ennever.-(jam).                                                                      </t>
  </si>
  <si>
    <t xml:space="preserve">Anointed Word Of Hope And Truth Ministry </t>
  </si>
  <si>
    <t>1(876) 545-1287                                                                                    (876) 209-3527</t>
  </si>
  <si>
    <t>Patrice Minott-chulan.-(jam).                                                                    Cheryl Minott.-(jam).                                                                                     Patrick Minott.-(jam).</t>
  </si>
  <si>
    <t xml:space="preserve">Wordhopetruth@gmail.com                                                                                        minottpatrice@yahoo.con                                                                                                         thilanminott@gmail.com                                                                                                      </t>
  </si>
  <si>
    <t>Rev. Fitroy beckford.-(jam).                                                                                                          Rev. Leonard R. Kolb.-(American).                                                                                                                               Karl Stefan Heinzelmann.-(German).                                                                                jeannette Solatka.-(American).                                                           Rev. Shorn Stephenson.-(Jam).                                                                                                   Rev. Karl E Orlofski.-(American).</t>
  </si>
  <si>
    <t>shorn.stephenson@NAC-USA.0rg                                                                                                                                        carmstrong@nsdco.com                                                                                                                              jeannette.solatka@nac-usa.org</t>
  </si>
  <si>
    <t>Stanley Ferguson.-(jam/usa).                                                                                      Norma Herny.-(jam/usa).                                                                               Earl Donaldson.-(jam/usa).</t>
  </si>
  <si>
    <t>1(876) 813-1681                                                            (876) 770-4243</t>
  </si>
  <si>
    <t>Stanleyferuson1@gmail.com                                                                                                         normahenry99@gmail.com                                                                                                      edonaldson0811@gmail.com                                                                                                 r.lenworth@yahoo.com</t>
  </si>
  <si>
    <t>the St. Catherine Municipal Corporation.</t>
  </si>
  <si>
    <t xml:space="preserve">(876) 984-3111-2                                                                                   (876) 907-0296                                                                                                   </t>
  </si>
  <si>
    <t>stcatherinemc@migcd.gov.jm</t>
  </si>
  <si>
    <t>CAIN100-1877C</t>
  </si>
  <si>
    <t>Chesscot United Youth Services Limited</t>
  </si>
  <si>
    <t>Rose Garden, Long Bay P.O., Portland</t>
  </si>
  <si>
    <t>Identify coaches and volunteers in the community, who can provide skills sets and expertise in their respective sports, as well with local community centre (such as FAIR PROSPECT BENEVOLENT SOCIETY and CASTLE COMMUNITY CENTRE) to provide appropriate gathering sites:</t>
  </si>
  <si>
    <t>Chester McCreath.-(jam)                                                                        Sue Miles.-(american).                                                                                                Melvina Stewarty.-(jam).                                                                             Herlett Kennedy.-(jam).                                                               Chavel Romah.-(jam).</t>
  </si>
  <si>
    <t>(876) 485-7085                                                          484-808-2576                                                                     (876) 366-7405                                                                              (876) 913-7702                                                                         (876) 406-9880</t>
  </si>
  <si>
    <t>suemiles52@gmail.com                                                                                chestermccreath@gmail.com</t>
  </si>
  <si>
    <t>Anthony Richards.-(jam).                                                                    Jennifer Stran.-(jam).                                                                 Errol Bolt.-(jam).                                                      Ian Murhead.-(jam).                                                                                            Paul Nelson.-(jam).                                                                                        Fabrian Watson.-(jam).                                                                                   Dawn Batts.-(jam).                                                                       Barbara Richards.-(jam).                                                                             Pixley Irons.-(jam).</t>
  </si>
  <si>
    <t xml:space="preserve">devon Keith Daley.-(jam).                                                                                     Nordia Carridice-Rhoomes.-(jam).                                                                                                     </t>
  </si>
  <si>
    <t>(876) 482-4861.                                                                             (876) 449-4773</t>
  </si>
  <si>
    <t>Timdc2020@gmail.com                                                                                                     phyllisdaley2003@gmail.com                                                                                                                                 nordiacarridice@yahoo.com</t>
  </si>
  <si>
    <t>Densil Willims.-(jam).                                                                                                Patrine Williams,-(jam).                                                                                              Ayesha Whyte.-(jam).                                                                                                  Marcia Hutchinson.-(jam).                                                                                                      Tracey-ann Wheatle.-(jam).                                                                                       Phillis Biggs.-(jam).                                                                                            Lana McPharson.-(jam).                                                                                              Dorothy James.-(jam).                                                                        Carol Campbell.-(jam).</t>
  </si>
  <si>
    <t>1(876) 335-6066                                                               (876) 495-6983                                                                              (876) 593-1673</t>
  </si>
  <si>
    <t>Devon Gayle.-(jam).                                                                        Aneisha Rose.-(jam).                                                                     Annett Samuels.-(jam).                                                                    Shemar Millwood.-(jam).</t>
  </si>
  <si>
    <t>1(876) 479-6958                                                     (876) 572-0826                                                                (876) 813-8804                                                                  (876) 353-7071</t>
  </si>
  <si>
    <t>Dgfoundation20@gmail.com                                                                                devon_jnr@yahoo.com                                                                                       the new_aneisha1@yahoo.com                                                                                                     annettsamuels@gmail.com                                                                                         shemar_millwood@gmail.com</t>
  </si>
  <si>
    <t xml:space="preserve">Gregory Peart.(jam).                                                                     Damion Green.-(jam).                                                                                                                           Oliver Bryan.-(jam).                                                                                                 Rohan White.-(jam).                                                                                                                           Richardo Aiken.-(jam).                                                                                                          Dewi West.-(jam).               </t>
  </si>
  <si>
    <t>(876) 432-1701                                                                  (876) 770-0672                                                            (876) 631-0771                                                                                      (876) 858-6977                                                                  (876) 446-5948                                                               (876) 822-7910                                                (876) 340-2119</t>
  </si>
  <si>
    <t>cbar99loc@gmail.com                                                                                      simycree@gmail.com                                                                              gregorypeart@gmail.com</t>
  </si>
  <si>
    <t>to educate under-served communities on the benefits of sustainable agriculture and building climate change resilience, the primary purpose of the organization is to educate these communities on enironmentally friendly methods of approaching agricultujre in order to create livelihoods for themselves while protecting the planet.</t>
  </si>
  <si>
    <t>Andrew Bruce.-(american).                                                                           Cristina Rosa Matalon.-(jam/italian).</t>
  </si>
  <si>
    <t>(876) 885-0771                                                                                                (876) 975-9568                                                           (876) 927-6977                                                                               (876) 817-9317</t>
  </si>
  <si>
    <t>planetjamaica@gmail.com</t>
  </si>
  <si>
    <t>John Azar.-(jam).                                                                          Dwayne Pagon.-(jam).                                                            Errol Campbell.-(jam).                                                                                     Simon Casserly.-(jam).                                                                             Ian Murray.-(jam).                                                                                       Stephen Steel.-(jam).                                                      Nigel casserly.-(jam).                                                                  Gabriela Azar.-(jam).                                                                 Peter Shoucair.-(jam).                                                             Stefan Wilson.-(jam).                                                                               Maureen Rankin.-(jam).                                                              Richard Ferdinand.-(jam).                                                                     Yussuf Migoko.-(jam).</t>
  </si>
  <si>
    <t>Admin2@tennisjamaica.org                                                                                                                                admin@tennisjamaica.org                                                                                          accounts@tennisjamaica.</t>
  </si>
  <si>
    <t>(876) 455-2288</t>
  </si>
  <si>
    <t>cyrusjohnson007@yahoo.com</t>
  </si>
  <si>
    <t>Richard Hall.-(jam).                                                                         Lisa Hall.-(american).</t>
  </si>
  <si>
    <t>404-974-8264                                                                               678-517-9984</t>
  </si>
  <si>
    <t>lisclayton77@hotmail.com                                                                                                          rahall.hall@gmail.com                                                                                                                      restoring.human.indepenence@gmail.com</t>
  </si>
  <si>
    <t>Marsha Johnson.-(jam).                                                                             Donna Walker.-(jam).</t>
  </si>
  <si>
    <t xml:space="preserve">1(876) 584-0543                                                         (876) 314-9464                                                                                             (876) 871-0907                                                            (876) 345-5802              </t>
  </si>
  <si>
    <t>Partnersexchange@yahoo.com                                                                                              donnawalker25@yahoo.com</t>
  </si>
  <si>
    <t>Joyce Chin.-(american).                                                                                    Michael Banbury.-(jam).                                                                             Karen Phillips.-(jam).                                                                           Pauline Reid.-(jam).                                                                                   Sheree Martin.-(jam).                                                                                       Veront satchell.-(jam).</t>
  </si>
  <si>
    <t>(876) 925-7625                                                                                         (876) 977-7685                                                              (876) 492-7079</t>
  </si>
  <si>
    <t>Terry Lee.-(jam/usa).                                                                               Rose Thomas.-(jam).                                                                              Franklin Binger.-(jam).</t>
  </si>
  <si>
    <t>1(876) 799-1311.                                                                                                                    1(876) 403-5895.                                                (876) 476-0866                                                                                    (876) 403-5895                                                                                  +(917)855-5594</t>
  </si>
  <si>
    <t>Bywayshedgesffc@gmail.com                                                                                                                                      carriedeanmiller25@gmail.com                                                                                                                               rosepuseythomas@gmail.com</t>
  </si>
  <si>
    <t>Micheal boyne.-(jam).                                                                   Trevor Ferguson.-(jam).                                                                 Mike Mills.-(jam).                                                                     Rohans Wilks.-(jam).                                                                               Andrene Chung.-(jam).                                                         Karen Phillips.-(jam).                                                                              Tanesha Davis.-(jam).</t>
  </si>
  <si>
    <t>1(876) 946-1105                                                                    (876) 809-1740                                                                              (876) 322-4182                                                                                                 (876) 817-8187                                                              (876) 509-0605                                                                                                    (876) 858-0366                                                                                     (876) 909-8070                                                                                           (876) 383-5806                                                                                   (876) 812-2812</t>
  </si>
  <si>
    <t>Babyoprahfoundation@gmail.com                                                                                                                      karensamuel35@gmail.com</t>
  </si>
  <si>
    <t>Clinel Walker.-(jam).                                                                 Sheree Brown.-(jam).</t>
  </si>
  <si>
    <t>lisawalker42081@gmail.com                                                                                  brownsherree5@gmail.com</t>
  </si>
  <si>
    <t>(876) 542-8462                                                                           (876) 438-4218</t>
  </si>
  <si>
    <t>Kelvin Roberts.-(jam).                                                                   Caryl Fenton.-(jam)..                                                                  Deanne Pryce.-(jam).</t>
  </si>
  <si>
    <t>1(876) 831-2678                               (876) 909-0229                                                                              (876) 818-4389                                                                                  (876) 789-3321</t>
  </si>
  <si>
    <t>kelmar@cwjamaica.com                                                                                                   kelseyl@cwjamaica.com                                                                                 deanne.pryce@cwjamaica.com</t>
  </si>
  <si>
    <t>earl jarrett.-(jam).                                                                     Barbara alexander.-(jam).                                                                                        Nicholeen DeGrasse-Johnson.-(jam).                                                                     leslie chang.-(jam).                                                            Lynda Mair.-(jam).                                                            Eva Lewis.-(St. Lucian).                                                                              Danaielle Stiebel.-(jam).                                                                  Marica Erskine.-(trinidadian).</t>
  </si>
  <si>
    <t>(876) 922-0061                                                        (876) 822-6756                                                        (876) 920-4051</t>
  </si>
  <si>
    <t>artsfoundation@emc.edu.jm                                                                                                                             jezeel.martin@mfg.com.jm</t>
  </si>
  <si>
    <t>(876) 503-2532</t>
  </si>
  <si>
    <t>pastor13jason@yahoo.com</t>
  </si>
  <si>
    <t>Karl B. Johnson.-(jam).                                                                            Norva Rodney.-(jam).                                                                    Phillip A. Rattray.-(jam).</t>
  </si>
  <si>
    <t>Info@jbu.org.jm                                                                                                                karl.johnson@jbu.org.jm                                                                                                 revbc@gmail.com                                                                                                    phillip@cwjamaica.com</t>
  </si>
  <si>
    <t xml:space="preserve">R.Christopher Rose.-(jam).                                                                        Mark Minott.-(jam).                                                                               Camille Quan Soon.-(Trinidad).                                                                                                                            Jithendra Vijayendra.(jam).                                                             Ayana Crichlow.-(Barbados).                                                                          Derrick McDowell.-(jam).                                                                                  Gail Caruth.-(Bermuda).                                                                            Trevor Seepaul.-(Trinidad).                                                                                                          </t>
  </si>
  <si>
    <t>SECRETARY.TCOS@GMAIL.COM                                                                                           recrose21@yahoo.com                                                                                                    markminott129@hotmail.com</t>
  </si>
  <si>
    <t>Stephen Facey.-(jam).                                                                                  Laura Facey Cooper.-(jam).                                                                          Paul Facey.-(jam).                                                                            Elizabeth Ward.-(jam).                                                                                   Joanna Banks.-(jam).</t>
  </si>
  <si>
    <t>1(876) 929-4510-11                                                                                                          (876) 560-5555                                                                       (876) 881-7754                                                                  (876) 381-0123                                                                                (876) 771-9907                                                                                                                     (876) 870-8432</t>
  </si>
  <si>
    <t>Christiana victoria Ellis.-(jam).                                                                              Donald Anthony Johnson.-(jam).                                                                                                 Clive Winston Saunders.-(jam).                                                     Karen Joy Campbell-O'connor.-(jam).</t>
  </si>
  <si>
    <t>1(876) 486-4718                                                      (876) 501-6541                                                                                     (876) 373-4450                                                                                   (876) 882-7002                                                               (876) 835-3970</t>
  </si>
  <si>
    <t>Henry Harley.-(jam).                                                                        Junior Gordon.-(jam).                                                                 Edwin Scott.-(jam).                                                                          Ashbourne Wynter.-(jam).                                               Glendon Wallace.-(jam).                                                                   Sanjay Hamilton.-(jam).                                                                           Marlon Symister.-(jam).</t>
  </si>
  <si>
    <t xml:space="preserve">(876) 765-8442                                                                                                        </t>
  </si>
  <si>
    <t>hemilharley@gmail.com                                                                     edwinvscott@gmail.com</t>
  </si>
  <si>
    <t>Nicole Mata.-(american).                                                                                     Romario G. Perkins.-(jam).                                                                      Shanna-Kay Shantell Davis.-(jam).</t>
  </si>
  <si>
    <t>(876) 589-2287.                                                                                                                                       (876) 425-4413                                                                                       1(917) 224-2706</t>
  </si>
  <si>
    <t>Thecaringgroup@gmail.com                                                                                                                        shanna.hughes22@gmail.com                                                                                                romario.perkins@gmail.com</t>
  </si>
  <si>
    <t>Ronald Grey.-(jam).                                                                                  Valin Smith.-(jam).                                                                    Brian Doyley.-(jam).                                                                              Lilian McDonald.-(jam).                                                                        Delroy Lue.-(jam).                                                                            Althea Clarke.-(jam).                                                                Caydion Campbell.-(jam).                                                              Marica Dunbar.-(jam).</t>
  </si>
  <si>
    <t>1(876)  933-7489                                                              (876) 372-7085                                                                          (876) 886-9116                                                                   (876) 455-6164                                                              (876) 770-1163                                                                                 (876) 620-8184                                                                  (876) 740-6532                                                                         (876) 990-0555                                                                        (876) 368-7305.</t>
  </si>
  <si>
    <t>Sheron Henry.-(jam).                                                                     Joy Palmer.-(jam).                                                              Claudette White.-(jam).                                             Wyvolyn Gager.-(jam).</t>
  </si>
  <si>
    <t>Sheryl Notice.-(jam).                                                                          Robert B. Notice.-(jam).                                                                                       Jannel Camille Alexander.-(jam).</t>
  </si>
  <si>
    <t xml:space="preserve">1(876) 593-9371                                                                     (876) 384-0563                                                         (876) 470-2872 </t>
  </si>
  <si>
    <t>Wilfred A. Nembhard.-(jam).                                                                               Eudora Nembhard.-(jam).                                                                                      Calvert Thomas.-(jam).                                                                            Edris Thomas.-(jam).                                                                              Rennie A. Lyons.-(jam).                                                                               Mavis Ferguson.-(jam).                                                                                       Hyacinth Barrett.-(jam).                                                    Blossom Wright-Smith.-(jam).</t>
  </si>
  <si>
    <t xml:space="preserve">1(876) 354-7660                                                                                                    (876) 312-2329                                                                                                                         </t>
  </si>
  <si>
    <t>ecog.ja@gmail.com                                                                                             blossommsmith@gmail.com</t>
  </si>
  <si>
    <t>Dion Barrett.-(jam).                                                                           Talijhe Bowen.-(jam).</t>
  </si>
  <si>
    <t>(876) 622-4578                                                                                   (876) 567-9338                                                                       (876) 347-9928</t>
  </si>
  <si>
    <t>dionjb26@yahoo.com                                                                          talijhebowen@gmail.com</t>
  </si>
  <si>
    <t>Bishop. Harold A. Haughton.-(jam).                                                           Superintendent William Smiley.-(jam).                                                                                      Superintendent Leasen Burnett.-(jam).                                                                                                                     Superintendent Kenneth A. White.-(jam).                                                                                                    Superintendent Michael Robinson.-(jam).                                                                                            Pastor. David Haynes.-(jam).                                                                                          Pastor. Constantine Walker.-(jam).                                                                       Elder Reneny Walker.-(jam).                                                                     Mother Daisy King-Haughton.-(jam).</t>
  </si>
  <si>
    <t xml:space="preserve">(876) 793-4757                                                                           (876) 986-9612                                                                         (876) 366-9806 </t>
  </si>
  <si>
    <t>leaderwhite06@yahoo.com                                                                                            hah4620002002@yahoo.com                                                                sword2smiley@yahoo.com                                                                                                            renenywalker@yahoo.com                                                                       michael.a.robinson07@gmail.com</t>
  </si>
  <si>
    <t>Millicent Graham.-(jam).                                                             Joni Jackson.-(jam).                                                                      Velma Pollard.-(jam).                                                                             Ann-Marie Bonner.-(jam).</t>
  </si>
  <si>
    <t>Drawingroomproject@gmail.com                                                                                              jonijackson@gmail.com                                                                                                                                        technologyid@gmail.com</t>
  </si>
  <si>
    <t>Elsa Leo-Rhynie.-(jam).                                                                Hon. Earl Jarrett, OJ, CD, JP.-(JAM).                                                                                          Williams McLead.-(jam).                                                                                          Keith Brown.-(jam).                                                                                                         Marva Gordon.-(jam).                                                                                                       Fay Corothers.-(jam).</t>
  </si>
  <si>
    <t xml:space="preserve">info@dudleygrantecd.org.jm                                                                                                    Drbg_trust@yahoo.com                                                                                                                              dfay.cor@gmail.com                                                                                                                                       earl@ingroup.com                                                                                                                                                      </t>
  </si>
  <si>
    <t>Carl Dalbert Dawkins.-(jam).                                                           Leroy Hope.-(jam).                                                                          Icyline Dawkins.-(jam).                                                             Alecia Powell-Hope.-(jam).</t>
  </si>
  <si>
    <t>1(876) 476-1825                                               (876) 480-7634                                                                              (876) 340-0967                                                                                           (876) 476-1825                                                            (876) 442-2776                                                         (876) 328-2725</t>
  </si>
  <si>
    <t>Tecogodinchirst200@gmail.com                                                                                             aleciahoppow@yahoo.com                                                                                 leehope43@gmail.com</t>
  </si>
  <si>
    <t>(876) 863-4999.                                                                (876) 863-4399</t>
  </si>
  <si>
    <t xml:space="preserve">Donovanmcnee@gmail.com                                                                                                                </t>
  </si>
  <si>
    <t xml:space="preserve">  Donovan Lloyd McNee.-(jam).                                                                   Samantha Natalia McNee.-(jam).</t>
  </si>
  <si>
    <t>Patsy Prussia.-(jam)                                                                         Peter-john Rowe.-?(jam).                                                                                                              Dorren Rowe.-(jam).                                                                                   Ann Marie Stewart.-(jam).                                                                   Ryan Williams.-(jam).</t>
  </si>
  <si>
    <t>(876) 887-6521                                                                       (876) 988-3530</t>
  </si>
  <si>
    <t>patrose.prussia@gmail.com                                                                                                                                                            locke716@gmail.com                                                                                                           row_dor@yahoo.com                                                                              amstewart34@gmail.com                                                                           rywill_x@yahoo.com</t>
  </si>
  <si>
    <t>Michael Carter.-(jam).                                                                        Kaliese Carter.-(jam).                                                             Sharron Thompson.-(jam).</t>
  </si>
  <si>
    <t xml:space="preserve">Godcentre1@hotmail.com                                                                                                                                   sharronthja@gmail.com                                                                                                                            </t>
  </si>
  <si>
    <t>Charles  A. O'Connor.-(jam).                                                                    Wilson Look-Kin.-(jam).                                                               Carl Domville.-(jam).                                                       Howard Ennis.-(jam).                                                                         Lenmox Turner.-(jam).                                                                Warren McDonald.-(jam).                                                         Howard Barrett.-(jam).                                                                     Martin Williamson.-(jam).                                                            Craig Foreman.-(jam).</t>
  </si>
  <si>
    <t>clientservices@cocnjamaica.com                                                                                                                cfforeman@gmail.com</t>
  </si>
  <si>
    <t>Mr. Errol Greene J.P.                                                                               Mrs. Sabrina Cross - Warner J.P                                                                                Mrs. Marsha Henry-Martin                                                                      Ms. Susan Moore                                                                    Rev. Whitson Williams J.P.                                                                    Mr. Fabian Brown J.P.                                                                                                    Mrs. Dione Jennings                                                                                Mrs. Hyacinth Robinson                                                                                                                  Mr. Robert Hill J.P.                                                                                     Ms. Pearl Barrett O.D.                                                                                                         Lt. Col. Desmond Clarke O.D.  J.P.                                                               Mr. Matthew Smith Barrett J.P                                                                                             Dr. Pauline Weir J.P.                                                                                        Mr. Lawrence Madden                                                                                                Mrs. Mavis Farquharson                                                                                                           Mr. Hodine Williams J.P.                                                                    Mr. Andrew Swaby                                                                                                              Mr. Adrian Smith                                                                                        Ms. Claudette Crooks                                                                                              Cllr. Alvin Francis O.D. J.P.</t>
  </si>
  <si>
    <t xml:space="preserve">Clarion Phillpots.-(jam).                                                                                    Hatshepsut Eshe Nakpangi Gray.-(jam).                                                                                                                     </t>
  </si>
  <si>
    <t>(876) 592-3538                                                         (876) 789-2845</t>
  </si>
  <si>
    <t>Anewjamaica@yahoo.com                                                                                                                      anewjamaica72@yahoo.com                                                                                                  hgrat530@gmail.com</t>
  </si>
  <si>
    <t xml:space="preserve">Andrea Carroll.-(jam).                                                                                        Marjorie Grant.-(jam),                                                                                           Jeanine Tribley.-(jam).                                                                                                                                     Jeannette Wood.-(jam).                                                                                              Christopher Blackwell.-(jam).                                                                                                      Marika Kessler.-(jam).                                                                                          </t>
  </si>
  <si>
    <t>Andra.carroll@islandoutpost.com                                                                                                    crownone2010@yahoo.com</t>
  </si>
  <si>
    <t>Kenneth Raymond.-(jam).                                                                      Ian Gordon.-(jam).                                                                          Lillieth Power- Raymond.-(jam).                                                            Leighton West.-(jam).                                                                   Desrine Powis- Gordon.-(jam).</t>
  </si>
  <si>
    <t>Thegospeltab@gmail.com                                                                                                                               desrinegordon6@gmail.com</t>
  </si>
  <si>
    <t>Channels Of Hope.</t>
  </si>
  <si>
    <t>Michael Blair.-(jam).                                                                   Marlon Brown.-(jam).</t>
  </si>
  <si>
    <t xml:space="preserve">(876) 297-4611.                                                               (876) 297-4611.                                                                            (876) 406-2572.                                                                         </t>
  </si>
  <si>
    <t>Pres.powerlfjm@gmail.com                                                                                                gensec.powerlfjm@gmail.com</t>
  </si>
  <si>
    <t xml:space="preserve">Dasline Harris.-(jam/USA).                                                                             Michael Harris.-(jam).                                                                                                      Marline Clarke- Johnson.-(jam).                                                                                                                     Vernice Lynch.-(jam).                                                                                                      Sharon Young.-(Secretary)(US citizen).                                                                                                                </t>
  </si>
  <si>
    <t>Info@kimnikvisions.org                                                                                                                 syoung71799@gmail.com                                                                                                               marlinejohnson@hotmail.com                                                                                                                                      lynch.vernice@yahoo.com</t>
  </si>
  <si>
    <t>Andrei Cooke.-(jam).                                                                      Kevin Harvey.-(jam).                                                                                                                Hurley Taylor.-(jam).                                                                               Heather Reid-Jones.-(jam).                                                                                       Ava-Gay Timberlake.-(jam).</t>
  </si>
  <si>
    <t>(876) 906-2105                                                                         1(876) 926-6492,                                                                                                       1(876) 926-4378,                                                                                                                                                  1(876) 926-3195,                                                                       Fax: 1(876) 754-6441</t>
  </si>
  <si>
    <t>1(876) 334-7637                                                     (876) 258-9011</t>
  </si>
  <si>
    <t>Thehouseofthelivinggod2018@gmail.com                                                                                                                    gillysgas2015@gmail.com                                                                                                                           trixtom@yahoo.com</t>
  </si>
  <si>
    <t>1(876) 350-4183                                                                               (876) 889-1592                                                                         (876) 857-3834                                                                                  (876) 518-9670</t>
  </si>
  <si>
    <t>David Williams.-(jam).                                                                 Shovonne Phillips.-(jam)                                                                              Vincent Edwards.-(jam).                                                                                                                        Dorrell Blake.-(jam).                                                                                                                                                Laslelles Hillock.-(jam/USA).                                                             David Atari Williams.-(USA).                                                                                      Ellen Session.-(jam).                                                                       Reuben Morgan.-(jam).                                                                     Robin Luke Boswell.-(jam).                                                                                                                 Heru Menelik.-(jam).                                                                                                              john Gilbert Varnom,-(british).</t>
  </si>
  <si>
    <t>Humanitydivineliberaterians@gmail.com                                                                                                            HDLFOJ2016@gmail.com                                                                                                          passionatelyoverthetop@gmail.com</t>
  </si>
  <si>
    <t>Keith Ellis.-(jam).                                                                                                                                                 Frances yeo.-(jam).                                                                                              Dr. Donnovan Thomas .-(jam).                                                                                                    faith thomas.-(jam).                                                                                                               bruce scott.-(jam).                                                                                         Dr. Raphael Thomas.-(jam).                                                                                    janneth mornan-green.-(jam),                                                                                               george leveridge.-(jam).                                                                                               josef thomas.-(jam).                                                                                                        marjorie shaw.-(jam),</t>
  </si>
  <si>
    <t>1(876) 869-3403                                                                   (876) 818-3254.                                                                              (876) 383-3785</t>
  </si>
  <si>
    <t>Clihelpingpeoplelive@gmail.com                                                                                                         donovanthomas1@gmail.com                                                                                                                          faiththomas@chooselifeintl.org                                                                                           ziahallis@gmail.com                                                                                                                  franyeo@gmail.com</t>
  </si>
  <si>
    <t xml:space="preserve">sonja Robinson.-(jam).                                                                                 Andre Tadashi Chin.-(jam).                                                                                   Angela Eleanor Clarke.-(jam).                                                                                                                                      Michelle-Ann Letman.-(jam).                            </t>
  </si>
  <si>
    <t>sonja@instam.org                                                                                                                           aclarke_40@hotmail.com                                                                                                                                    michelle.letman@gmail.com</t>
  </si>
  <si>
    <t>(876) 613-3181.                                                                                        (876)345-0876                                                                                   (876) 373-6222                                                                                                                      (876) 531-3031                                                                                                         (876) 810-9673                                                                                              (876) 418-2306</t>
  </si>
  <si>
    <t>Major. Robert neish.                                 christopher samuda.                                                                                       Brenda cuthbert.                                                                         Carmen patterson.                                                                               Courtney lodge.                                                                                                         Suzanne harris-henry.                                                                                          Dave myrie.</t>
  </si>
  <si>
    <t>(876) 447-6405.                                                                  (876) 501-6920.                                                                         (876) 893-2959                                                                        (876) 463-8872                                                                                   (876) 362-4314                                                                                                (876) 793-7356.                                                                             (876) 395-6928                                                                                            (876) 909-1244                                                                                   (876) 543-9416</t>
  </si>
  <si>
    <t>Womendriventopurpose@gmail.com                                                                                                                                                   andreabarrett@gmail.com                                                                                    walsondian789@gmail.com</t>
  </si>
  <si>
    <t>(876) 276-2310.                                                                                             (876) 436-6707</t>
  </si>
  <si>
    <t>marjorie.mccreavy@gmail.com                                                                              morissa.mccreavy@yahoo.com</t>
  </si>
  <si>
    <t>CAIN100-1415C</t>
  </si>
  <si>
    <t>Hilton Blenman.-(barbarian).                                                                        Carmen Pencle.-(jam).                                                                    Andrea Dawes.-(jam).                                                                                                               Ruth Long.-(jam).                                                                                                     Fern Anderson-Edwards.-(jam).                                                                                                                     Michael Scott.-(jam).                                                                                Richard Sandcroft.-(jam).                                                                             Rohan Wishart.-(jam).</t>
  </si>
  <si>
    <t>(876) 449-4238.                                                                                             (876) 646-7439</t>
  </si>
  <si>
    <t>jamaica_childe@hotmail.com                                                                    jcefjamaica@yahoo.com                                                                                                      hiltonblenman@gmail.com</t>
  </si>
  <si>
    <t>Richardo Stratchan.-(jam).                                                                                                  John Hardly.-(jam).                                                                          Jim Whittington.-(USA).                                                                                     Susan Bone.-(USA).                                                                         Creda Campbell.-(jam).</t>
  </si>
  <si>
    <t>1(876) 758-3562                                                                                                            (876) 812-4625                                                                      Cell: 1(876) 331-1540                                                                                       (876) 369-2026</t>
  </si>
  <si>
    <t xml:space="preserve">Calltoserve@flowja.com                                                                                              creda@cwjamaica.com                                                                                  margague@cwjamaica.com                                                                                      jim@jimwhittington.com                                                                                                                                        </t>
  </si>
  <si>
    <t>CAIN100-1186C</t>
  </si>
  <si>
    <t>1(876) 388-7716                                                                                (876) 863-8815                                                                     (876) 368-9340                                                               (876) 368-9340.</t>
  </si>
  <si>
    <t>Marfac2kill@gmail.com                                                                                        ppollyanna538@gmail.com                                                                              moredarnellpat@yahoo.com</t>
  </si>
  <si>
    <t>velana melissa creary.-(jam/usa).                                                                  Donna marie stewart.-(jam/usa).                                                             Carl anthony stewart.-(jam/usa).                                                                                              dawnette althea stewart.-(jam).                                                       darnell patricia moore.-(jam).</t>
  </si>
  <si>
    <t>CAIN100-1386C</t>
  </si>
  <si>
    <t>redemptorismaterjamaica@gmail.com                                                                                                 merinifrancescomaria@libero.it                                                                                                     equipeantilleinglesi@gmail.com                                                                                           anthonymeton@gmail.com                                                                      charlybell@davide.it</t>
  </si>
  <si>
    <t>(876) 420-9030                                                                                                  (876) 987-6567                                                                                        1(876) 927-9915                                                                                1(876) 619-1234/5</t>
  </si>
  <si>
    <t>James Campbell,                                                         Alice Campbell.                                                                       Dr, Shalane Campbell.</t>
  </si>
  <si>
    <t>To establish and carry on educational support of a deserving and / or deserving students of CAMPION COLLEGE.                                                                                                       To assist with the acquisition of books, computers, educational materials, sporting gears and, equipment for CAMPION COLLEGE.</t>
  </si>
  <si>
    <t>(876) 870-1397</t>
  </si>
  <si>
    <t>cam_jim2004@yahoo.com</t>
  </si>
  <si>
    <t>Request by the Charity members</t>
  </si>
  <si>
    <t xml:space="preserve">Grace Lois Maureen Palmer.                                                                              Brendan Bain.                                                               Napoleon Black.                                                              Byron Buckley.                                                                            Corrinne Lane Elizabeth Ford.                                                                               harvey gordon.                                                                              patrick james.                                                                                   angella walters.                                                                                  germaine williams.                                                                                                         raphael thomas.                                                                                   christopher clarke                                                                                           patricia thompson.                                                                        calvin isaacs.                                                                                                             winston george litchmore.                                                                    lloyd earl burnett.                                                                                                                  lola citilla carey.                                                                                     ransford hugh cummings,                                                                                                                                           james lloyd ramsay.                                                                                                    lancelot mason henry.                                                                      </t>
  </si>
  <si>
    <t>norvaleesha dyer.                                                                                       Marsha gooden.                                                                                                                   Hamlet nation.                                                                      jermaine weathers.</t>
  </si>
  <si>
    <t>to assist vulnerable families cater to their basic social, health and educational needs through conducting home visits, liaing with relevant social agencies and assisting with resources required to meet these needs.</t>
  </si>
  <si>
    <t>(876) 884-4043.                                                             (876) 783-2680.</t>
  </si>
  <si>
    <t>marshajg@hotmail.com</t>
  </si>
  <si>
    <t>Major.effiom balfour whyte.-(jam).                                                                                                     Deborah tahirih gerda amos.-(jam).                                                                                                   chukwuemeka earl cameron.-(british).                                                                                             julius w. garvey.-(american).                                                                                                                     rupert charles lewis.-(jam).                                                                                                                    millicent hylene robinson dacota.-(jam).                                                                     clinton alexander hutton.-(jam).</t>
  </si>
  <si>
    <t xml:space="preserve">Madline Audrey Hinchcliffe.-(jam).                                                                                                               Garth Hinchcliffe.-(jam).                                                                                                 Mary Sorum.-(jam).                             </t>
  </si>
  <si>
    <t>Debbie-Ann Gordon Crawford.-(jam).                                                                              Philip  Andrew Gray.-(jam).                                                                                 Lona Brown.-(jam).                                                                                                 Osmond Clarke.-(jam).                                                                                 Lynden Heaven.-(jam).                                                                                    LeRoy Bookal.-(jam).</t>
  </si>
  <si>
    <t>(876) 371-3284                                                                         (876) 997-3011</t>
  </si>
  <si>
    <t>JANT5755@GMAIL.COM                                                                                                                           carl.bruce02@uwimona.edu.jm</t>
  </si>
  <si>
    <t>Carl Anthony Richardo Bruce.-(jam).                                                                         Errol Darlington McKenzie.-(jam).                                                                          Grantley St. John Stephenson.-(jam).                                                                                Willard Elbert Brown.-(jam).                                                                                    Janice Ann Maureen Grant Taffe.-(jam).                                                                           Keith Duncan.-(jam).                                                                                                              Hope Johnson.-(jam).                                                                                                                 Dr. Lundie Richards.-(jam).</t>
  </si>
  <si>
    <t>Bishop. Leroy Osbourne.-(jam).                                                                                                                Angella v. Osbourne.-(jam).                                                                            Claudette myers.-(jam).                                                                                          jennifer kenton.-(jam).                                                                                                      angella hoffman.-(jam).                                                                                                eustace rowe.-(jam).                                                                                                                            oretta myers.-(jam).</t>
  </si>
  <si>
    <t>Ministrymission77@gmail.com                                                                                                         angielee_4life@yahoo.com                                                                                                             miracleministry2017@gmail.com</t>
  </si>
  <si>
    <t>1(876)982-4521                                                                                           (876) 370-6997                                          (876) 473-3588                                       (876) 314-3093</t>
  </si>
  <si>
    <t>naval harley.                                                                      Joan harley-smith.                                                                  Michael walters.                                                                          devon levy.                                                               leonie clarke.</t>
  </si>
  <si>
    <t>(876) 926-7062                                                                         (876) 379-5519                                                    (876) 771-8491.                                                               (876) 350-2830.                                                               (876) 833-9444.</t>
  </si>
  <si>
    <t>naval.harley@yahoo.com                                                                                          devontevy@hotmail.com                                                                                                                  joanharleysmith@gmail.com                                                                                                                                         inekabrydson@hotmail.com                                                                                                                                                                           lpclarke13@gmail.com</t>
  </si>
  <si>
    <t>Andew Warren..-(jam).                                                            Liesa Warren.-(jam).                                                                 Samantha Morgan.-(jam).</t>
  </si>
  <si>
    <t>1(876) 982-2050.                                                                              (876) 416-0216</t>
  </si>
  <si>
    <t>Elisheva Elmay McKenzie-Fahie.-(jam).                                                              Ken Maclin Fahie.-(U.S V.Island/jam).</t>
  </si>
  <si>
    <t>(876) 784-8290.                                                                                        (876) 546-1825</t>
  </si>
  <si>
    <t>yahreach@yahoo.com                                                                                                       innova4u@yahoo.com</t>
  </si>
  <si>
    <t>Odette Evadney James.-(jam).                                                                         Tanya Renae Brown.-(jam).                                                                                        Theresa Tamara Douglas.-(jam).</t>
  </si>
  <si>
    <t>(876) 834-9389                                                         (876) 804-9432                                                                          (876) 279-6648</t>
  </si>
  <si>
    <t>mcahfto@gmail.com                                                                                                                                harleancooper@yahoo.com                                                                                                  odettejames48@gmail.comtheresadouglas246@gmail.com</t>
  </si>
  <si>
    <t>Elizabeth Lan Pan.-(american).                                                                                                 Joyce Chang Lee.-(american).                                                                    Gilberto Gianareas Galarza.-(Panmanian).</t>
  </si>
  <si>
    <t>1(876) 704-6074                                                                                                            949-527-4622                                                                                                949-527-4721</t>
  </si>
  <si>
    <t>Gina.castro@tmf_group.com                                                                                                   cece-pan@alorica.com                                                                                               giberto.gianareas@alorica.com                                                                                                    gina.castro@TMF-Group.com</t>
  </si>
  <si>
    <t>Joan Browne.-(Caadian).                                                                                      Carol Narcisse.-(jam).                                                             Frank Knight .-(jam).                                                              Renaire Watson.-(Jam).                                                                    Patricia Tyson.-(Jam).                                                            Jenifer DaCres.-(jam).                                                                                        Karen Buchanan.-(jam).                                                                      Patricia Phillipsneen-Donald.-(Secretary).</t>
  </si>
  <si>
    <t>1(876) 340-0883.                                                                             (876) 776-6579                                                                               (876) 455-3650.</t>
  </si>
  <si>
    <t>Mensana@gmail.com                                                                              patriciahopeyphillips@gmail.com                                                                                                                                          carol.narcisse@gmail.com                                                                                                                  browneashford@gmail.com                                                                                                       frank.knight@cwjamaica.com                                                                                                             wrenaire@hotmail.com                                                                                                            tysonnorman@hotmail.com                                                                                                      jennymdacres@gmail.com                                                                                                                   buchanan.kb@gmail.com</t>
  </si>
  <si>
    <t>Maurice Colquhoun.-(jam).                                                                             Jason Baker.-(jam).                                                            Craig McNally.-(jam).                                                               Athony Townsend.-(jam).</t>
  </si>
  <si>
    <t>(876) 430-8987.                                                                       (876) 463-1276.                                                                (876) 551-0169                                                                                 (876) 469-4252                                                                         (876) 295-2115</t>
  </si>
  <si>
    <t>manupfoundation2022@gmail.com                                                                                            jay.nickedu@gmail.com                                                                                                         mcolquhoun1@gmail.com                                                                                                                      craigmcnally@yahoo.com                                                                                                          atownsend@amtja.page</t>
  </si>
  <si>
    <t>Mclymont's Helping Hands Children's Foundation Limited.</t>
  </si>
  <si>
    <t>Shivan McLymont.-(canadian).                                                                              Melodie McLymont.-(Canadian).                                                    Maximilian Campbell.-(jam)..</t>
  </si>
  <si>
    <t>1(876) 529-9395                                                                              1(876) 881-6553                                                    (876) 995-3715</t>
  </si>
  <si>
    <t>M_helpinghands_cf@outlook.com                                                                                                     melvan23@gmail.com</t>
  </si>
  <si>
    <t>Dacia Lotoya Leslie.-(jam).                                                                                          Debbie Dionne Hope.-(jam).</t>
  </si>
  <si>
    <t>1(876) 460-4120                                                           (876) 561-3005.</t>
  </si>
  <si>
    <t>Mayelthandgwendolynfoundation@gmail.com                                                                                                  dacials@gmail.com                                                                                                    dwyerdebbie@hotmail.com</t>
  </si>
  <si>
    <t xml:space="preserve">(876) 546-9160                                                                                   (876) 412-2748                                                               (876) 799-1868                                                                       (876) 462-7364                                                                </t>
  </si>
  <si>
    <t>gillian.whittle@yahoo.com                                                                      jameel_gayle@yahoo.com</t>
  </si>
  <si>
    <t>Jameel Gayle.-(jam).                                                                                      Tashina Campbell.-(jam).                                                                           Elizabeth Parker.-(jam).                                                                                        Kashain Miller.-(jam).                                                                                        Gillian Whittle.-(secretary).                                                                              patricia miller.-(jam).</t>
  </si>
  <si>
    <t>(876) 568-1888.                                                     770-733-6212                                                (876) 365-4824</t>
  </si>
  <si>
    <t>dorna gray.-(jam).                                                                                             Maureen cole.-(American).</t>
  </si>
  <si>
    <t>cole.maureen@yahoo.com                                                                                mea-wallace@hotmail.com</t>
  </si>
  <si>
    <t>Melissa Martin.-(jam).                                                                       Sheldon Reid.-(jam).                                                                           Tiffany Martin.-(jam).</t>
  </si>
  <si>
    <t>(876) 277-5630.                                                                          (876) 585-2172.                                                                             (876) 803-8029.</t>
  </si>
  <si>
    <t>fabulousmartins2011@gmail.com                                                                                                mmmartin21@yahoo.com                                                                                                        sreid6877@gmail.com</t>
  </si>
  <si>
    <t>Rudolph Pink.-(jam).                                                                              Oscar Williams.-(jam).                                                                                    Winston Williamson.-(jam).                                                                             Joseph White.-(jam).</t>
  </si>
  <si>
    <t>(876) 586-4324                                                         (876) 393-4116</t>
  </si>
  <si>
    <t>rudolphpink@gmail.com</t>
  </si>
  <si>
    <t>CAIN100-1530C</t>
  </si>
  <si>
    <t>Dionne Mckoy.-(jam/usa).                                                                         Aisha-lee McKoy-Moore.-(jam/usa).                                                                    Dianne McKoy.-(jam/usa).</t>
  </si>
  <si>
    <t>dionne.mckoy@gmail.com                                                                                                                 rlodge@fogadaley.com                                                                                           aishaglamalee@gmail.com                                                                                                                                            cooliegal41@yahoo.com</t>
  </si>
  <si>
    <t>CAIN100-1407C</t>
  </si>
  <si>
    <t>Daphne Cawley.-(jam).                                                                                           Venisha Rowe.-(jam).                                                                             Tajna Barrett.-(jam).                                                                               Taniesha Rowe.-(jam).                                                                      Mavis Williams.-(jam).                                                                                                                            Daniel Rosales.-(American).                                                                         Dayton Rowe.-(jam).</t>
  </si>
  <si>
    <t>Driministries1@verizon.net                                                                                                         maxrobert173@gmail.com</t>
  </si>
  <si>
    <t>Steven Anthony Douglas.-(jam).                                                                Camille Camla Pandohie.-(jam).                                                                          Neiko Wilson.-(secretary).</t>
  </si>
  <si>
    <t>1(876)634-5207                                                                       (876) 782-8332                                                                                 (876) 634-5207                                                                      (876) 899-5865                                                                                                                (876) 551-7076.</t>
  </si>
  <si>
    <t>Jamaicaskateboardfed@gmail.com                                                                                                                           camille.pandohie@gmail.com                                                                                                                      wneiko@gmail.com                                                                    skateboard.palace@gmail.com</t>
  </si>
  <si>
    <t>Omar Woodham.-(jam).                                                                                  Marica Reid.-(jam)                                                                                           Carol Saunders-Hammond.-(jam).                                                                                  Valerie Carter.-(jam).                                                                                                        Rosemarie Forrest.-(jam).                                                                                  Nicholas Henry.-(jam).                                                                                Marvin Johnson.-(jam).</t>
  </si>
  <si>
    <t>1(876) 788-3439                                                     (876) 225-3026                                                                   (876) 419-8471                                                                                (876) 579-5209                                                                                               (876) 324-4162                                                                             (876) 362-6438                                                                         (876) 564-8966                                                                                                       (876) 336-3326</t>
  </si>
  <si>
    <t>Jgwef@jeanettegrantwoodham.com                                                                         omar_woodham@yahoo.com                                                                                                               saunderscarol1983@gmai.com                                                                          valerieyvettercarter@gmail.com                                                                                                                mackyscully@gmail.com                                                                                                                                  nicholas44@hotmail.com</t>
  </si>
  <si>
    <t>to improve the living condition of persons in jamaica by providing food, clothing, and medical supplies,                                                                                                                                              to assist school children living in jamaica with school supplies such as bags, books computers, pencils, pens, and literature items.</t>
  </si>
  <si>
    <t>elijahnembhard@gmail.com                                                                                                                            dalehaye62@gmail.com                                                                                                                                     toneymax5@gmail.com</t>
  </si>
  <si>
    <t>(876) 412-2370                                                                  (876) 590-3333                                              (876) 587-8583.                                                                         (876) 460-8668.                                                                         (876) 412-2307.</t>
  </si>
  <si>
    <t>Johnny Nembhard.-(jam/UK).                                                                                                      Dale Haye.-(Secretary).                                                                                                                 Anthony Lynch.-(jam).</t>
  </si>
  <si>
    <t>Zoe McHugh.-(jam).                                                                                                 Celia Jackson.-(jam).                                                                                                    Clauda Barnes.-(jam).                                                                                               Dahlia Taylor.-(jam).                                                                                        Elizabeth Osbourne.-(jam).                                                                                    Collet Kirkcaldy.-(jam).                                                             roma Greenaway .-(jam).                                                                                                          Carol Charlton.-(jam).</t>
  </si>
  <si>
    <t>JOYOUSMCHUGH@GMAIL.COM                                                                                              cpjj2000@yahoo.com                                                                                                                         dahliataylor@gmail.com                                                                                                                                 lizosbourne@hotmail.com                                                                                                                           rl_greeneway@yahoo.com.</t>
  </si>
  <si>
    <t>Wembley McGowan.-(jam).                                                                               Simeon Gordon.-(jam).                                                                                           Mavis Rubie.-(jam).                                                                                 Paul Sawyers.-(jam)                                                                                   Florence Gordon.-(Secretary).</t>
  </si>
  <si>
    <t>(876) 437-8572                                                                    (876) 545-6960                                                             (876) 849-0228                                                            (876) 853-3377                                                               (876) 831-7517                                                                           (876) 423-4383.</t>
  </si>
  <si>
    <t>Biblewayjamaicadioceses@gmail.com                                                                                                    florencegordon@hotmail.com</t>
  </si>
  <si>
    <t>Elizabeth Philips.-(jam).                                                                          Lisa McGregor-Johnston.-(jam).                                                                            Simone Pearson.-(Secretary)(jam).                                                                             Dahlia Kelly.-(jam).                                                                  Pamela philips-Campbell.-(jam).                                                                           Carson Hamilton.-(jam).</t>
  </si>
  <si>
    <t>Headoffice@jpjamaica.com                                                                                             spearson@jpjamaica.com                                                                                                                    imj@jpjamaica.com                                                                                                       kelly.patsy@gmail.com                                                                                                      philips@pmrlawja.com                                                                                                                                 carson_online2@yahoo.com</t>
  </si>
  <si>
    <t>1(876) 906-3503                                                                  (876) 381-4747                                                            (876) 990-2491                                                                                (876) 399-1876.                                                                                            (876) 587-8708                                                                       (876) 319-9240                                                                           (876) 823-1557</t>
  </si>
  <si>
    <t>Samuel A. Roberts.-(jam).                                                                       Frances Francis.-(jam).                                                                                                              Altiman   Jagaroo.-(jam).                                                                                                                 Fredricka Simpson,-(jam).                                                                                       Gloria Minott-Slivera.-(jam).</t>
  </si>
  <si>
    <t>(876) 409-9132.                                                         (876) 771-6285                                                          (876) 281-4296                                                         (876) 589-6522                                                           (876) 447-1324.                                                                        (876) 374-7372</t>
  </si>
  <si>
    <t>Paul Channer.-(jam).                                                                           Richard Bowes.-(jam).                                                                               Albert Newton.-(jam).                                                                         Mavis Channer.-(Secretary).</t>
  </si>
  <si>
    <t>(876) 773-0237.                                        (876) 964-6756.                                           (876) 852-4451.                                                      ((876) 839-9689.                                                                                     (876) 474-1157.                                                         (876) 817-3843.                                                                            (876) 433-4872.</t>
  </si>
  <si>
    <t xml:space="preserve">Srfoundationltd@yahoo.com                                                                             runhope1@hotmail.com                                                                                                                                    bowes_r@yahoo.com                                                                                                                        salbertnewton1968@gmail.com                                                                mayrechann@yahoo.com                                                                                                                            </t>
  </si>
  <si>
    <t>Dr. Javed Anjum.-(indian).                                                                                   Mymoon Shaik.-(indian).</t>
  </si>
  <si>
    <t>1janjum@gmail.com                                                                                       mshaik1967@gmail.com</t>
  </si>
  <si>
    <t xml:space="preserve">(876) 997-8963                                                        (876) 361-7469                                                                             </t>
  </si>
  <si>
    <t>Most.Rev.Joseph Everard Harris.-(Trinidadian).                                                                                                                    Fr. Richard Ho Lung, MOP.-(jam).                                                                                                                Bro. Rodel D. Tabianao,MOP.-(filpino).                                                                                                                         Bro. Augustine Abigba, MOP.-(Ugandan).                                                                                                              Bro. Jagjit Kulu,MOP.-(Indian).                                                                         Bro. Lawrence L. Mendoza,(Secretary)-(filipino).                                                                                                                         Bro. Jo-Ann Belmonte, MOP.-(Canadian).                                                                                 Bro. Roger Lague Loremia, MOP.-(filipino).</t>
  </si>
  <si>
    <t xml:space="preserve">1(876) 922-2218.                                                                             (876) 922-2676.                                                                                                                   </t>
  </si>
  <si>
    <t>Mopja@missionariesofthepoor.org                                                                                                    Fr.renzmendoza@gmail.com                                                                                               archbishopjh@gmail.com                                                                                             mopfounder81@gmail.com</t>
  </si>
  <si>
    <t>Neville Johnstone.-(jam).                                                                                              Clinton Henry.-(jam).</t>
  </si>
  <si>
    <t>(876) 869-5437.                                               (876) 453-0265</t>
  </si>
  <si>
    <t>clintonhenry@yahoo.com                                                                 necjohnstone@yahoo.com</t>
  </si>
  <si>
    <t>Dr.Douglas R. McCloy.-(american).                                                                                        Rhonda McCloy.-(american).                                                                                           Denise Thiel.-(american).                                                                                                                    Laura Clase.-(american).                                                                                                         Sharon Griner.-(american).                                                                                     Dr.Brian Stahi.-(american).                                                                                   Dr. Andrew Feltz.-(american).                                                                             Dr. Ty Clase.-(american).</t>
  </si>
  <si>
    <t xml:space="preserve">Debbie-ann.gordon@daglegal.com                                                                                                  sharongriner4@gmail.com                                                                                                             doug.mccloy@missionofsight.org                                                                                                                                     </t>
  </si>
  <si>
    <t>Orianna Johnson.-(secretary).                                                                                                  Mrs. Ethon C. Johnson,-(Canadian).                                                                                                        Mrs. Nicole Tammara Johnson-Mighty.-(Canadian).</t>
  </si>
  <si>
    <t>1(876) 614-1874                                                                                                   (647) 909-9409                                                                                      (416) 659-4556</t>
  </si>
  <si>
    <t>Nicole@missionofmercyja.org                                                                                                      orianna.johnson@gmail.com                                                                                                          ethon,johnson@gmail.com                                                                                                           nicolejmighty@gmail.com</t>
  </si>
  <si>
    <t xml:space="preserve">Daisy Osbourne.-(jam).                                                                                                         Doreen Melville.(Secretary).                                                                                                 </t>
  </si>
  <si>
    <t>jason henzell.                                                                         Norma moxam.                                                                           Tamesha dyght-jones.                                                                                                    adina parchment.                                                                        dennis abrahams.                                                                oneil james.                                                                    duwayne wiggan.</t>
  </si>
  <si>
    <t>876-965-3455                                                                                (876) 562-0000                                                                        (876) 564-1000.                                                                                                          (876) 469-0353                                                                               (876) 420-1389.                                                                                (876) 435-3779.                                                                              (876) 844-9803</t>
  </si>
  <si>
    <t>jason@jakeshotel.com                                                                                                                                 nbmoxam@gmail.com                                                                                                            tamesha.dyght@gmail.com                                                                                                                      adin@jakeahotel.com                                                                                                                                               dennisarahams@yahoo.com</t>
  </si>
  <si>
    <t>rohan s. bowes.,-(jam).                                                                                                 Sacha marcia gillette.-(jam).                                                                             Shanique staza micthell.-(secretary)(jam).                                                                              curine pauletta haase.-(jam)</t>
  </si>
  <si>
    <t xml:space="preserve">1(876) 401-5768                                                                                          (876) 756-1009                                                                     (876) 569-9493                                                                           (876) 796-1494.                                                                       (876) 425-0362                                                                                   (876) 569-9493                                                                                       (876) 890-3899              </t>
  </si>
  <si>
    <t>Cmzcgod@gmail.com                                                                                                      secretary_s.mitchell@yahoo.com                                                                                                                   bishoprohanbowes@yahoo.com                                                                                                                                    sachagillette1@gmail.com                                                                                                                   pastorc.haase@gmail.com</t>
  </si>
  <si>
    <t xml:space="preserve">catherine mccarthy.-(american).                                                                Winsome lewis.-(secretary)(jam).                                                                Eustace lewis.-(jam).                                                          micheal gregory.-(jam).                                                                  </t>
  </si>
  <si>
    <t>1(876) 416-6110.                                                                          (876) 808-7017.                                                                                 (876) 990-6583.                                                                          (876) 284-9889.</t>
  </si>
  <si>
    <t>Len Scott. -(american)                                                                Edna O'Dell.-(american).                                                                Aimee Scott.-(american).                                                                         Donnie Kilgore.-(american).</t>
  </si>
  <si>
    <t>Iscott@missionfour18.org                                                                                                        ascott@missionfour18.org</t>
  </si>
  <si>
    <t>Geneva Green-Bennett is authorized to conduct business on behalf of mission four 18 limied, she serve as assistance to the Excutive director.                                                                                                    Tele: (876) 835-7318.</t>
  </si>
  <si>
    <t>1(931)249-1027                                                                                                      931-249-0347.                                                                      (876) 835-7318.</t>
  </si>
  <si>
    <t>1(876) 328-2263.                                                                                                                                (876) 773-7407.                                                                (876) 473-3385.</t>
  </si>
  <si>
    <t>Angella Annamarie Comrie.-(jam).                                                                          Samonique Rushanae Comrie.-(Secretary)(jam).                                                                                                      Daivd Lorenzo Lamar Comrie.-(jam).</t>
  </si>
  <si>
    <t>Marsha Valaria Mitchell.-(jam).                                                                       Winsome Mitchell.-(jam).                                                                                    Tiffany Natasha Mitchell.-(Secretary)(jam).</t>
  </si>
  <si>
    <t>1(876) 403-0354                                                               (876) 468-6989.                                                             (876) 897-7802.</t>
  </si>
  <si>
    <t>winmitch101@yahoo.com                                                                              marshavmitchell@gmail.com                                                                                   moniquejam16@gmail.com</t>
  </si>
  <si>
    <t>kingston &amp; St.Andrew</t>
  </si>
  <si>
    <t>Ishenkumba Kahwa.-(jam).                                                                  Kenneth Magnus.-(jam).                                                                         Dr.Howard Reid.-(jam).                                                            Philip Alexander.-(jam).                                                              Canute Miller.-(jam).                                                                         Mable Tenn.-(jam).                                                                     Marlene McLean.-(Secretary).</t>
  </si>
  <si>
    <t>Mias@uwimona.edu.jm                                                                           marlenejmclean@gmail.com                                                                                    howard.reid@uwimona.edu.jm</t>
  </si>
  <si>
    <t>Mt. Alvernia High School.</t>
  </si>
  <si>
    <t xml:space="preserve">Stacey Reynolds.-(jam).                                                                        Paulette Clarke- Robinson.-(jam).                                                            Lileth Turnquest-West.-(jam).                                                                                                                 Dawn Jones.-(jam).                                                                                                          Rev. Carl Clarke.-(jam).                                                     </t>
  </si>
  <si>
    <t xml:space="preserve">(876) 817-4032.                                                                                     (876) 432-4500.                                                                      (876)953-3551.                                                                               (876) 334-4206                                                                                                             (876) 920-8879.                                                                                       (876) 421-4275.                                                            </t>
  </si>
  <si>
    <t>dawnchinejones@yahoo.com                                                                  staceyreynolds@cwjamaica.com                                                                            lillyq@cwjamaica.com                                                                                               rodpmar69@yahoo.com                                                                                   cfcstgc1984@yahoo.com</t>
  </si>
  <si>
    <t>Clevelette Anderson.-(Secretary)(jam/American).                                                                                    Maureen Russell.-(jam/American).                                                                                                                        Rakinne Foote.-(American).</t>
  </si>
  <si>
    <t>David Lawe.-(american).                                                                                           Michele Lawe.-(american).                                                                Andre' Lawe.-(Secretary)(american).                                                                                                                       Jacqueline Missick.-(american).</t>
  </si>
  <si>
    <t>(718) 693-7074.                                                                       (876) 294-3839</t>
  </si>
  <si>
    <t>info@thecityofgrace.org                                                                                                                drenyc4eva@gmail.com                                                                                                 pmlawe@thecityofgrace.org                                                                                     dolawe@aol.com                                                                                                                    jackeemissick@yahoo.com</t>
  </si>
  <si>
    <t xml:space="preserve">Chadrick Charles Husslin.-(jam).                                                                                                                Maria Carolina Azar.-(jam).                                                         </t>
  </si>
  <si>
    <t>1(876) 379-7116                                                                                 (876) 773-1393.                                                                           (876) 383-3026.</t>
  </si>
  <si>
    <t>Nationbuildersja@gmail.com                                                                                        chadhallel89@hotmail.com                                                                                                         pmbaa@yahoo.com</t>
  </si>
  <si>
    <t>Jeffrey Hall.-(jam).                                                                Lisa harrison.-(secretary)(jam).</t>
  </si>
  <si>
    <t>(876) 922 3795.                                                           (876) 942-3426.                                                        (876) 322-5295.                                                        (876) 926-3503</t>
  </si>
  <si>
    <t>Nationalmuseumfoundation@gmail.com                                                                                                 lisah@harrisonlawja.com                                                                                                                jhall@jpjamaica.com</t>
  </si>
  <si>
    <t>Courtney Shaw</t>
  </si>
  <si>
    <t>1(876) 648-1037.                                                                          (876) 250-7055.                                                                      (876) 367-2783.                                                             (876) 557-7734.                                                    (876) 477-1971.                                                                           (876) 648-1037.</t>
  </si>
  <si>
    <t>Kevin Marsh.-(Secretary)(jam),                                                                                              Andrey Sibley.-(jam).                                                                           Ramon Williamson.-(jam).                                                                                 Mikhail Sanmuda.-(jam).                                                                                       Tanya Richards.-(jam).                                                                            Mickoyon Paisley.-(jam).                                                                Owayne Pennant.-(jam).                                                                        Christina Johnson.-(jam).                                                                          Wendy Ann Green.-(jam).                                                            Andrew Walker.-(jam).</t>
  </si>
  <si>
    <t>National Association Of Teachers Of English                                                                       (NATE)</t>
  </si>
  <si>
    <t>Dorothy E. Noel.-(jam).                                                                                     Junette M. Grandison.-(jam).                                                                    Natesha Lindsay.-(jam).                                                                                          Novelette McLean-Francis.-(jam).                                                                                  Gennette Clacken.-(jam).</t>
  </si>
  <si>
    <t>1(876) 388-7716.                                                            (876) 818-3084.                                                                                           (876) 874-6155.                                                            (876) 405-6894.                                                              (876) 394-5814.                                                       (876) 362-0218.</t>
  </si>
  <si>
    <t>natejamaica@yahoo.com                                                                                                 gen_claken@hotmail.com                                                                                      grandy68@yahoo.com                                                                                 lindsay.natesha2@gmail.com</t>
  </si>
  <si>
    <t>Cecille Bernard.-(jam).                                                                                  Paulette Waite.-(jam).                                                                        Maurice Goldson.-(jam).                                                                             Melrose Davies.-(jam).                                                                                         Rev.Christine Gooden-Benguche.-(jam).                                                                                    Rev. Claudette Campbell.-(jam).                                                                                  Rev.Wayneford McFarlane.-(jam).                                                                                Rev, George Malrain.-(jam).                                                                                    Patrick Saulter.-(jam).</t>
  </si>
  <si>
    <t>Jamaicanationalchildrenshome@yahoo.com                                                               prwaite@hotmail.com</t>
  </si>
  <si>
    <t>Top hill p.o., st.elizabeth/ Gulfport, MS 39507 USA.</t>
  </si>
  <si>
    <t>Dr.Ammie Brooke Riley.-(american).                                                                                                    Sharon Elanie Bent.-(american).                                                                                                                   Michelle Karen Wieger.-(american).                                                                                     Karla Parchment.-(Secretary)(jam).                                                                                                                            Michelle Lynn Brown.-(american).                                                                                                                  Judith Neil Riley.-(american).                                                            Dr. Karen Awayer.-(american).</t>
  </si>
  <si>
    <t>(876) 422-2763.                                                                     (876) 309-6610.                                                                 (876) 436-7586.</t>
  </si>
  <si>
    <t>karla.parchment@gmail.com                                                                                  abriley_3@yahoo.com</t>
  </si>
  <si>
    <t>Aenon town,Aenon Town P.O., clarendon.</t>
  </si>
  <si>
    <t>(876) 844-3570.                                                                                               (876) 858-9196.                                                                     (876) 782-8464.</t>
  </si>
  <si>
    <t>Sel_jr58@yahoo.com                                                                                           candy-gez@yahoo.com                                                                     candii2020@gmail.com</t>
  </si>
  <si>
    <t xml:space="preserve">Gezel Morgan.-(secretary)(jam).                                                                                                                                      Selvin Powell.-(jam).                                                                            I.Evans.-(jam).                                                                                          N. Facey.-(jam).                                                              A. Micthell.-(jam).                                                                          K. Mitchell.-(jam).                                                                              </t>
  </si>
  <si>
    <t>Damion Omari Eflong Brown.-(jam).                                                                         Dr. Yonique Caleisha Campbell.-(jam).                                                                                     Karen Julia Alecia Baghaloo.-(jam).                                                                        Dahlia PetaGay Wright.-(jam).                                                                                     Dr. Sanneta Samantha Myrie.-(jam).                                                                               Ms. Alyssa Lauren Chin.-(jam).                                                                                    Demetrie Antonio Adams.-(jam).                                                                                    Bidalyn Lillieth Plummer.-(jam).                                                                                           Kadian Latoya Birch.-(Secretary)(jam).</t>
  </si>
  <si>
    <t>(876) 413-0614.                                                     (876) 317-8744.                                                                                           (876) 469-1545                                                                  (876) 881-7150.</t>
  </si>
  <si>
    <t>courtney.cephas@moh.gov.jm                                                                              birchk@moh.gov.jm                                                                                         damionbrown@gmail.com                                                                                             yonique.campbell1102@uwimona.edu.jm</t>
  </si>
  <si>
    <t>6 Montgomery road, Kingston 8.</t>
  </si>
  <si>
    <t xml:space="preserve">Christine Staple-ebanks                                                                                         Sasha Hill-Gayle.                                                                                                              Jennifer Staple-Gowdie.                                                                                                              Simone Sobers.                                                                                                       Karaine Holness.                                                                                                 Robert Ebanks.                                                                                                                              Yvonne O. Coke.                                                                                                         Karlene Crossdale-Castro.                                                                               Dr. Kay-Ann Bookall.                                                                                                           Dr. Lisa Vascianne.                               </t>
  </si>
  <si>
    <t xml:space="preserve">Info@nathanshelpinghandsfoundation.org                                                                                                             nathanebanksfoundation@gmail.com                                                                                                                           info@nefjamaica.org   </t>
  </si>
  <si>
    <t>(876) 857-4425.                                 (876) 622-7600                                                                    (876) 631-0595.</t>
  </si>
  <si>
    <t>Maxwell Phillips.-(Director/Sectary)(jam).                                                                                       Erva Jean Srevens.-(jam).</t>
  </si>
  <si>
    <t>(876) 472.0750.                                                                       (876) 440-2874.</t>
  </si>
  <si>
    <t>d_emagewear@yahoo.com                                                                             Stevenseunaids.org</t>
  </si>
  <si>
    <t>Yashika Lopez.-(Director/secretary)(jam).                                                                                                  Anika Lopez.-(jam).</t>
  </si>
  <si>
    <t>info@mylordshouseint.org                                                          rudybriscoe@gmail.com                                                                                          veeessjay@hotmail.com</t>
  </si>
  <si>
    <t>(876) 281-9634.                                                       (876) 359-0394                                                                          (876) 809-4141</t>
  </si>
  <si>
    <t>Rudolph Briscoe.-(jam),                                                                                      Vernon Jones.-(Secretary)(jam).                                                                                                           Carole Briscoe.-(jam).                                                                                                              External Overseas:    Bis. Roylee Johnson.                                                              Apos. Wayne Palmer.                                                                                                          Board of Reference  :                                                              Rev. Dr. Clinton Chrisholm                                                                                         Rev. Dr. Peter Garth.                                                                          Rev. Dr. A. Pamella Johnson.                                                                                    Rev. N.George Miller.                                                                    Elder Stephen Roomes.</t>
  </si>
  <si>
    <t>M R P Community Inc.</t>
  </si>
  <si>
    <t>Veronica Martin.-(Secretary)(Overseas Resident).                                                                                                         Bonie Martin.-(Overseas Resident).                                                                   Beverley McKinght.-(Oversea Resident).                                                                                      Patricia Austin.-(Overseas Resident).                                                                         Mennett Anieeta Green.-(jam).</t>
  </si>
  <si>
    <t>Mountrosserprimaryschool@gmail.com                                                                                              nahele1001@gmail.com                                                                                                                            pat_austin4@yahoo.com                                                                         mennettbeckford10@gmail.com</t>
  </si>
  <si>
    <t>(876) 926-3423 .                                                   (876) 418-8359.</t>
  </si>
  <si>
    <t>Beverley Neil.-(Secretary/director)(Jam).                                                                                           Deboran Francis.-(jam).</t>
  </si>
  <si>
    <t>(876) 410-2742.                                                                     (876) 338-6130.                                                                                  (876) 420-1600.</t>
  </si>
  <si>
    <t>dfjamaica@gmail.com                                                                                     swneil@cwjamaica.com</t>
  </si>
  <si>
    <t xml:space="preserve">Jody Ann Cameron.-(jam).                                                                                                                                            Samantha Bennett.-(jam).                                                                                         Courtney Beason.-(jam).                                                                                                                                   Cazmine Beason.-(jam).                                                                                                                jaunth Waugh.-(Secretary)(jam).                                                                                                                                                                                    </t>
  </si>
  <si>
    <t>Mvntcogacademy@gmail.com                                                                                     jasam_2932@yahoo.com</t>
  </si>
  <si>
    <t>Winsome Barnes.-(jam).                                                                                           Lenford Smart.-(jam).                                                                    Robertha McDonald.-(Deceased).</t>
  </si>
  <si>
    <t>1(876) 421-1129.                                                     (876) 424-3513                                                                  (876) 327-9388.                                                              (876) 805-8339.</t>
  </si>
  <si>
    <t>winbarnzy@yahoo.com</t>
  </si>
  <si>
    <t>(876) 450-2370.                                               (876) 894-2283.                                                 (876) 871-1522.                                                    (876) 321-7223.</t>
  </si>
  <si>
    <t>Jonathan Walker.-(jm),                                                                                                                      Natalie Walker.-(secretary)(jam).                                                                    Oswald Green.-(jam).                                                                                                 Lara Hepburn.-(jam).</t>
  </si>
  <si>
    <t>natliewhitewalker@gmail.com.com                                                                                                jonathanwalker1011@gmail.com                                                                                                                                               owaldgreen40@gmail.com</t>
  </si>
  <si>
    <t>Ebenezer Rehabilitation Centre For The Mentally Challenged / Homeless</t>
  </si>
  <si>
    <t>George Sloley.-(jam).                                                                        Kenneth Vanhorne.-(jam).                                                                                Paulette E. Wheeler.-(British).                                                                         Stanhope Delroy Scott.-(jam).                                                                Myrna Bailey.-(jam).                                                                          Joan Clarke.-(Secretary)(jam).</t>
  </si>
  <si>
    <t>1(876) 467-7269.                                                                (876) 963-3557.                                                                    (876) 622-2741.                                                                             (876) 467-7269.                                                                                             (876) 797-3111.</t>
  </si>
  <si>
    <t>Ebenezerhome15@gmail.com                                                                  joanlox@hotmail.com                                                                                                                                          geosloley@yahoo.com</t>
  </si>
  <si>
    <t>samanthahalosergeant@gmail.com                                                                                                    olivia_yee@hotmail.com                                                                                                          oyee353@gmail.com</t>
  </si>
  <si>
    <t>(876) 279-4239.                                                                       (876) 574-5996.                                               (876) 968-6686                                                                        (876) 873-2993.</t>
  </si>
  <si>
    <t>Shop # 9-11 city plaza, Congrieve Park, Port Henderson, Portmore, St.catherine.</t>
  </si>
  <si>
    <t>Avalyn Samuels.-(jam).                                                          Nicola Cuffe.-(Secretary)(jam).                                                                 Keith Samuels.-(jam).                                                                                  Karay Samuels.-(jam).                                                                   Junior Campbell.-(jam).                                                                                     Marica Campbell.-(jam).                                                            Robert Haughton-Jones.-(jam).</t>
  </si>
  <si>
    <t xml:space="preserve">1(876)412-3302.                                                                                             (876) 343-4174.                                                                                                            (876) 278-3952                                                                                  (876) 892-1289                                                                 (876) 572-8995.                                                                       </t>
  </si>
  <si>
    <t>Avalynsamuel@yahoo.com                                                                                                                                                   nikky6000@hotmail.com</t>
  </si>
  <si>
    <t>Cosma Baker.-(jam).                                                                              Carol Baker.-(Secretary)jam).</t>
  </si>
  <si>
    <t>(876) 496-0436.                                                                          (876) 871-1810.                                                                      (876) 496-0436 .                                                                                                            (876) 465-2887</t>
  </si>
  <si>
    <t>ndomiglobal@gmail.com                                                                                                dorcaling@yahoo.com                                                                              chendelimports@yahoo.com</t>
  </si>
  <si>
    <t>(876) 560-4751.                                                            (876) 560-4751.                                                                (876) 822-2170.</t>
  </si>
  <si>
    <t>newcaribbeanfoundation@gmail.com                                                                                                                                                       howsam1@icloud.com                                                                                                  m.dentonltd@gmail.com                                                                                             pphillips@cwjamaica.com</t>
  </si>
  <si>
    <t>Howard S.  Mitchel, CD JP.-(jam).                                                          Maureen M. Denton.-(secretary)(jam).                                                               Peter David Phillips.-(Member of Parliament)(jam).</t>
  </si>
  <si>
    <t>Winston Williams.-(jam).                                                                Franceella Martin.-(Secretary)(jam).</t>
  </si>
  <si>
    <t>1(876) 367-6805                                                                                       (876) 367-8217.                                                                                                            407-844-0994</t>
  </si>
  <si>
    <t>cfmoutreach@att.net                                                                                                                                          willonamissionforsouls@gmail.com                                                                                                                     fhbmartin@gmail.com</t>
  </si>
  <si>
    <t>107 Hagley park road, Hagley Park P.O., St. Andrew</t>
  </si>
  <si>
    <t>Damian Ffriend.-(jam).                                                                                   Sheldon Graham.-(jam).                                                                  Sanya Steen-Ffriend.-(Secretary)(jam).                                                                                                                                               Enid Fuller.-(jam).                                                                            Stacy-Ann McKenzie Richards.-(jam).</t>
  </si>
  <si>
    <t>1(876) 847-2273                                                                           1(876) 906-4354.                                                                                        (876) 452-2407.                                                                      (876) 871-4930.                                                                    (876) 276-8385.                                                                                         (876) 366-2566.                                                                                    (876) 509-7619.</t>
  </si>
  <si>
    <t>Netaministries20@gmail.com                                                                                          netamin@newebenezertab.org                                                                                        ssteen@newebenezertab.org                                                                                                                   dffriend@gmail.com                                                                                                              sheomagra@hotmail.com                                                                                                 enid_fuller@yahoo.com                                                                                                                        staceyannrichards83@gmail.com</t>
  </si>
  <si>
    <t>Bernice Bent.-(british).                                                                                        Lovel Bent.-(british).                                                                                              Nehemiah Jess.-(british).                                                                         Wilbert Robinson.-(british).                                                                         Marie St. Hilaire.-(british).                                                                     Deloris Williams.-(british).                                                                                                                          Marie edwards.-(Secretary)(jam).</t>
  </si>
  <si>
    <t xml:space="preserve">1(876) 519-9411.                                                             (876) 934-8358.                                                (876) 422-0758             </t>
  </si>
  <si>
    <t>Naturalreleafcharities@gmail.com                                                                                                                    pastorbentla@hotmail.com                                                                                                                                                 newlifebrethren@gmail.com                                                                                                                      soultranscoltd@hotmail.com                                                                                                             newlifeassembly@tiscali.co.uk</t>
  </si>
  <si>
    <t>George Elleson.-(jamaica).                                                                            Claudette Sandra Thomas.-(Secretary)(jam).</t>
  </si>
  <si>
    <t>(876) 919-8276                                                                                (876) 829-1258</t>
  </si>
  <si>
    <t>Claudette101ideas@gmail.com                                              gelleson3@gmail.com</t>
  </si>
  <si>
    <t>Lois Wright.-(Secretary)(jam).                                                                                 Beresford Nelson.-(jam).                                                                  Everal Edwards.-(jam).                                                                            Andrew Walters.-(jam).                                                                   Andrea Higgins.-(jam).                                                                             Steve Allen.-(jam).</t>
  </si>
  <si>
    <t>To empower inner-city youth through skills training and job creation to enhance their personal, family, and community development prospects.</t>
  </si>
  <si>
    <t>(876) 276-5036                                                              (876) 997-0798.                                                               (876) 345-7527.                                                  (876) 881-5858.                                                             (876) 455-3935                                                          (876) 382-1741.</t>
  </si>
  <si>
    <t>beresnelson@yahoo.com                                                                  hisworkmanshipeph210@cwjamaica.com                                                                                     wrightlois@hotmail.com</t>
  </si>
  <si>
    <t>Clifton Cameron.-(jam)                                                                                                                    Colia Lewis.-(jam).                                                                                                      Dwight Gordon.-(jam).                                                                   Trevor Anderson.-(jam).</t>
  </si>
  <si>
    <t>1(876)463-7999                                                                                                      (876) 499-9692                                                                               (876) 520-5739</t>
  </si>
  <si>
    <t>Chiston_2000@yahoo.com                                                                                                                           shemari_a@yahoo.com                                                                                                                              colialewis@gmail.com</t>
  </si>
  <si>
    <t>Robert george Campbell.-(jam).                                                                       Troy Grant.-(jam).                                                                                                      Chinnese Nicola Morrison.-(jam).</t>
  </si>
  <si>
    <t xml:space="preserve">(876) 983-9055                                                                                    (876) 507-2169                                                                          (876) 416-1265                                                                  </t>
  </si>
  <si>
    <t>chinnesemorrison@gmail.com                                                                                      nmsirtroy@yahoo.com                                                                      robertgeorgecam@yahoo.com</t>
  </si>
  <si>
    <t>Everett brown.(jam). Peter kerr.(bah). Rodrick sands.(bah). Cheryl rille.(bah). Audrey brown.(jam). Charles bracken.(usa). Mark garland.(turk &amp; caicos). Anthony curtis.(bah). Meric walker.(jam). Daphne barr.(bah). Carla ann roper.(jam). Desiree rolle-forbes.(bah). Dennis brown.(jam). Witford reid.(usa). Bancroft barwise.(jam). Karl archer.(jam). Dr. Gamaliel florez education.(usa). Dennis samuels.(jam). Leon higgs.(bah). Reinaido dracket.(caymanian). Steve cornwall.(turks&amp;caicos). Adiai biythe.(jam). Eric danny clarke.(bah). Charies braken.(usa). Harold clayton.(usa). Linford a. Pierson,(caymanian). Andrey sewell.(jam). Michael henry."(jam). Glen samuels.(jam). Levi johnson.(jam). Eric nathan.(jam). Clasford woolery.(jam).</t>
  </si>
  <si>
    <t xml:space="preserve">asheki Hanefah Spooner.-(Secretary)(jam).                                                                                                                          Jacqueline A. Simmonds-Spooner.-(Secretary)(jam).                                                                                     Gavin T. Badchkam.-(jam).                                                                       Idean Lambert.-(jam).                                                                </t>
  </si>
  <si>
    <t>(876) 496-6425.                                                                       (876) 477-7315.                                                         (876) 478-9494.                                                                (876) 596-6619</t>
  </si>
  <si>
    <t>Nmnbchurch@gmail.com                                                                                                          jacquelinespooner3@gmail.com                                                                                 birdcamp1985@yahoo.com                                                                                   ikehsa@gmail.com</t>
  </si>
  <si>
    <t>To promote cultural awareness between Republic Of Turkey, and Jamaica.                                                                                                          The advancement of education by operating educational institutions and awarding scholarships to students asisting with tuition and conducting students exchange programmes between Jamaica, and The Republic Of Turkey.</t>
  </si>
  <si>
    <t>Eyup Ensar Ozturk.-(Turkish).                                                                           Yesim Ozturk.-(secretary)(Turkish).</t>
  </si>
  <si>
    <t>(876) 546-2220.                                                                     (876) 546-2230</t>
  </si>
  <si>
    <t>ensarozturk@hotmail.com                                                                                                jordeozj@hotmail.com</t>
  </si>
  <si>
    <t>Loxene Smith-Mason.-(jam).                                                                                                Vincent Clarke.-(jam).                                                                            Jenifer Clarke.-(jam).                                                                                                        Errol George Mason.-(jam).</t>
  </si>
  <si>
    <t>(876) 835-2297.                                                                     (876) 775-9195                                                                         (876) 336-2420                                                                                (876) 779-6574</t>
  </si>
  <si>
    <t>Harleancooper@yahoo.com                                                                                                          egmason_ja@hotmail.com                                                                                        loxenemason@gmail.com                                                                                           LTD.@yahoo.com</t>
  </si>
  <si>
    <t>(876) 930-2039                                                      (876) 962-3545.                                                                              (876) 943-5011.</t>
  </si>
  <si>
    <t xml:space="preserve">mulloboo@yahoo.com                                                                           msgrant361@yahoo.com                                                                                        blessdavid1@yahoo.com                                                                                          paul.joel2006@gmail.com                                                                                                      </t>
  </si>
  <si>
    <t xml:space="preserve">Dana Demontagnac.-(secretary/Director)(jam).                                                                                                                                         Paul Demontagnac.-(jam).                                           </t>
  </si>
  <si>
    <t>(876) 414-2942                                                                          (876) 563-5551                                                                          (352) 438-6790</t>
  </si>
  <si>
    <t>PDJCMinistry@gmail.com                                                                                                                                                  pauldemontagnac7@gmail.com                                                                                                                                 danademontagnac@gmail.com</t>
  </si>
  <si>
    <t>Dr. Judith Leiba-Thomas.-(jam).                                                                     Dr. Kevin Goulbourne.-(jam).                                                                 Ms. Collete Kirlew.-(jam).                                                                    Mr. Gregory Pullen.-(jam).                                                                        Mr. Michael Tucker.-(Secretary)(jam).</t>
  </si>
  <si>
    <t>(876) 564-7739                                                                      (876) 317-8407                                                           (876) 797-1008                                                                   (876) 383-1400                                                                          (876) 381-3111</t>
  </si>
  <si>
    <t>MTUCKER@NCDA.ORG.JM                                                                                                          thengojourney@gmail.com</t>
  </si>
  <si>
    <t>(876) 480-1649.                                                                  (876) 437-6970.                                                        (876) 859-9166.                                                              (876) 790-2519                                                                        (876) 579-8829.</t>
  </si>
  <si>
    <t>robert.mcgill@gmail.com                                                                                 garcia@trelawnypc.org                                                                                leolawrence1958@gmail.com                                                                    mack_pauli@yahoo.com</t>
  </si>
  <si>
    <t>Pauline McKenzie.-(jam).                                                             Leo Lawrence.-(jam).                                                                    Robert McGill.-(jam),                                                             Theresa Lawrence.-(jam).                                                              Garica McLean.-(Secretary)(jam).</t>
  </si>
  <si>
    <t>2c East Bell Road, Kingston 11</t>
  </si>
  <si>
    <t>(876) 923-8933                                                                        (876) 362-5598                                                                  (876) 313-3742                                                                             (876) 926-2751</t>
  </si>
  <si>
    <t>Nikeisha Jodi-Ann Brown.-(jam).                                                                                    Maxine Angella Jarrett.-(Secretary)(jam).                                                                             Webster Edwards.-(jam)</t>
  </si>
  <si>
    <t>b_nikeisha@yahoo.com                                                            maxinejarrett@ymail.com                                                                               ed@flowja.com</t>
  </si>
  <si>
    <t xml:space="preserve">(876) 388-7083                                                                         </t>
  </si>
  <si>
    <t>Annette Bodden-Whisker.-(jam/oversesa residence).                                                                                 Tensha Andrea Thorpe.-(Secretary)(jam).</t>
  </si>
  <si>
    <t>terishathorpe@yahoo.com                                                                                           xodus@btinternet.com</t>
  </si>
  <si>
    <t>CAOS100NR-19C</t>
  </si>
  <si>
    <t>Hideaway Lane, Red Ground District, Negril P.O., Westmoreland</t>
  </si>
  <si>
    <t xml:space="preserve">Jamie Burkhead.-(U.S.A).                                                                                  Denise Burkhead.-(U.S.A).                                                                                                Tamara (Tammy) Howard.-(U.S.A).                                                                                                     Jeannie Burkhead.-(Secretary)(U.S.A).                                                                                 </t>
  </si>
  <si>
    <t xml:space="preserve">(876) 894-8986                                                    (859) 539-4639                                                                   (502) 316-3597                                                                       (859) 494-6352                 </t>
  </si>
  <si>
    <t>helpthekids2017@gmail.com                                                                                                centralcog@yahoo.com</t>
  </si>
  <si>
    <t xml:space="preserve">Yasmin Chong.-(Secretary)(jam).                                                                                              Allison Perat.-(jam).                                                                            </t>
  </si>
  <si>
    <t>1(876) 925-2501                                                                            1(876) 905-5008                                                          (876) 618-8818</t>
  </si>
  <si>
    <t>rcompark@gmail.com                                                                                    allisonpeart.7020@gmail.com                                                                    yasminchong.7020@gmail.com                                                                                                                 yvonne.godfrey@jm.ey.com</t>
  </si>
  <si>
    <t>Lot 1, Campbell Pen, Red Hills, Red Hills P.O., St. Andrew</t>
  </si>
  <si>
    <t>Lot 35 Spring Farm Drive, Little River P.O., Montego Bay, St.James</t>
  </si>
  <si>
    <t>Chaya Mushka Wilhelm.-(Secretary)(American).                                                                             Yaakov Raskin.-(American).</t>
  </si>
  <si>
    <t xml:space="preserve">(876) 452-3223                                                                     (876) 596-2034                                                                                 (876) 630-4400                                                                                                                                                                                                            </t>
  </si>
  <si>
    <t>Rabbi@chabadofijamaica.com                                                           rabbi@jewishjamaica.com                                                                                                                 mushkeewill@gmail.com                                                                                                                   yraskin770@gmail.com</t>
  </si>
  <si>
    <t>(876) 382-3742                                                                    (876) 754-3562                                                                                               (876) 978-2471                                                                    (876) 282-1503                                                                                (876) 962-4737                                                                                    (876) 942-2943                                                        (876) 832-7295                                                                                        (876) 932-8341</t>
  </si>
  <si>
    <t>noel.smith@smithandassociatesjm.com                                                                                   erccrawfordjamaica@gmail.com                                                                                     c.earlsamuels@gmail.com                                                                                             robinsonbarrington@gmail.com                                                                             parkesjimm@gmail.com                                                                                                        juggan-brownv@guardsmangroup.com                                                                                                 whittad@hotmail.com                                                                                   recardo.nathan@pwc.com</t>
  </si>
  <si>
    <t>Noel Smith.-(Secretary)(jam)                                                                      Eric Crawford.-(jam).                                                                          Carton Samuels.-(jam).                                                                          Barrington Robinson.-(jam).                                                                             Ralph Parkes.-(jam).                                                                        Valerie Juggan-Brown.-(Jam).                                                                  Daivd A. Whittaker.-(jam).                                                                            Recardo Nathan.-(jam).                                                                               Ronald Sutherland.-(jam).                                                                                                     Horace McCormack.-(jam).</t>
  </si>
  <si>
    <t>Chantaeu Munroe.-(Secretary)(jam).                                                             Ryan Campbell.-(jam).</t>
  </si>
  <si>
    <t>Beignitedja@gmail.com                                                                                                    riijamaicanow@gmail.com                                                                                                                            chantaeumunroe@gmail.com</t>
  </si>
  <si>
    <t>1(876) 314-2490.                                                                               (876) 342-8070                                                                                           (876) 322-8869.                                                                             (876) 894-3815</t>
  </si>
  <si>
    <t>Femeventsmarketing@gmail.com                                                                                  esther.ichs.thomas@gmail.com                                                                                                              heather_willy@yahoo.com                                                                                                         donnapeng@yahoo.com</t>
  </si>
  <si>
    <t>Keisha Ann Thomas.-(jam).                                                                Esther Ann Thomas.-(secretary)(jam).                                                                      Heather Andrea Wilberforce.-(jam).                                                     Donna Angella Pengelley.-(jam).</t>
  </si>
  <si>
    <t>Daniela Morris.-(Secretary)(jam).                                                                                Prince David Emanuel Morris.-(jam).                                                                                Paul Ray Anthony Adair.-(jam).</t>
  </si>
  <si>
    <t>1(876) 410-6798.                                                                         (876) 999-1736                                                                                      (876) 572-4279.                                                                                (876) 389-3620.</t>
  </si>
  <si>
    <t>Princemorr2000@yahoo.com                                                                                                      daniecamitchell44@yahoo.com                                                                                      dimesshope@gmail.com</t>
  </si>
  <si>
    <t>Claudette Clarke.-(jam).                                                                                 Bethina Edwards.-(Secretary)(jam).                                                                                Cynthia Noble.-(jam).                                                                                  Sharon Gordon.-(jam).                                                                                                 Geraldine Cobran-Barr.-(jam).                                                                 Negrita Anglin-Chin.-(jam).</t>
  </si>
  <si>
    <t>(876) 822-7009.                                                                              (876) 883-2795.                                                                              (876) 815-6835                                                                                                (876) 872-8424.                                                                    (876) 939-7392.                                                                                      (876) 392-2902.</t>
  </si>
  <si>
    <t>stepbet@gmail.com                                                                                             clandette2729@yahoo.com                                                                                                                                            patricanoble@yahoo.com                                                                                     sharilug@yahoo.com                                                                                gbarr26@yahoo.com                                                                                            pidosha@yahoo.com</t>
  </si>
  <si>
    <t>(876) 634-5354.                                                    (876) 401-7279.                                                                            (876) 392-7933.                                        (876) 403-1725.</t>
  </si>
  <si>
    <t>Chantel Amoy Whitter.-(jam).                                                                      Nadine Amazene Alexander.-(jam).                                                         Hugh George Welsh.-(Secretary)(jam).</t>
  </si>
  <si>
    <t>Pemministry@yahoo.com                                                            beauty-falls@yahoo.com                                                                                           nadinemjcea@gmail.com                                                                                                                         muzikville.workshop@gmail.com</t>
  </si>
  <si>
    <t>1(876) 853-3501                                                                   (876) 873-8378.</t>
  </si>
  <si>
    <t>Tania Mignott.-(Secretary)(jam).                                                                        Bishop. Samuel St.Aubyn Miller.-(jam).</t>
  </si>
  <si>
    <t>Powerlineministrieschurch@gmail.com                                                                                                       tania262001@yahoo.com</t>
  </si>
  <si>
    <t>RAPHA  International Grace Ministries Limited</t>
  </si>
  <si>
    <t>Lavern Blackwood.-(secretary)(jam).                                                                                                      Oneil Smith.-(jam).                                                                               Carla Smith.-(jam).</t>
  </si>
  <si>
    <t>(876) 381-7559                                                                                         (876) 301-5008                                                                      (876) 815-6229</t>
  </si>
  <si>
    <t>oneilsmith1975@gmail.com                                                                                             raphaintlgrace@gmail.com</t>
  </si>
  <si>
    <t xml:space="preserve">Leroy Anthony Palmer.-(jam/overseas resident)                                                                                              Donald Manley Coke.-(jam).                                               Dennis Anthony Morgan.-(jam).                                                                                                  Kenroy Alfredo Watson.-(Secretary)(jam).                                             </t>
  </si>
  <si>
    <t>1(876) 501-1432                                                             (914) 299-8856                                                                        (876) 367-0082                                                                                 (876) 889-0082                                                                                (876) 501-1432</t>
  </si>
  <si>
    <t xml:space="preserve">Assak123@yahoo.com                                                                palmerleroy1@yahoo.com                                                                                     cliffanders65@gmail.com                                                                                                             dennis.morgan@jcf.gov.jm                                                                                           </t>
  </si>
  <si>
    <t>Camara Richards.-(jam).                                                                           Odean White.-(jam).                                                                                   Alysia White.-(jam).                                                                             Camille Jackson.-(jam).                                                                           Terresha Simmonds-Nairne.-(jam).                                                                Lotoya N.F.Essue.-(secretary)(jam).</t>
  </si>
  <si>
    <t xml:space="preserve">1(876) 812-9213.                                                                       (876) 433-9077                                                                                                (876) 313-5932                                                                                                                     (876) 452-3085                                                                       (876) 818-6282                                                                                               (876) 420-3115                                                                                                (876) 812-9213                    </t>
  </si>
  <si>
    <t>camcamjm@yahoo.com                                                                                              odeanwhite@gmail.com                                                                                   lacreatrice@gmail.com                                                                                     camillejackson06@yahoo.com                                                                             tls.nairne@gmail.com                                                                                            fancyfacelotoya@gmail.com</t>
  </si>
  <si>
    <t>Arlene Antoinette Walters.-(jam).                                                          Shauntel Angelica Walters.-(Secretary)(jam).</t>
  </si>
  <si>
    <t>1(876) 582-8163                                                                                 (876) 773-0273</t>
  </si>
  <si>
    <t>dcane41williams@gmail.com                                                                                                 shauntel.walters1@gmail.com</t>
  </si>
  <si>
    <t>Dania-Kae Kirkland.-(Secretary)(jam).                                                             Ryan Reynolds.-(jam).                                                                Dawnette Reynolds.-(jam).</t>
  </si>
  <si>
    <t xml:space="preserve">  (876) 890-2355                                                                  (876) 529-8596</t>
  </si>
  <si>
    <t>Pureinheartministriesintl@gmail.com                                                                                          dani_kae@yahoo.com                                                                               daniakae.kirkland@gmail.com                                                                                                              ryanisraelmark@gmail.com                                                                                                                       crissydsmart@yahoo.com</t>
  </si>
  <si>
    <t>Marjorie May McCreavy.-(Secretary)(jam).                                                                                  Morissa Avianne McCreavy-Roberts.-(jam).</t>
  </si>
  <si>
    <t>(876) 808-6314                                                 (876) 758-2802                                                      (876) 503-6698                                                                                       (876) 590-2164                                                                   (876) 573-6647</t>
  </si>
  <si>
    <t>prophetichouseoffaith@gmail.com                                                                                        snewtonbryant@yahoo.ie                                                                                                                                kc.palmer@yahoo.com</t>
  </si>
  <si>
    <t>Sybil Octavia Newton-Bryant.-(Secretary)(Jam).                                                                   Kenton Carshell Palmer.-(jam).                                             Sonia Morrison-Campbell.-(jam).                                                   Jennifer Annmarie Black.-(jam).                                                                                                    Carleen Smith-Edwards.-(jam).                                                                              Lileth Dale-Morrison.-(jam).                                                                     Natisha Thompson.-(jam).                                                                                                            Junior McCausland.-(jam).                                                                                      Oneil Crumble.-(jam).                                                                                          Maxine Taylor.-(jam).                                                                                  Kevon Newman.-(jam).                                                                    Nicholas Truner.-(jam).                                                                                                               Doreen Morgan.-(jam).                                                                                                                            Krista -kay Miller.-(jam).                                                                     Amoy Bernard.-(jam).                                                                                            Hortence Litchmore.-(jam).                                                                                                 Amoy  Constable.-(jam)                                                                                         Dexandre Marriott.-(jam).                                                                                          Imani Scarlet.-(jam).                                                                                                                     Lelejth Baxter-McCauseland.-(jam).                                                                                                   Makedan Hudson.-(jam).</t>
  </si>
  <si>
    <t>(876) 926-5462                                                        (876) 296-1938</t>
  </si>
  <si>
    <t xml:space="preserve">Stacy-ann Monique Valentine Barrett.-(jam).                                                                          Grel Thompson.-(Secretary)(British).                                                                                                              Bridgette Belinda Barrett.-(jam).                                                                                           </t>
  </si>
  <si>
    <t xml:space="preserve">bridgettebarrett@project-abroad.org                                                                                  kayhendricks@projects-abroad.org                                                                                  stacyannbarrett@projects-abroad.org                                                                              gregthompson@projects-abroad.co.uk                                                     </t>
  </si>
  <si>
    <t>Project Ice Jamaica  Limited.</t>
  </si>
  <si>
    <t>Antoinette Daniels.-(jam).                                                                                                           Natasha Valarie Vassell.-(secretary)(jam).                                                                                                Carlington Martinez.-(jam).</t>
  </si>
  <si>
    <t>(876) 422-0676                                                                            (876) 784-0166                                  (876) 825-2405</t>
  </si>
  <si>
    <t>danielstwenty13@gmail.com                                                             carlingtonroymartines@gmail.com                                                      nvaj18@hotmail.com</t>
  </si>
  <si>
    <t>CAUN100NR-69C</t>
  </si>
  <si>
    <t>47 Church street, Montego Bay, St. James</t>
  </si>
  <si>
    <t xml:space="preserve">Rosalee Brown.-(jam)                                                                                  Annmarie Brown-Chattoo.-(Secretary)(jam).                                                                                                       Alonia Dahlia Ellington.-(jam).                                                                                                                 Konard-Allan Jevon Brown.-(jam)                                                                                             </t>
  </si>
  <si>
    <t>876-489-8017                                                                             (876) 356-3409                                                                        (876) 489-8017                                                                               (876) 612-1155                                                                 (876) 421-5259                                                                          (876) 339-3931</t>
  </si>
  <si>
    <t>Inhealthja@gmail.com                                                                                                                    asbchattoo@gmail.com                                                                                                     ellingtonad@gmail.com                                                                                                                                   rosalee.m.brown1@gmail.com</t>
  </si>
  <si>
    <t>Adama Shennesa Blagrove.-(american).                                                                                                      Wayne Anthony Blagrove.-(jam).</t>
  </si>
  <si>
    <t>876-374-3858.                                                                                                         (876) 374-4656</t>
  </si>
  <si>
    <t>Blagrove5@gmail.com                                                                                                                                      montegobayautismcenter@gmail.com</t>
  </si>
  <si>
    <t>CAIN100NR-608C</t>
  </si>
  <si>
    <t>Southfield District, Southfield P.O., St. Elizabeth</t>
  </si>
  <si>
    <t>(876) 990-6776                                                                                (876) 345-7381                                                                             (876) 793-2013</t>
  </si>
  <si>
    <t>Dkjunction@yahoo.com                                                                                                     kevinjosephs02@gmail.com                                                                                  hmkinkead@gmail.com</t>
  </si>
  <si>
    <t>Devon Kinkead.-(jam).                                                                              Kevin Josephs.-(jam).                                                                 Hyacinth Kinkead.-(Secretary)(jam).</t>
  </si>
  <si>
    <t>CAIN100NR-43C</t>
  </si>
  <si>
    <t>Fairview Town Centre, Bogue, Montego Bay #1 P.O., Saint James</t>
  </si>
  <si>
    <t>Kevin O'brien Chang.-(jam).                                                                             Anne Chang.-(Secretary)(jam).                                                   Raymond Therrien.-(Canadian).                                                                                           Shinque Chang.-(jam).</t>
  </si>
  <si>
    <t>876-946-2630                                                                  (876) 952-3866                                                            (876) 363-9283                                                                                 (876) 399-3758                                                                                    (876) 877-7177</t>
  </si>
  <si>
    <t>anne.chang@fontanapharmacy.com                                                                                    ray.therrien@fontanapharmacy.com                                                                           kob,chang@fontanapharmacy.com                                                                   foundation@fontanapharmacy.com</t>
  </si>
  <si>
    <t>The Committee For The Upliftment Of The Mentally ILL</t>
  </si>
  <si>
    <t>Isaac Dylan Drive, Brandon Hill, Montego Bay, Saint James.</t>
  </si>
  <si>
    <t>Lynda Marie Langford.-(jam).                                                                         Sonia Daley-Clarke.-(jam).                                                                                Muriel Ann Newnham.-(jam).                                                                                      Gail Elise Graham.-(jam).                                                                         Catherine DeLisser.-(jam).</t>
  </si>
  <si>
    <t>876-952-8737.                                                                        (876) 361-2373                                                                                (876) 991-4621                                                                                    (876) 388-2202</t>
  </si>
  <si>
    <t>Cumi@cwjamaica.com                                                                                            sonkev@hotmail.com                                                                                                          trinadelisser@gmail.com                                                                                                    annewnham@gmail.com</t>
  </si>
  <si>
    <t>Teresa Walling.-(secretary)(overseas).                                                                      Rick Ladd.-(overseas).                                                                                  Adam Gerber.-(Overseas).</t>
  </si>
  <si>
    <t>Innercity Foundation</t>
  </si>
  <si>
    <t>(876) 967-9735.                                               (876) 822-0552                                                         (876) 8322169                                                                   (876) 783-6482                                                (876) 891-1119                                                                                              (876) 885-8732</t>
  </si>
  <si>
    <t>Errol  Henry.-(jam).                                                                     Blondell Wilson-henry.-(jam).                                                                                              Otis Whyte.-(Secretary)(jam).                                                                                   Ackelie Burrell.-(jam).                                                         Phillippa Henry.-(jam).</t>
  </si>
  <si>
    <t>Innercitybusinessprojects@gmail.com                                                                                                          errolbhenry@gmail.com                                                                             otiswhyte@gmail.com                                                                                                   hillippahenry@gmail.com                                                                                                                     ackelieburrell@gmail.com                                                                                           blonhenry@yahoo.com.</t>
  </si>
  <si>
    <t>(876) 897-8522                                                                            (876) 4545413</t>
  </si>
  <si>
    <t>Indefenceofquality@gmail.com                                                                                                                   silvia.kouwenberg@uwimona.edu.jm</t>
  </si>
  <si>
    <t>Mark Clifford.-(Secretary)(jam).                                                                   Silvia Kouwenberg.-(Dutch).</t>
  </si>
  <si>
    <t>CAIN100-889C</t>
  </si>
  <si>
    <t>70 Claude O'Reagan Close, Twickenham Park, St.Catherine</t>
  </si>
  <si>
    <t>Mark Johnson.-(jam).                                                                              Nicole Fray-Johnson.-(Secretary)(jam).</t>
  </si>
  <si>
    <t>marq.jon@gmail.com                                                                       proverb31v10@yahoo.co.uk                                                                                           markjohnson.pmp@gmail.com                                                                                      nicolefrayjohnson@gmail.com</t>
  </si>
  <si>
    <t>Delford Davis.-(jam).                                                                  Howard Grandison.-(jam).                                                             Janet Small.-(jam).                                                                Sonia Palmer.-(jam).                                                               Rohan Cobourne.-(jam).                                                                                  Claudia Wade-Gordon.-(Secretary)(jam).</t>
  </si>
  <si>
    <t>churchpfmfamily.org                                                                    cwadegordon@yahoo.com</t>
  </si>
  <si>
    <t>1(876) 829-1525                                                   1(876) 988-7638                                                      (876) 988-9196                                                                               (876) 376-9721                                                            (876) 433-3011                                                                  (876) 988-9196                                                                     (876) 544-2306                                                                          (876) 342-2991.</t>
  </si>
  <si>
    <t>Portland Rehabilitation Management</t>
  </si>
  <si>
    <t>Dr. Paul scott Rhodes.-(american).                                                                                   Camille Tucker.-(jam).                                                                                                                Elizabeth Drouhard.-(american).                                                                          Zachary Wagner.-(american).                                                                   Janene Laing.-(jam).                                                          samantha Clement.-(american).                                                       Nellie Ann Walker.-(Secretary).</t>
  </si>
  <si>
    <t>1(876) 993-2587                                                                  (876) 993-9166.                                                                            Fax: 1(876) 993-2117                                                          (876) 393-7290                                                                     (876) 428-6532.</t>
  </si>
  <si>
    <t xml:space="preserve">tucker@tuckerlawllc.com                                                                  prmjamaica@gmail.com                                                                                                  bdrouhard@gmail.com                                                                       janene.laing@gmail.com                                                                                                          </t>
  </si>
  <si>
    <t>Roosie Rutherford-Smith.(jam).                                                                  Janette Marie James.-(jam)                                                                      Opal Denise Levene.-(secretary)(jam).</t>
  </si>
  <si>
    <t>1(876) 918-1333                                                                           1(876) 354-7067                                                           (876) 530-4208                                                           (876) 487-8523</t>
  </si>
  <si>
    <t>Portersmountain2019@gmail.com                                                                               roosiersmith@hotmail.com                                                                                            janjames1960@gmail.com</t>
  </si>
  <si>
    <t xml:space="preserve">Port Morant Life Mission Foundation </t>
  </si>
  <si>
    <t>Vinette Johnson.-(jam).                                                                                              Tennyson Hunt.-(jam).                                                                             Caroline McKenzie.-(Secretary)(jam).</t>
  </si>
  <si>
    <t>bishoptennyson@gmail.com                                                                                                     carolmcken66@gmail.com</t>
  </si>
  <si>
    <t>(876) 375-4712                                               (876) 874-7518                                                          (876) 356-0600                                                                (876) 874-7518                                                        (876) 874-7517</t>
  </si>
  <si>
    <t>Richard White.-(jam).                                                                              Mercedes Allen-Bunsie.-(Secretary)(jam).                                                                                 Beverley Dryden.-(jam).                                                                                       Sylvia McKenzie.-(jam).                                                                     Donaild Thompson.-(jam).                                                                                   Heather Knox.-(jam)                                                                          Andrea Morre.-(jam).</t>
  </si>
  <si>
    <t>1(876) 993-2644                                                 (876) 366-5230                                                     (876) 875-7408                                                                 (876) 388-5968</t>
  </si>
  <si>
    <t>richiejm2003@yahoo.com                                                                  mercedar@yahoo.com                                                                        heatherknox30@yahoo.com</t>
  </si>
  <si>
    <t>Kerry-Ann McLead.-(Secretary)(jam).                                                                              Derval Thompson.-(jam).                                                                               Stephan Harris.-(jam).                                                                                          Cornelius Josephs.-(jam).</t>
  </si>
  <si>
    <t>1(876) 771-7761                                                    (876) 323-0938                                                              (876) 363-4381                                                                           (876) 969-5887                                                        (876) 845-8564</t>
  </si>
  <si>
    <t>derval8851764@gmail.com</t>
  </si>
  <si>
    <t xml:space="preserve">Maxine Henry-Wilson.-(Chair)(jam).                                                                                           Deanna Ashley.-(jam).                                                                             Audrey Richards.-(jam).                                                                                               Elizabeth Ann Jones.-(jam).                                                                      Fay McIntosh.-(jam).                                                                                                             Jessica Jones.-(jam).                                                                                                                            Sharon Reid.-(jam).                                                                                                     Keeva Ingram.-(jam)                                                                                                           Margaret Bernal.-(jam).                                                                         Terry Ann Heffes.-(jam).                                                          Julaine Lumsden.-(jam).                                                                                       Nicole Roberts.-(jam).                                                                                     Carol Coore.-(jam).                                                      Christine Stibel.(jam).                                                                                                           Shirley-Anne Eaton.-(Secretary)(jam).              </t>
  </si>
  <si>
    <t>(876) 754-9713                                                                                  (876) 881-8924                                                                           (876) 321-1498                                                                                       (876) 574-5722</t>
  </si>
  <si>
    <t>sahsfoundation@sahs.edu.jm                                                                                                 shirleyanneaton@gmail.com                                                                               mahw2018@gmail.com</t>
  </si>
  <si>
    <t>Patrice Tallor.-(Secretary)(jam).                                                                               Eusa Samuels.-(jam).                                                                 Bonita Samuels.-(guyanese).                                                                   Angella O'meally.-(jam).                                                                 Winny Richards.-(jam).</t>
  </si>
  <si>
    <t>1(876) 420-4314                                                                           1(876) 985-1837                                                                         (876) 836-4163                                                    (876) 344-2348                                                                (876) 344-2377                                         (876) 383-0117                                                                                                         (876) 335-2385</t>
  </si>
  <si>
    <t>Helpoutreach@live.com                                                                                         pruetaylor15@yahoo.com                                                                                                                       esau_samuels@yahoo.com                                                                                                              bonita_samuels@yahoo.com                                                                                                 omeallyangella@gmail.com                                                                                                             kingrichards1999@gmail.com</t>
  </si>
  <si>
    <t>Patsie Hurd-Brown.-(Secretary)(jam).                                                                                                   Terry Hayden.-(british).</t>
  </si>
  <si>
    <t>1(876) 845-1253                                                                                           44+75-486-7279.</t>
  </si>
  <si>
    <t>Terrhayden1@gmail.com                                                                                              terry.hayden@gmail.com</t>
  </si>
  <si>
    <t>AG Dawes Memorial Education Foundation Limited</t>
  </si>
  <si>
    <t>CAIN100NR-119C</t>
  </si>
  <si>
    <t>Yvonne Michelle Newman Chin.-(Secretary)(jam),                                                                                                                         Wayne Lincoln-Sutherland.-(jam).                                                                          Patricia May Makeba-Sutherland.-(jam).                                                                   Radcliffe George Daley.-(jam).                                                            Sadie Clare Elenor Ramsay- Lewis-(jam).</t>
  </si>
  <si>
    <t>partnershipandloveja@gmail.com                                                                                                                 ynewmanchin@gmail.com                                                                                                                          waynes@cwjamaica.com                                                                 patricas@cwjamaica.com                                                                                                                                             radcliffegdaley65@hotmail.com                                                                                                             sadielewis2010@hotmail.com</t>
  </si>
  <si>
    <t>Marc Frankson.- (jam)                                                                             Ida-gay Warburton-Frankson.-(jam).                                                                           Jehan White.-(jam).                                                               Warren Thompson.-(jam).</t>
  </si>
  <si>
    <t xml:space="preserve">Jacqueline Thompson.-(Secretary)(jam).                                                                                                                              Joan -marie  powell.-(jam).                                                                                                  rachel mckinley.-(jam).                                                                            marsha cope=riley.-(jam).                                                                                               robert arthurs.-(jam).                                                                                                                             rory burchenson.-(jam).                                                                                                                                kaydene desilva.-(jam).                                                                                            kimberley lue lim.-(jam)                                                                                                                             jason-peter moses.-(jam).                                                                                                             tamara thompson.-(jam).                                                                                                          donald wehby.-(jam)                                                                                                                           suzanne nam.-(jam).                                                                                                                  Lloyd anthony lawrence.-(jam).                                                                                                                            romario creary.-(jam).                                                            </t>
  </si>
  <si>
    <t>jacqueline.thompson@gkco.com                                                           tamara.thompson@gkco.com</t>
  </si>
  <si>
    <t>(876) 855-2627.                                                    (876) 312-1498.                                                                                 (876) 480-8453</t>
  </si>
  <si>
    <t>Bishopbrown692@gmail.com                                                                                                                                         stef-stew@yahoo.com</t>
  </si>
  <si>
    <t xml:space="preserve">stephanie joy brown-stewart.-(Secretary)(jam).                                                                                                                             bishop.Willfred m.brown.jp.-(jam).                                                                                     Michael a,brown.-(jam / oversesa residence).                                                                          elmater williams.-(jam).                                                                      icyline brown.-(jam).                                                                                                   andrea brown.-(jam).                                                                                                 hazel ashemede.-(jam).                                                                                                                  </t>
  </si>
  <si>
    <t xml:space="preserve">Oliver overett.-(jam)                                                                                  Suzanne robinson-davis.-(jam)                                                                                                          Judith nadine anderson.-(Secretary)(jam). </t>
  </si>
  <si>
    <t>Duane Stephenson.-(jam).                                                                            Gabrielle Wood.-(jam)                                                                                                  Christopher Alliston Wood.-(secetary)(jam).</t>
  </si>
  <si>
    <t>CAIN100-251C</t>
  </si>
  <si>
    <t>Diosofmville@gmail.com                                                                                                                               tcgivans@mandevillediocese.org</t>
  </si>
  <si>
    <t>CAIN100-2176</t>
  </si>
  <si>
    <t>Heaven Strong Arm Ministry Limited</t>
  </si>
  <si>
    <t>Kendal District, Manchester</t>
  </si>
  <si>
    <t>Kharim Wright.-(Secretary)(jam).                                                            Gawayne Forbes.-(jam).</t>
  </si>
  <si>
    <t>(876) 431-5556.                                              (876) 813-2319.</t>
  </si>
  <si>
    <t>kharimwright@gmail.com                                                                            fgawayne@gmail.com</t>
  </si>
  <si>
    <t>7 Golding Avenue, Elleston Flats, Mona, Kingston 7</t>
  </si>
  <si>
    <t xml:space="preserve">Petagae McCook.-(Secretary)(jam).                                                                               Genevieve Reid.-(jam).                                                                                    Michelle Chin-Fatt.-(jam).                                                                                  Grace Burnett.-(jam).                                                                                Moya Leiba Barnes.-(jam).                                                                      Elizabeth Buchanan-hind.-(jam).                                                                 </t>
  </si>
  <si>
    <t>genrei876@gmail.com                                                                                              petagaemccook@hotmail.com</t>
  </si>
  <si>
    <t>(876) 793-9854                                                            (876) 486-1984</t>
  </si>
  <si>
    <t>Jennifer Sharrier - Honorary Director, Wayne Lawrencew, Pamela Richards, Magdalene Plummer (Directors), and Debbie Ellis (Company Secretary)</t>
  </si>
  <si>
    <t>Richard lake.                                                      Maxine henry-wilson.                                                                  Rose davies.                                                                    Delrose campbell.                                                                        Valda ormsby.                                                              Greg bell.                                                                       Racquel goddard.</t>
  </si>
  <si>
    <t>Clinton Gayle                                                        , Dave Smith,                                                                  Lady Jane Omoigui,                                                          Sashana Gayle (Directors);                                                                       and Sashana Gayle (Secretary)</t>
  </si>
  <si>
    <t>Alayne Bennett,                                                                                          Gerald Tyndale,                                                                                  Racquel Forbes (Directors);                                                                                                                                 and Jody-Ann Gaff (Director/Secretary)</t>
  </si>
  <si>
    <t>Nancy Elizabeth,                                                                               King Kennard,                                                                                           Annettee Lucille (Directors);                                                                                     and Shelly Jean Tonge-Seymour (Secretary)</t>
  </si>
  <si>
    <t>CAIN100-1567C</t>
  </si>
  <si>
    <t xml:space="preserve">Fairy hill, fairy hill district, portland. </t>
  </si>
  <si>
    <t>Albert Anderson.-(jam).                                                                                            Marilyn Rose.-(Secretary)(jam).</t>
  </si>
  <si>
    <t>1(876) 852-8066                                                                  (876) 860-5864                                                                           (876) 467-3966</t>
  </si>
  <si>
    <t>Barrington Hall.-(jam).                                                               Maureen Hall.-(jam).                                                                Donals McKenzie.-(Secretary)(jam).                                                              Damien Williams.-(jam).                                                       Andrea Reid.-(jam).                                                                      Saed Mattar.-(jam).</t>
  </si>
  <si>
    <t>1(876) 822-5500                                                                          (876) 792-1215                                                                    (876) 538-7241                                                                                 (876) 322-2398                                                                           (876) 845-9234                                                                                         (876) 833-6023.</t>
  </si>
  <si>
    <t>Ekklesiabiblefellowship@gmail.com                                                                                            mad63jm@yahoo.com                                                                                                 subarhall@yahoo.com                                                                                    rrickid@yahoo.com                                                                                                                      radicalwalk2@gmail.com</t>
  </si>
  <si>
    <t>Old braeton road, greater portmore p.o., st. Catherine</t>
  </si>
  <si>
    <t>Steve Walker.-(Secretary)(jam).                                                                          Vivian Simms.-(jam)                                                             Nicole Salmon.-(jam).                                                                   Grace Walker.-(jam).                                                                        Milton Powell.-(jam).                                                                              Garfield Walker.-(jam).                                                                         Claudette Plummer.-(jam).</t>
  </si>
  <si>
    <t>1(876)  989-5931                                                                                    1(876) 365-3281                                                                  (876) 471-5069                                                                                           (876) 485-1962                                                           (876) 357-4092                                                                                                            (876) 817-1103.                                                                      (876) 342-0652                                                                                                  (876) 369-2736.                                                                         (876) 982-8166.</t>
  </si>
  <si>
    <t>407 Travellers Way, Magil Palm, Spanish Town, St. Catherine.</t>
  </si>
  <si>
    <t>Trenita Robinson.-(Secretary)(Jam/Overseas residence).                                                                                             Cutie King.-(Jam/Overseas residence).</t>
  </si>
  <si>
    <t>Nitaskidsfoundationinc@gmail.com                                                                                          trobinson@nitaskids.org                                                                                                   cking@wci.org                                                                                             mscutiie@gmail.com</t>
  </si>
  <si>
    <t>347-469-5119                                                             617-412-0312                                                                   (876) 367-1093</t>
  </si>
  <si>
    <t xml:space="preserve">Doris Gross.-(Secretary)(German).                                                                          Andrea Dempster.-(jam).                                                                                       Kim-Marie Spence.-(jam).                                                                              Gillian Mullings.-(jam).                                                                                     Allan Daisley.-(American).                                                                                               </t>
  </si>
  <si>
    <t>(876) 481-4888.                                                             (876) 381-4767                                                                 (876) 358-0257                                               (876) 829-4146                                                   1(404) 641-1743.</t>
  </si>
  <si>
    <t>andrea@kingstoncreative.org                                                 dcgross@porticolltd.com                                                                              andread@bookophillia.com                                                               gillianmullinggs@yahoo.com                                                           Kimmarie.spence@gmail.com                                                                adaisley @ gmail.com</t>
  </si>
  <si>
    <t>CAIN100-1895C</t>
  </si>
  <si>
    <t>Kemar Dixon Foundation</t>
  </si>
  <si>
    <t>Lot 551, 18th Avenue, West Cumberland, Gregory Park, St. Catherine.</t>
  </si>
  <si>
    <t>promotes well-being, mainly by supporting educational and community development processes.</t>
  </si>
  <si>
    <t>Adama Shanice Bryan.-(secretary)(jam).                                                                                              Priness Jacqueline Bryan-colley.-(jam).</t>
  </si>
  <si>
    <t>(876) 459-0254                                                 (876) 281-7371</t>
  </si>
  <si>
    <t>kemardixonfoundation@gmail.com                                                                                                        princessbryancolley@gmail.com</t>
  </si>
  <si>
    <t>CAIN100NR-86C</t>
  </si>
  <si>
    <t>Donya-Gay Chin.-(Secretary)(jam).                                                                                          Vivienne Coy.-(jam).</t>
  </si>
  <si>
    <t xml:space="preserve">876-589-4157.                                                              (876) 798-0757.                                                                                                   (876) 312-8802.                                                                                                     </t>
  </si>
  <si>
    <t>Vcoy@cwjamaica.com                                                                                                      tppministriesltd@gmail.com                                                                                                 cnashelle@yahoo.com</t>
  </si>
  <si>
    <t>CAIN100NR-22C</t>
  </si>
  <si>
    <t>Janice McGrowther.-(Secretary)(jam).                                                                                      Glen Octavious Samuels.-(jam).                                                                         Donovan Fitzgerald Williams.-(jam).                                                                                    Marion Barrett-Popkin.-(jam).                                                                    Janice Natardia McGrowther.-(jam).                                                                       Sonia Janette Clarke-Bowen.-(jam).                                                                                        Sachoy Lafania-Davieka Ellis.-(jam).                                                                     Odessa La' Valencia Jackson.-(jam).                                                                 France Kiping Delaro Chambers.-(jam).                                                                                                               Vicent Guyadene Rose.-(jam).                                                                                                          Stephen Drummond.-(jam).</t>
  </si>
  <si>
    <t xml:space="preserve">876-374-3955                                                                      (876) 448-0092                                                                                (876) 419-0547.                                                                     (876) 401-0417.                                                               (876) 375-3955.                                                                                    (876) 457-3328                                                                                                 (876) 288-1697.                                                                                    </t>
  </si>
  <si>
    <t xml:space="preserve">Jnm_1@hotmail.com                                                                                                               wjctransforminglivesfoundation@gmail.com                                                                                                      gosamuels2003@yahoo.com                                                                          domarliberty@yahoo.com                                                                                            mbarrett@westjamaica.org                                                                                              francechambers@gmail.com                                                                                                                vrose_wjc7@hotmail.com                                                                                   </t>
  </si>
  <si>
    <t>CAIN100NR-574C</t>
  </si>
  <si>
    <t>9 Dacosta drive, p.o. Box 96, St.Ann</t>
  </si>
  <si>
    <t>Una Bourne.-(Secretary)(jam).                                                                                                                               Paulette Bourne.-(jam).</t>
  </si>
  <si>
    <t>876-821-3813                                                            (876) 414-9226                                                                (876) 471-4394                                      (876) 2769824</t>
  </si>
  <si>
    <t>insideoutchurchint@gmail.com                                                                                paulette.bourne@yahoo.com</t>
  </si>
  <si>
    <t>CAIN100NR-522C</t>
  </si>
  <si>
    <t>Andrene Coates.-(Secretary)(jam).                                                                                                  Robert Coates.-(jam).</t>
  </si>
  <si>
    <t>876-373-7044                                                                                          (876) 373-7370</t>
  </si>
  <si>
    <t>visionairesapostolic@yahoo.com                                                                                               andrenecoates@gmail.com                                                                                                                                                      rocoatesjp@gmail.com                                                       Bob_coates@hotmail.com</t>
  </si>
  <si>
    <t xml:space="preserve">inilek wilmot.-(Secretary)(jam).                                                                                     David murray.-(jam)                                                                                  Jonathan Gosse.-(jam).                                                                                Melvyn Tennant.-(jam).                                                                                                       Hugh Fannell.-(jam).                                                                                                           Ian Dawson.-(jam).                                                                                            Sandy Tatham.-(jam).                                                                                       </t>
  </si>
  <si>
    <t xml:space="preserve">(876) 366-9133                                                  (876) 416-5371                                                                     (876) 469-7113                                                     (876) 470-7113                                                          (876) 470-8139                                                                  (876) 880-0069                                                            (876) 345-0951                                                               (876) 454-1750                                                                   (876) 855-1122                                                               </t>
  </si>
  <si>
    <t xml:space="preserve">Inliek.wilmot@oracabessafoundation.org                                        david_murray1@yahoo.com                                                                                                  jonathangosse@me.com                                                                                           melvyn_tennant@yahoo.com                                                                                                                          bluemarlinjamaica@gmail.com                                                                                                                                                                            </t>
  </si>
  <si>
    <t>Yanique Watson.-(secretary)(jam).                                                                                       Desiree Tulloch-Reid.-(President)(jam).                                                                                                                          Cedric McDonald.-(jam).                                                                          Algernon O'neil.-(jam).                                                                                                  Pete Smith.-(jam).                                                                  Olga Browne.-(jam).                                                                  Marion Ebanks.-(jam).                                                                                   Sybil McLean.-(jam).                                                       Audrey Malcolm.-(jam).                                                                            Allison Miller-Green.-(jam).                                                                       Krista-Ramone Trowers.-(jam).                                                                             Racquel Lowe- Jones.-(jam).                                                                                    Joel Holding.-(jam).</t>
  </si>
  <si>
    <t xml:space="preserve">(876) 754-8458                     (876) 459-9421                                                      (876) 574-4954.                                                                  </t>
  </si>
  <si>
    <t>Info@lupufoundationjamaica.org                                                                                yanique.watson@gmail.com                                                                       rheumjamaica@ymail.com</t>
  </si>
  <si>
    <t>Rohan tulloch.-(jam)                                                                      Lester shields.-(jam).                                                                     Peter mcisaac.-(jam).                                                                                   Felician abraham.-(jam)                                                    Ricardo perkins.-(Secretary)(jam).</t>
  </si>
  <si>
    <t>sjjamaica@gmail.com                                                                       ricardoperkins7@gmail.com</t>
  </si>
  <si>
    <t>Wenford S. Henry.-(Secretary)(jam).                                                                                       Everett Brown.-(jam).                                                                                   Levi Johnson.-(jam).                                                                                           Adlai Blythe.-(jam).</t>
  </si>
  <si>
    <t>1(876) 962-3417                                                              (876) 427-0313                                                                                        (876) 656-8569</t>
  </si>
  <si>
    <t>Adrajamaica@gmail.com                                                                              whenry@jmunion.org                                                                                 ebrown@jmunion.org</t>
  </si>
  <si>
    <t>CAIN100-293C</t>
  </si>
  <si>
    <t>CAIN100-378C</t>
  </si>
  <si>
    <t>Northern Caribbean University P.O., Mandeville, Manchester.</t>
  </si>
  <si>
    <t>1(876) 961-4501                                                                               (876) 620-7301                                                                                                                (876) 365-1310.                                                                    (876) 389-9774.</t>
  </si>
  <si>
    <t xml:space="preserve">Beverley Henry.-(Director/Secretary)(jam).                                                                                                  Karlene Carnegie.-(jam).                                                                                       Cliff Riley.-(jam).                                                                                             Patricia Carnegie-Waugh.-(jam/ overseas resident).                                                                         Yvonne Carnegie-Thomas.-(canadian/ overseas resident).                                                                                                        Dennis Shakes.-(jam/ overseas resident).                                                                                                                              Carl Leslie Henry.-(jam/ overseas resident).                                                                                    </t>
  </si>
  <si>
    <t>bihenryster@gmail.com                                                                                    carlhenry@yahoo.com                                                                                                       cliff.riley@yahoo.com                                                                                            karlenecarnegie@gmail.com                                                                                                                trail43@aol.com</t>
  </si>
  <si>
    <t xml:space="preserve">Annette Kelly.-(Secretary)(jam).                                                                         Audrey Marie Reid Humes.-(jam/oversesa resident).                                                                                                                   Allison Sheree Keen.-(jam).                                                                               Rudolph Anthony Clarks.-(jam/ overseas resident).                                                                                                                                                                                                   </t>
  </si>
  <si>
    <t>1(876) 667-7756                                                       (876) 473-6249                                                    (876) 933-9813                                                  (876) 864-2368</t>
  </si>
  <si>
    <t>Audrey,rffresources.co.uk                                                                   allisheree@yahoo.com                                                                                clarke731@mgn.com                                                                            pablo.annette930@gmail.com</t>
  </si>
  <si>
    <t>Secretary: Natoya Shernett Anderson                                                                                      ; Directors:Natoya Anderson,                                                                                Destynie Morrison,                                                               Evris Chisholm</t>
  </si>
  <si>
    <t>Marlene Lennox.-(Secretary)(jam).                                                                              Dr. Arthur Reid.-(jam).                                                                Andreen Joy Francis.-(jam).                                                                          Jennifer Reid.-(jam).                                                                       Annette Wright-thomas.-(jam).                                                                  Dulsie Johnson.-(jam).                                                                                 Rayon McCoy Forbes.-(jam).</t>
  </si>
  <si>
    <t>(876) 603-4338                                                           (876) 625-0359                                                       (876) 962-1734</t>
  </si>
  <si>
    <t>kimie28@hotmail.com                                                                                              artreid35@yahoo.com                                                                                                     reidarthur36@yahoo.com                                                                         ccljamaica@yahoo.com                                                                            ccljamaica@hotmail.com</t>
  </si>
  <si>
    <t>Evadney McLean.-(Secretary)(jam).                                                                                 Clifford Rose.-(jam).</t>
  </si>
  <si>
    <t>(876) 447-8644                                                 (876) 408-3334</t>
  </si>
  <si>
    <t>evadneymclean@yahoo.com                                                                                              cliffordrose876@gmail.com</t>
  </si>
  <si>
    <t>Adrian Neil Walker.-(jam).                                                                                  Sandreen Teeka Thomas.-(Secretary)(jam).</t>
  </si>
  <si>
    <t>(876) 426-1994                                               (876) 569-5906</t>
  </si>
  <si>
    <t xml:space="preserve">walkerbigs90@gmail.com                                                                                             thomassandreen4759@gmail.com                                                                  </t>
  </si>
  <si>
    <t>Hodeem Miller.-(jam).                                                                                                        Shadae Miller.-(Secretary)(jam).</t>
  </si>
  <si>
    <t>(876) 534-1512                                                      (876) 399-1390</t>
  </si>
  <si>
    <t>jamaicaread@gmail.com                                                                                     miller.hodeem@gmail.com                                                                                     shadaemiller@hotmail.com</t>
  </si>
  <si>
    <t>Reddington Farmers Association Benevolent.</t>
  </si>
  <si>
    <t>Juno Pen District, Enfield, St.Mary</t>
  </si>
  <si>
    <t>Pauline Bruce.-(Secretary)(jam)                                                                      Leroy Fitzgerald.-(jam).                                                                   George Lewis.-(jam).                                                                          Pricess Lewis.-(jam).                                                                   Carol Osabgoro.-(jam).                                                                                 Rohan Thompson.-(jam).                                             Anthony Gutzmore.-(jam).</t>
  </si>
  <si>
    <t>(876) 443-3125                                                       (876) 531-1438                                                                 (876) 425-1752                                         (876) 317-0087                                                               (876) 808-4276                                           (876) 773-4302</t>
  </si>
  <si>
    <t xml:space="preserve">Reddingtonfarmersgroup@gmail.com                                                                        lewmargp@gmail.com                                   </t>
  </si>
  <si>
    <t>Marcia Smith.-(Secretary)(jam).                                                                        Kathleen Wisdom.-(jam).                                                                   Wilbert Wisdom.-(jam).</t>
  </si>
  <si>
    <t>(876)818-4022                                                         (876) 999-7886                                                       (876) 372-8990                                        (876) 794-8180</t>
  </si>
  <si>
    <t>Wisdomsprinter@gmail.com                                w2wisdom@gmail.com</t>
  </si>
  <si>
    <t>Elaine Monica Edwards.-(Secretary)(jam).                                                                                          Sharon Duncan.-(jam).                                                                                                   Victor Duncan.-(jam).</t>
  </si>
  <si>
    <t>(876) 850-4764                                                      (876) 802-1954                                                                    (876) 773-0864</t>
  </si>
  <si>
    <t>Patrine Brown.-(Secretary)(jam/overseas resident).                                                                                                          Cynthia King.-(Trinidian/USA).                                                                      Milton Chaffee.-(USA).                                                                                                 Garnet Nelson.-(jam/ overseas resident).                                                                                 Carine Cavel Hall-Brown.-(jam/overseas resident).                                                                                                                                       Akeel Channer.-(jam/overseas resident).                                                                                                      Lennoy Pendergast.-(jam).</t>
  </si>
  <si>
    <t xml:space="preserve">(876) 787-0400                                                     (876) 790-7647                                   </t>
  </si>
  <si>
    <t xml:space="preserve">lenoyprendy@yahoo.com                                                                 cking6683@aol.com                                                                mchaffee611@comcast.net                                                                         garnetnelson@verizon.net                                                               patrinebrown@gmail.com                                                                 loseforlife2@gmail.com                                                          achanner28@gmail.com                                                   </t>
  </si>
  <si>
    <t>CAIN100-1164C</t>
  </si>
  <si>
    <t>Renay Tiakay Reid.-(Secretary)(jam).                                                                                 Glenmore Livingston Cain.-(jam).                                                                        Davena Latoya Cain.-(jam).</t>
  </si>
  <si>
    <t>(876) 858-5923                                                      (876) 542-1802                                                    (876) 445-7505</t>
  </si>
  <si>
    <t>Refugeforthehurt@gmail.com                                                        renay.17reid@gmail.com                                                                        pastorglc4@gmail.com                                                                       davenacain604@gmail.com</t>
  </si>
  <si>
    <t>Vincent Anthony Chen.-(Secretary)(jam).                                                                          Stephen Nicholas Jerome Newland.-(barbadian/usa).                                                                     George Allanmore Alleyne.-(jam).                                                                         Wayne Uriah Beecher.-(jam).                                                                                                            James Edward Delano Rawle.-(jam).</t>
  </si>
  <si>
    <t>Info@lascochinfoundation.org                                                                                                                     vincentchenlaw@gmail.com                                                                              jamesr@lascoja.com</t>
  </si>
  <si>
    <t>1(876) 504-2027                                                (876) 622-7212                                                            (876) 749-5272</t>
  </si>
  <si>
    <t>CAIN100-2067C</t>
  </si>
  <si>
    <t>The Little Theatre Movement 2022 Foundation Limited</t>
  </si>
  <si>
    <t>4 Tom Redcam Drive</t>
  </si>
  <si>
    <t>to provide developmental training in the performing arts - such as music, dance, drama and theatre technology, through workshops, semminars, and master classes. In order to improve the performance quality and increase participation in National Festival of the Arts Completions and Performances for Students, Adults, and community groups in Jamaica.</t>
  </si>
  <si>
    <t>Marisa Benian.-(Secretary)(jam).                                                                                               Roger Hinds.-(jam).                                                                                              Donald Amiel.-(jam).</t>
  </si>
  <si>
    <t>(876) 926-6129                                                               (876) 365-8459                                                                 (876) 285-2888                                                        (876) 877-9329</t>
  </si>
  <si>
    <t>ltmfoundation2022@gmail.com                                                             marisabenain@gmail.com                                                                                 keith.amiel@mycbgroup.com                                                                                          rh@shippingja.net</t>
  </si>
  <si>
    <t>Cassandra Barham.-(Secretary)(jam).                                                                          Merton Blair.-(jam).                                                                 John Scott.-(jam).</t>
  </si>
  <si>
    <t>(876) 530-0844                                                                  (876) 580-0768                                                          (876) 560-0732</t>
  </si>
  <si>
    <t>cdavisbarham@yahoo.com                                                                                               gbbarham@gmail.com                                                                                 merton.blair@yahoo.com                                                         scott.john@gmail.com</t>
  </si>
  <si>
    <t>RSVP Foundation</t>
  </si>
  <si>
    <t>Shelly-Ann Cummings.-(Secretary)(jam).                                                        Sefton Cummings.-(jam).</t>
  </si>
  <si>
    <t>1(876) 406-0839                                                       (876) 521-7108</t>
  </si>
  <si>
    <t>shelly_morgan8@yahoo.com                                                                        cummings2002@yahoo.com</t>
  </si>
  <si>
    <t>Tracia Miller.-(Secretary)(/jamoverseas resident).                                                                                                                             Lilly Roye.-(/jam/oversesa resident).                                                                    Lorna Roye.-(jam/overseas resident).                                                           Nicola roye.-(jam/overeas resident).</t>
  </si>
  <si>
    <t>1(876) 482-5212                                                            (876) 471-9559                                        (876) 502-1200                        410-736-9802</t>
  </si>
  <si>
    <t>Lroye@hotmail.com                                                                   joy2charles@yahoo.com                                                          laroy444@gmail.com                                                                              nnroye@gmail.com                                                                            tracyvmiller@yahoo.com</t>
  </si>
  <si>
    <t>Diane Constance Bernard.-(national manager caribbean)(UK).</t>
  </si>
  <si>
    <t>CAOS100-719C</t>
  </si>
  <si>
    <t>Jemella Davis.-(Secretary)(jam).                                                                 Marie Powell.-(jam).                                                                            Robert Gibbs.-(jam).                                                                                        Eugene Ffolkes.-(jam).                                                                       Jacqueline Wallder.-(jam).                                                                          Lloyd Eubank-Green.-(jam).                                                                                    Kemmehi Lozer.-(jam).</t>
  </si>
  <si>
    <t>(876) 456-9362                                                                  (876) 924-3796                                              (876) 819-2686                                                 (876) 361-0936                                              (876) 877-7280                                           (876) 926-0945                                                   (876) 422-5141</t>
  </si>
  <si>
    <t>jemelia.davis@yahoo.com                                                                                   lloyd1946@flowja.com</t>
  </si>
  <si>
    <t>CAIN100-141C</t>
  </si>
  <si>
    <t>C/o YMCA, 21 Hope Road, Kingston 10.</t>
  </si>
  <si>
    <t xml:space="preserve">Sasha Baxter.-(secretary)(guyanese/ overseas resident).                                                          Steven hudson.-(jam).                                                                                    ryan strachan.-(jam).                                                                                                         alva wood.-(jam).                                                                                               mureen thomas.-(jam).                                                                                        pauline alcott.-(jam).                                                                                      linval freeman.-(jam).                                                                                      karsten johnson.-(jam).                                                                                                       donna hobson.-(jam).                                                                            carolyn gardner.-(jam).                                                                                   andre moulton.-(jam).                                                                             Da'nielle Bazzoni-Lawrence.-(jam).                                                              derrick wilks.-(jam).                                                                                                                 condell stephenson.-(jam).                                                                         </t>
  </si>
  <si>
    <t>Kingstonrotary@cwjamaica.com                                                                                   sashabaxter@mail.com                                                                            alva.wood@atms.com.jm                                                                                           palcott@hotmail.com</t>
  </si>
  <si>
    <t>Bernadine Florence Simpson.-(Secretary)(jam).                                                                 Bertina Hannah MaCaulay.-(jam).                                                               Iyatunde Chloe Moore.-(jam).</t>
  </si>
  <si>
    <t>1(876) 906-5356                                       (876) 836-9136                                                     (876) 344-4039                                        (876) 909-7874</t>
  </si>
  <si>
    <t>roomtogrowja@gmail.com                                                      macaulay@cwjamaica.com                                                                                   bernadine@cwjamaica.com                                                                        tunde.moore@totaltravelja.com</t>
  </si>
  <si>
    <t>Marvett McKenzie.-(Secretary)(jam).                                                                                        Leighton Powell.-(jam).                                                                              Kert powell.-(jam).                                                                                         Okiel Gardner.-(jam).</t>
  </si>
  <si>
    <t>1(876) 864-9711                                                               (876) 425-9253                                                            (876) 447-4489                                                    (876) 866-6732</t>
  </si>
  <si>
    <t>Romans12biblestudy@gmail.com                                                                          mckenziemarvett@gmail.com                                                                                      leightonpowell24@yahoo.com                                                                           powellkert@yahoo.com                                                                              okielgardeneraa3c@gmail.com</t>
  </si>
  <si>
    <t>Trevor Fearon.-(Secretary)(jam).                                                    Noel Courtney DaCosta.-(jam).                                                Brian Richard Schmidt.-(jam).                                                                Jennifer Maureen Grant.-(jam).                                                              Anthony Vernon Chang.-(jam).                                                          Christopher Neil Barnes.-(jam).</t>
  </si>
  <si>
    <t>C/o Jamaica Chamber of Commerce, 58 Half Way Tree Road, Kingston 10</t>
  </si>
  <si>
    <t>(876) 877-7722                                                                             (876) 855-0332                                            (876) 999-9511                               (876) 383-8657                                            (876) 322-1381                                        (876) 922-3400</t>
  </si>
  <si>
    <t>trevor.fearon@gmail.com                                                                                                     igrant000@gmail.com                                                                                          dragonschmidt@gmail.com                                                                                         ndac@cwjamaica.com                                                                                                             tony.avcfal@gmail.com                                                                                           christopher.barnes@gleanerjm.com                                                                             chantal.bennett@hotmail.com</t>
  </si>
  <si>
    <t>67 Hanover street, kingston CSO</t>
  </si>
  <si>
    <t>Shakelia Champagnie.-(Secretary/director)(jam).                                                                 Alec Champagnie.-(jam).</t>
  </si>
  <si>
    <t>1(876) 368-8519                                                   (876) 323-9302</t>
  </si>
  <si>
    <t>Alecchampagnie6470@gmail.com                                                          shakeliachampagnie@gmail.com                                              yabba6770@gmail.com</t>
  </si>
  <si>
    <t>Monique Novelette Thomas.-(Secretary/jam).                                                                                      Omar George Clunis.-(jam).                                                                  Ryan Reid.-(jam).</t>
  </si>
  <si>
    <t>1(876) 783-6890                                            (876) 408-4807                                                                      (876) 206-5968</t>
  </si>
  <si>
    <t>Rockriverupliftmentfoundation@gmail.com                                                                                            moniquethomas48@yahoo.com</t>
  </si>
  <si>
    <t>Stephanie Marley.-(Secretary/jam).                                                                          Alferita Marley.-(jam).                                                                                 Cedella Marley.-(jam).                                                                                Sharon Marley.-(jam).                                                                                 Serita Stewart.-(jam).</t>
  </si>
  <si>
    <t>Marleyfoundation@cwjamaica.com                                                                                                       rosemary@ritamarleyfoundation.org                                                                                             legal@bobmarleymuseum.com                                                                                            marley_stephanie@yahoo.com                                                                                                   cedella@bobmarly.com</t>
  </si>
  <si>
    <t>Jennie Delores Webb-Connor.-(Secretary/jam).                                                                                                      Mark Donald Burn Nicely.-(jam).</t>
  </si>
  <si>
    <t>nicelyprin@gmail.com                                                                          jenniedwconnor@gmail.com</t>
  </si>
  <si>
    <t>(876) 425-4432                                                        (876) 933-2200                                            (876) 450-2014</t>
  </si>
  <si>
    <t>Melecia Bryan.-(Secretary/jan).                                                                  Renee Lamont.-(jam).</t>
  </si>
  <si>
    <t>(876) 825-2385                                                     (876) 310-6878</t>
  </si>
  <si>
    <t>Reneelamant95@gmail.com                                                                                                       mslindsay65@gmail.com                                                                                 melbryan104@gmail.com</t>
  </si>
  <si>
    <t>Patricia Andrea Archibald-Henry.-(Secretary/jam).                                                                                             Jemila A. Henry.-(jam).                                                                            Hakim N. Henry.-(jam).</t>
  </si>
  <si>
    <t>1(876) 872-00889                                                                   (876) 649-5052                                                         (876) 401-6178</t>
  </si>
  <si>
    <t>Trithj@yahoo.com                                                                         jemila_henry@yahoo.com</t>
  </si>
  <si>
    <t>Crystal Rose Marie Williams.-(Secretary/jam).                                                                Opal Rose Marie Gregg-Richards.-(jam).</t>
  </si>
  <si>
    <t>(876) 868-0733                                                         (876) 473-9004                                                     (876) 558-1579.</t>
  </si>
  <si>
    <t>Opalrichards2014@gmail.com                                                           williamscrystal192@gmail.com</t>
  </si>
  <si>
    <t xml:space="preserve">jacqueline Stewart Lechler.-(Secretary/jam).                                                               Diana Stewart.-(jam).                                                                               Duncan Stewart.-(jam).                                                                                    </t>
  </si>
  <si>
    <t>1(876) 928-5041                                                 (876) 383-2386</t>
  </si>
  <si>
    <t xml:space="preserve">Jwilliams@steawartautosales.com                                                                    jackie@stewartsautosales.com                                                                  diana@stewartsautosales.com                                                                             duncan@stewartsautosales.com                                                                         </t>
  </si>
  <si>
    <t xml:space="preserve">Angella Wray-Thompson.-(Secretary/Director/jam).                                                                                                        Glenford Thompson.-(jam).                                                                                 David Foreman.-(jam)                                                                                                                         Neleta Brooks.-(jam).                                                                                      Sharon byfield-Stewart.-(jam).                                                                                  </t>
  </si>
  <si>
    <t>Petagay Ann Morrison.-(Secretary/jam).                                                                                       Patrick Allen Morrison.-(jam).                                                                        Kemeisha Camelia Morrison.-(jam).                                                                      Simone Alicia Baptiste.-(jam).</t>
  </si>
  <si>
    <t xml:space="preserve">(876) 426-0568                                                                (876) 894-3213                                                           (876) 858-3134                                               (876) 847-7450                                                              (876) 296-3296                                                           </t>
  </si>
  <si>
    <t>sharedknowledgeinternational@gmail.com                                                               annmorrisonp@gmail.com                                                                            simalibap@yahoo.com                                                                        kimmikay38@gmail.com</t>
  </si>
  <si>
    <t>Shanika Sutton.-(jam).                                                                                                       Kevron Sutton.-(jam).                                                                                                  Najwa Simpson.-(Secretary/jam).</t>
  </si>
  <si>
    <t>Shadeen Anglin.-(jam).                                                                                              Lydia Harris.-(Secretary/jam).                                                                                                      Aldeen M. Campbell.-(jam).</t>
  </si>
  <si>
    <t>Shadeenanglin@gmail.com                                                                            harrislydia31@gmail.com                                                                          campbellaldeen7@gmail.com</t>
  </si>
  <si>
    <t>Nadine Mighty.-(jam).                                                                                  Emma Brown.-(jam).                                                                                Karan Mighty-Byfield.-(jam).                                                                                                             Jacqueline Beckford.-(jam).                                                                                    Andrea Clarke-Barrett.-(Secretary/jam).                                                                                                         Dian Dunbar-Watson.-(jam).                                                                                                       Tamisha Hudson.-(jam).                                                                                    Shequan Ebanks.-(jam).</t>
  </si>
  <si>
    <t>Seedsofparadisejamaica@gmail.com                                                                      gferg001@fiu.edu</t>
  </si>
  <si>
    <t>Gia A. Bess.-(american).                                                                          Todd Hobson.-(american).                                                                                                                  Clara Pink.-(Secretary/cuban-american).</t>
  </si>
  <si>
    <t>Siccaturie Alcock.-(Recording Artisit(Secretary)(jam).                                                                                           Terefe Mason.-(jam/united kingdom).                                                                                             Robert Hibbert,-(jam)</t>
  </si>
  <si>
    <t>Jacqueline Phillips.-(Secretary/jam).                                                             Lloyd Lattibeaudiere.-(jam).                                                             Jone Williams.-(jam).</t>
  </si>
  <si>
    <t>1(876)884-3219                                                 (876)845-9123                                                                  (876) 850-5764</t>
  </si>
  <si>
    <t>Maroonindigenousculturalgroup@gmail.com                                                                                      jacquelinephillips99@gmail.com                                                                                        lattiford@hotmail.com                                                                      jone.walters@yahoo.com</t>
  </si>
  <si>
    <t>(876) 552-4244                                              (876) 407-6653</t>
  </si>
  <si>
    <t>santokieba@jncb.com                                                 kervinsantokie@gmail.com</t>
  </si>
  <si>
    <t>Belinda Alicia Elizabeth  Santokie.-(Secretary/jam).                                                       Kervin Augustus Mohammed  Santokie.-(jam).</t>
  </si>
  <si>
    <t>michael anderson.-(jam/canadian).                                                                                                                    Richard robinson.-(jam).                                                                             Christine Andreson.-(/Secretaryjam).                                                                                    Beverley Anderson.-(jam).                                                                                         Eulalee Findley.-(jam).</t>
  </si>
  <si>
    <t>Nigel Barrington Davy.-(jam).                                                                                         Ian Garbutt.-(jam).                                                                                                   Neville Anthony Gooden.-(Secretary/jam).</t>
  </si>
  <si>
    <t>Neville Brown.-(Secretary/jam).                                                                                         Antoinette Monique Brown.-(jam).</t>
  </si>
  <si>
    <t>1(876) 866-0432                                         (876) 878-6580</t>
  </si>
  <si>
    <t>brownantoinette25@yahoo.com</t>
  </si>
  <si>
    <t>Leonard Frances.-(Secretary/Oversea Resident).                                                                                                     Eunice Deacon.-(Usa/jam).</t>
  </si>
  <si>
    <t>646 359-7613                                                         347 615-6663</t>
  </si>
  <si>
    <t>Eunice.deacon@yahoo.com                                                                                  rlenny55@yahoo.com</t>
  </si>
  <si>
    <t>Annesha Lawson.-(Secretary/jam).                                                                     Donna Forbes-Adams.-(jam/overseas resident).</t>
  </si>
  <si>
    <t>1(876) 585-5494                                                                                                   808 854-1416</t>
  </si>
  <si>
    <t>seffoundationjm@gmail.com                                                                        nellyallison3@hotmail.com</t>
  </si>
  <si>
    <t>1(876) 970-3447                                                                                                                     1(876) 970-2910.                                                         (876) 383-6543.                                                       (876) 881-4000.                                                               (876) 999-4844.                                                                     (876) 620-7278.                                                                             (876) 817-0675.                                                                (876) 999-1302                                                                    (246)231-2115.                                                        (876) 560-5555.</t>
  </si>
  <si>
    <t>Info@capricaribbean.org                                                      manager@carpicaribbean.org                                                                       alvin.wint@uwimona.edu.jm                                                                                          dking@capicaribbean.org                                                                        wesshug@gmail.com                                                                             mcbeand@cwjamaica.com.                                                                                   ebrown@diversiboard.com                                                                               marla@marladukharan.com                                                                                              stephenfacey@panjam.com.</t>
  </si>
  <si>
    <t>Nicol Walker.-(Secretary/jam).                                                                        Alvin Wint.-(jam).                                                            Damien King.-(jam).                                                           Wesley Hughes.-(jam).                                                            Dale Webber.-(jam).                                                             David McBean.-(jam).                                                                 Eleanor Brown.-(Can/jam).                                                          Marla Dukharan.-(Trinidadian).                                                             Stephen Facey.-(jam).</t>
  </si>
  <si>
    <t xml:space="preserve">Monday Imoikor.-(Secretary/Nigerian).                                                        Ernest Madu.-(Nigerian/local resident).                                                             Dainia Baugh.-(jam/overseas resident).                                                                                                               Basil Wayne Kong.-(jam).                                                                                     </t>
  </si>
  <si>
    <t xml:space="preserve">1(876) 906-2105-8                                                                                          Fax: 1(876) 906-4413                                                                        576 457-7505.                                                                         706 938-0990                                                                 </t>
  </si>
  <si>
    <t xml:space="preserve">Foundation@caribbeanheart.com                                                                                        kprice@caribbeanheart.com                                                                                        mimoikor@caribbeanheart.com                                                            emadu@caribbeanheart.com                                                                                          dbaugh@caribbeanhearth.com                                                                                                  basilkong@bellsouth.net                                                                                                 </t>
  </si>
  <si>
    <t>CAIN100-2048C</t>
  </si>
  <si>
    <t>Hummingbird Charities Inc. Limited</t>
  </si>
  <si>
    <t>Guanaboa Vale District, Kitson Town p.a., St.Catherine</t>
  </si>
  <si>
    <t>to improve the health of children, adults and senior citizens living withing the WATERMOUNT COMMUNITY and adjoining districts in St. Catherine through the acquiring of medical equipment and supplies for donation to health centers and hospitals.</t>
  </si>
  <si>
    <t>Shane Andre Dalling.jp.-(Secretary/jam)                                                               Bidalyn Plummer.(jam).                                                 Morva Rhule.-(jam).</t>
  </si>
  <si>
    <t>(876) 428-2495                                                       (876) 350-2761                                                         (876) 339-2633</t>
  </si>
  <si>
    <t>shanedalling@yahoo.com                                                           biddyp54@hotmail.com                                                  morvarhule@yahoo.com</t>
  </si>
  <si>
    <t>CAIN100NR-131C</t>
  </si>
  <si>
    <t>(876) 977-7174                                                                                                       1(876) 4649 6960/ 3775                                                                                                                      Fax: (876)  977-4622/ 3151                                                                                   1(876) 702-3939                                                                                         (876) 881-8924</t>
  </si>
  <si>
    <t>Shirley-Ann Eaton.-(Secretary/jam).                                                                                              William mahfood.-(jam).                                                                       Audrey tugwell-henry.-(jam).                                                                 steven Gooden.-(jam).                                                    Sterling Frost.-(jam).                                                                 Minia Israel.-(jam).                                                            Allison Peart.-(jam).                                                              David McBean.-(jam).                                                 Marcia Roye.-(jam).                                                                                        Donovan Stanberry.-(jam).                                                                                            Heather Ricketts.-(jam).</t>
  </si>
  <si>
    <t>Msbm@uwimona.edu.jm                                                                          shirley.eaton@uwimona.edu.jm</t>
  </si>
  <si>
    <t>CAIN100-901C</t>
  </si>
  <si>
    <t>marion verona wiltshire-robinson.-(Secretary/jam).                                                                        Alivea primrose thomas.-(jam)                                                caddine mellessa williamson.-(jam).                                                                 jennifer may robinson.-(jam).                                                             lamar patrica jones.-(jam).                                                                      garfield christopher huslin.-(jam).                                                                        christopher george mcintosh.-(jam).</t>
  </si>
  <si>
    <t>(876) 842-3420                                                      (876) 625-8755                                                       (876) 484-2226                                                                (876) 393-4048                                                (876) 330-6999                                                  (876) 771-1994                                                     (876) 303-9889                                         (876) 789-2036</t>
  </si>
  <si>
    <t>faithclaimministriesL9@gmail.com                                      wiltshire.marion@yahoo.com                                                                        chrismc1628@yahoo.com                                                                                caddine@cwjamaica.com                                                                                       layjay876@gmail.com</t>
  </si>
  <si>
    <t>CAIN100-919C</t>
  </si>
  <si>
    <t>Lot 6, Steel Close, Kingston 9, St.Andrew</t>
  </si>
  <si>
    <t>Sheryll Brown.-(Secretary/jam).                                                              Calton Stewart.(Jam).                                                                               Shelly-Ann Swaby.(Jam).                                                                                      Kaydian Stewart.(Jam).                                                                                     Carlalee Gowie.(Jam).                                                                            Tanya Byndloss.(Jam).                                                                    Kurtk Mcleary.(Jam).</t>
  </si>
  <si>
    <t>Chinstew@yahoo.com                                                                                c2s2b@hotmail.com                                                                       livetogivejamaica@gmail.com</t>
  </si>
  <si>
    <t>CAIN100-450C</t>
  </si>
  <si>
    <t>Toki Russell.-(Secretary/jam).                                                                                  Bruce Fletcher.-(jam).                                                        Joan Jones-McAuff.-(jam).                                                 Georgia Simpson.-(jam).</t>
  </si>
  <si>
    <t>(876) 409-0994                                                  (876) 825-2299.                                                      (876) 475-7716.                                                             (876) 329-7151.                                                 (876) 772-9913.</t>
  </si>
  <si>
    <t xml:space="preserve">operationsaveja@gmail.com                                                                                  annointed_blessed2@hotmail.com                                                                              bruceaf_100@yahoo.com                                                                                              Ge_simpson@hotmail.com                                                                                    jdavisjones@yahoo.com </t>
  </si>
  <si>
    <t>Lavern Gibson-Eccleston</t>
  </si>
  <si>
    <t>David clarke.                                                                  Tal stokes.                                                           Muna issa.                                                                                          Richard chen.                                                                                      Adriana mair.                                                                        Derrick mckoy                                                                              stephanie ann woolcook-murdock.                                                                                                              Owen francis.                                                                                                               Christopher denny.</t>
  </si>
  <si>
    <t>Mary Avery.-(Secretary/american).                                                                             Zac Zager.-(american).                                                       Stephanie Moxley.-(american).                                                             Tameka Samulels-jones.-(Canada).                                                           Trevor Golding.-(American).                                                              Sheldon Golding.-(jam)..                                                                   Kadian Edwards.-(jam).</t>
  </si>
  <si>
    <t>Ed@bluemountainprojects.org                                                                                                                            director@bluemountainprojects.org                                                                            z@zeninfinity.com                                                             mavery42@gmail.com                                                                                                                                      stephanie.moxley@gmail.com                                                                                                                   tsamuels.jones@ufl.edu                                                                                 golding.trevor@gmail.com                                                      sheldongrant876@gmail.com                                                                                                                  brownkadian309@gmail.com</t>
  </si>
  <si>
    <t>(876) 359-3070                                              (202) 288-3951                                                  (920) 896-2941                                                                  (876) 482-5277                                                             (876) 367-1214</t>
  </si>
  <si>
    <t>Lelieth Furze.-(Secretary/jam-american).                                                                          Sharon Gordon.-(jam-american).                                                                                     Laval Gordon.-(jam-american).</t>
  </si>
  <si>
    <t xml:space="preserve">1(860) 833-8138.                                                                              (876) 569-6996.                                                                   </t>
  </si>
  <si>
    <t xml:space="preserve">sgordon@rehodothinternational.inc                                                leliethghcs@gmail.com                                                             </t>
  </si>
  <si>
    <t>The Jamaica Skateboard Federation</t>
  </si>
  <si>
    <t>CAIN100-1141C</t>
  </si>
  <si>
    <t>Shop # 13, 98 Molynes Road, Kingston 20</t>
  </si>
  <si>
    <t>Keith Rigbye.-(Chairman).                                                              Kathleen Francis.-(Secretary).                                                                    Jennifer Greaves.                                                                  Rose Marie McLver.                                                                                       Sally Fulton.-(Ladies Chairman).                                                                                          Jean Hudson.                                                                           Rachel Zacca.                                                                               Alastair MaCbeath.-(Treasurer).</t>
  </si>
  <si>
    <t>Gray Robinson.-(american).                                                                                                         Anika Robinson.-(Secretary\jam).                                                                                     Caitlin Toney.-(american).                                                                             Marjie Sandlow,-(american).                                                                                 Scott Glickson.-(american).</t>
  </si>
  <si>
    <t>Wayne  Saunderson.-(jam).                                                                                     Ucal Gayle.-(jam)                                                                          Sutcliff Campbell.-(jam)                                                                           kenford Edwards.-(jam).                                                                                                                       Natalie Phillips-whitely.-(jam)                                                                                                                                 A. Martin.-(jam).                                                                                                                  Lileth Givans.-(jam).                                                                                                      natalee samuels-ming.-(Secretary\jam).</t>
  </si>
  <si>
    <t xml:space="preserve">spotlightautism@gmail.com                                                           wildrose390@aol.com                                                           ronnyiwrong06@hotmail.com                                                            enamac1618@gmail.com                                                                          ronnyi06@hotmail.com                                                      </t>
  </si>
  <si>
    <t xml:space="preserve">(876) 908-4007                                                                              (876) 631-6702                                                               (876) 374-7074                                       1(973) 479-7028                                                                                              1(778) 883-3191                                                                           1(973)752-7085                                                                               </t>
  </si>
  <si>
    <t>Ray-Saint Michael A. Williams.-(Secretary/Director/jam).                                                                          Camille S. Kidd.-(jam).                                                                                                              John M. Sinclair.-(jam).                                                                                  Sean G. Reid.-(jam).</t>
  </si>
  <si>
    <t>Gloria I. Davis.-(jam)                                                                         Stephen C. Batchelor.-(jam).                                                                  Joyce Morrison.-(jam).                                                                                              Selbourne S. Grandison.-(jam).                                                                           Zephaniah L. James.-(jam).                                                                                                                                 Lorie Binns.-(Secretary\jam).</t>
  </si>
  <si>
    <t>ionie360@yahoo.com                                                                                     jnorr61@gmail.com</t>
  </si>
  <si>
    <t>Nomi Shirley.-(Secretary/american).                                                                 Nicola Sirley-phillips.-(jam).                                                               Blondel Shirley-Atwater.-(jam).</t>
  </si>
  <si>
    <t>1(876) 276-7040                                                        (876) 289-6979                                                                   (876) 421-8838                                                         (876) 874-4678</t>
  </si>
  <si>
    <t>thesourcefarm@gmail.com                                                             nomi@thesourcefarm.com                                                             nicola@thesourcefarm.com</t>
  </si>
  <si>
    <t xml:space="preserve">Paula Lorraine Dixon.-(Secretary/british).                                             Keith Alponso Dixon.-(jam).                                                                                            Karla Donna Marie Hylton.-(jam).                                                           Ruby Dixon.-(jam).                                                                               </t>
  </si>
  <si>
    <t>(876) 352-7858                                         (876) 899-0697                                                 (876) 899-0697                                    (876) 564-1347</t>
  </si>
  <si>
    <t>info@setfoundation.com                                                                               paulalddixon@gmail.com                                                           dixon1450@gmail.com                                                                                    karlahylton@yahoo.com</t>
  </si>
  <si>
    <t>(876) 927-6957                                         (876) 383-0137                                                        (876) 809-2057                                                              (876) 579-7020.</t>
  </si>
  <si>
    <t>INFO@PROJECTSTARJA.COM                                                                                            keith@projectstar.com                                                                                imegam@psoj.org                                                                                kxscott@gmail.com</t>
  </si>
  <si>
    <t>Chandru Lalchand Chatlani.-(Secretary/Trinidian).                                                                 Jaya Sabnani.-(badados).                                                        Sean Finnigan.-(british).                                                      Ajat Gope Mahbubani.-(grenada).                                               nisha chugani.-(malaysia).</t>
  </si>
  <si>
    <t>Rdaswani@gmail.com                                                                                           motianim@yahoo.com                                                                            chandru.chatlani@gmail.com                                                                              elkay@caribsurf.com                                                                                          seanji007@gmail.com                                                                                      fortuneconnection@gmail.com                                                                                            nishadb25@gmail.com</t>
  </si>
  <si>
    <t xml:space="preserve">(876) 623-5254                                                                         </t>
  </si>
  <si>
    <t>Jason Anthony Simon.-(Secretary/american).                                                                Sheriel Eileen Brown.-(jam/american).                                                       Jonathan Deshawn Simon.-(american).                                         Nathaniel Willims.-(jam/american).</t>
  </si>
  <si>
    <t>siministry@gmail.com                                                                               sheri11207@hotmail.com                                                                    jason.simson39@gmail.com                                                                          micey11226@me.com                                                 jsimon2900@gmail.com</t>
  </si>
  <si>
    <t>Kaydean Wesley.-(secretary/jam).                                                  Bruce James.-(jam/ceased).                                                                  Paula Pinnock-McLeod.-(jam).                                               Raphael Walker.-(jam).                                                      Colleen Montaque.-(jam).                                                                Jeffery Gordon.-(jam).                                                   Shelly-Ann Fraser-Pryce.-(jam).                                                          Donovan Walker.-(jam).                                               Jermaine McCalpin.-(jam/overseas resident).</t>
  </si>
  <si>
    <t>1(876) 929-5755                                                  (876) 390-3628                                           (876) 837-4453                                                        (876) 995-6402                                                      (876) 468-3642                                    (876) 361-1602.                                          (876) 390-3628</t>
  </si>
  <si>
    <t>Info@pocketrocketfoundation.com                                                 farwalks@gmail.com                                                                          dcwalker@hmf.com.jm                                                             colleen_bm@hotmail.com                                                         jefferyanthony@yahoo.com                                                                              shelli100m@gmail.com                                                                           jaymakapee@yahoo.com                                                         kaydean_webley@yahoo.com                                                                 ppmcorp@gmail.com</t>
  </si>
  <si>
    <t>CAIN100NR-48C</t>
  </si>
  <si>
    <t>Bounty Hall, Wakefield p.o., Trelawny.</t>
  </si>
  <si>
    <t>Lot 246, Catherine Hall, Montego Bay, p.o.box 7026, Reading, St. james.</t>
  </si>
  <si>
    <t>Eagle's Wing Outreach Ministries International (Ewomi)                                                           ( A Ministry Of Second Change) Limited</t>
  </si>
  <si>
    <t>Inmed Caribbean                                                                        (Partnerships For Children)</t>
  </si>
  <si>
    <t>Jamaica National Building Society Building Foundation Ltd</t>
  </si>
  <si>
    <t>CAIN100-712C</t>
  </si>
  <si>
    <t xml:space="preserve">Christopher Tyme.-(Secretary/jam).                                                                         Lowel George Morgan.-(jam).                                                                         Carol Andrea Phillips.-(jam).                                                                  Gail Allison McLean.-(jam).                                               Paul Ebanks.-(jam).                                                                        Karen Bhoorasingh.-(jam).                                                            Pualette Stephenson-taylor.-(jam).                </t>
  </si>
  <si>
    <t>1(876) 964-9376.                                               (876) 964-2259                                                    (876) 381-4333                                                               (876) 383-0101</t>
  </si>
  <si>
    <t>Georgekirbyhardware@yahoo.com                                                               cnmtyme@yahoo.com                                                                 lmorgan@nsdco.com                                                                                           gcowan@gmail.com                                                                          pebanks@provenwealth.com</t>
  </si>
  <si>
    <t xml:space="preserve">Brian Miller.-(Secretary/jam).                                                                      Keith smith.-(jam).                                                                                leon atkins.-(jam).                                                                           Sonia Drysdale.-(British/jam).                                                                              clifford johnson.-(jam).                                                                  maxine smith.-(jam).                                                                               audrey phiilips.-(jam).                                                                                   lorna sampson.-(jam).                                                    </t>
  </si>
  <si>
    <t>(876)939-4119                                                                                                     (876) 939-5337                                                        (876) 381-0043</t>
  </si>
  <si>
    <t xml:space="preserve">plccc16@gmail.com                                                        blm1515@hotmail.com                                            keith_smith58@hotmail.com                                                                              leoatkins@yahoo.com                                                                            </t>
  </si>
  <si>
    <t>1(876) 618-3142                                                            (876) 361-6003                                                        1(876) 927-4050-2                                                                            (876) 401-0175                                                         (876) 318-3418                                        (876) 577-3146                                                   (876) 551-5267</t>
  </si>
  <si>
    <t>ja4hfoundationltd@gmail.com                                                                  retepblake@yahoo.com                                                                   tpeter2005@yahoo.ca                                                                    donaldgordon460@gmail.com                                               collin_virgo@yahoo.com</t>
  </si>
  <si>
    <t>2nd street, four paths settlement, may pen, clarendon</t>
  </si>
  <si>
    <t>Allison Fairclough-Williams.-(Secretary/jam).                                              Gabriel Williams.-(jam).</t>
  </si>
  <si>
    <t>(876) 397-2655.                                             (876) 362-9924.                                       (876) 317-0251.</t>
  </si>
  <si>
    <t>Alleysmoke@yahoo.com                                                                                       mountzionfourpaths@gmail.com</t>
  </si>
  <si>
    <t xml:space="preserve">Dr. Deanna Ashley.-(Secretary/jam).                                                         William mahfood.-(jam).                                                       Dr. angela burke-ramsay.-(jam).                                                                  margaret bolt.-(jam).                                                   kathleen a.j. moss.-(jam).                                                        sidney mcGill.-(jam).                                                  denise mcFarlane.-(jam).                                                               Rev. charles dufour.-(jam).                                            r. danver williams.-(jam).                                                        elizabeth ward.-(jam).                                                                damian hutchinson.-(jam).                                                                    donna duncan-scott.-(jam).                                                   </t>
  </si>
  <si>
    <t>Vpajamaica@gmail.com                                                                                        deannaashley1@gmail.com</t>
  </si>
  <si>
    <t>CAIN100-675C</t>
  </si>
  <si>
    <t xml:space="preserve">sarah thomas.-(secretary/jam/overseas resident).                                                                                         Carvel ebanks.-(jam).                                                                          Bobby clarke.-(jam).                                                                     camar green.-(jam).                                                                          </t>
  </si>
  <si>
    <t>(876) 792-0421                                                                             (876) 304-7778                                                    (541)662-0696                                                 (876) 857-7632                                                               (876) 883-0596                                                  (876) 304-7778</t>
  </si>
  <si>
    <t>treasurebeachturtlegroupja@gmail.com                                                                      sktoregon@aol.com</t>
  </si>
  <si>
    <t>CAIN100-1218C</t>
  </si>
  <si>
    <t>Harwood District, Tweedside P.A., Clarendon</t>
  </si>
  <si>
    <t xml:space="preserve">Projectofhope05@yahoo.com                                                                                                           symoniacard@yahoo.com                                                                                               cartlandpalmer@yahoo.com                                                                                                          </t>
  </si>
  <si>
    <t>Joan Morrison.-(secretary/jam).                                                                   Deika morrison.-(jam).                                                        Kassim morrison.-(jam).                                                          novar patrick mcdonald.-(jam).                                                   terri-karelle reid.-(jam).</t>
  </si>
  <si>
    <t>1(876) 970-4108                                                          (876) 946-3996                                                               (876) 878-4506</t>
  </si>
  <si>
    <t>Info@dogoodjamaica.org                                                                          joan@dogoodjamaica.org                                                                             deika@dogoodjamaica.org                                                                             kassim@dogoodjamaica.org                                                                               npmcdonald@hmf.com.jm                                                                                           terrikarelle@gmail.com</t>
  </si>
  <si>
    <t>CAIN100-19C</t>
  </si>
  <si>
    <t>Afeef lazarus.-(jam).                                                                                    Earl Jarrett.-(jam).                                                       Catherine parke-Thwaites.-(jam)                                   Kathryn Pearson.-(secretary/jam).                                    micheal abrahams.-(jam).                                           lincoln robinson.-(jam).                                                          matthew taylor.-(jam).                                                    venslow greaves.-(jam).</t>
  </si>
  <si>
    <t xml:space="preserve">1(876) 927-4265                                                                            (876) 919-1307                                                </t>
  </si>
  <si>
    <t>Jcsaccount@cwjamaica.com                                                                       alazarus@lival.co                                                                              ejarrett@jnbs.com                                                 kpearson@lival.co                                                              micabe_199@yahoo.com                                                                                       matmish@gmail.com                                                                        parkethwaites@gmail.com</t>
  </si>
  <si>
    <t>876-381-8903                                                                    (876) 546-4246</t>
  </si>
  <si>
    <t>colinrc81@gmail.com</t>
  </si>
  <si>
    <t>Sally,porteous@gmail.com                                                                     sporteous@jamaica.christellhouse.org                                                                           rjack@jamaica.christelhouse.org                                                                                         kelly.akin@dunncox.com</t>
  </si>
  <si>
    <t>Shannakay Savery.-(secretary/director/jam).                                                      Andre Savery.(jam).</t>
  </si>
  <si>
    <t>(876) 277-5769                                 (876) 499-8489                                    (876) 486-5652</t>
  </si>
  <si>
    <t>Yutaro Furuta.-(director/secretary/jam).                                                           Daegian Ivan Lee.-(jam).</t>
  </si>
  <si>
    <t>(876) 863-3971                                                     (876) 342-8057</t>
  </si>
  <si>
    <t xml:space="preserve">fruta.yutaro@gmail.com                                                                                                       daejivanlee@yahoo.com                                                                                                                                                                   </t>
  </si>
  <si>
    <t>Stellamarisfoundation@gmail.com                                                                                    lturnquest26@yahoo.com                                                                                  bevlo260@gmail.com</t>
  </si>
  <si>
    <t>1(876) 941-2000-1                                                                                 Fax: 1(876) 925-3520                                                            (876) 755-4632                                       (876) 820-8720                                                                                        (876) 970-0760                                 (876) 380-7625</t>
  </si>
  <si>
    <t xml:space="preserve">Sis. Patricia Solnek O.S.F.-(Secretary/director/jam).                                                     Sis. Maureen Clare Hall.-(director/american).                                                                  </t>
  </si>
  <si>
    <t>1(876) 630-0484                                                                          1(876) 307-9664                                                  (876) 924-6888-9.                                                          (876) 895-8897.</t>
  </si>
  <si>
    <t>Stjosehsinfant@cwjamaica.com                                                                             fsaadja@gmail.com                                                        trinsol@gmail.com                                                          mclare199@gmail.com</t>
  </si>
  <si>
    <t>Carleen Nicola Hall.-(secretary/jam).                                                                  Jacquline Andrea Scott-Lawrence.-(jam).</t>
  </si>
  <si>
    <t>(876) 839-4426                                  (876)387-9974                                                   (876) 550-4871</t>
  </si>
  <si>
    <t>jaslawr@gmail.com                                                                       carleen.hall06@gmail.com</t>
  </si>
  <si>
    <t>1(876) 922-2558                                                                                                              Fax: 1(876) 967-7752                                                                      (876) 924-6888</t>
  </si>
  <si>
    <t>St.aloyprim@yahoo.co.uk                                                                           fsaadja@gmail.com                                                                        mclare499@gmail.com</t>
  </si>
  <si>
    <t>CAIN100NR-181C</t>
  </si>
  <si>
    <t>Seed of Faith Revival Church Limited</t>
  </si>
  <si>
    <t>Strathbogie District, Savanna-la-mar p.o., Westmoreland</t>
  </si>
  <si>
    <t>Yvonne A. Stewart.-(Secretary/american).                                                   Daniel Travis Stewart.-(american).                                         Nancy L. Stewart.-(american).</t>
  </si>
  <si>
    <t>(876) 452-3088.                                                                      (876) 452-2930.                                                        (876) 452-2493.</t>
  </si>
  <si>
    <t>Travis@jesuswayjam.org                                                                 yvstew@yahoo.com</t>
  </si>
  <si>
    <t>Paul Christopher Smith.-(Secretary/jam).                                                               Andre Leon Anthony Robinson.-(jam).</t>
  </si>
  <si>
    <t>(876) 317-3722.                                            (876) 226-5678.                                                (876) 591-9899.</t>
  </si>
  <si>
    <t>Pcsmith1010@gmail.com                                                                            kayadwan144@gmail.com</t>
  </si>
  <si>
    <t xml:space="preserve">Rev. Bernice Benjamin.-(Secretary/jam).                                                 Bishop. Dabson M. James.-(jam).                                                              Pastor. Shirley James.-(jam).                                                               chrisine mattis-myrie.-(jam).                                                                       joan crawford.-(jam).                                                                                     trevor benjamin.-(jam).                                                </t>
  </si>
  <si>
    <t>(876) 880-0608                                                        (876) 527-3096                                                            (876) 405-9802</t>
  </si>
  <si>
    <t>bernicebenjamin00@gmail.com                                                                         triumphanthopeltw65@gmail.com</t>
  </si>
  <si>
    <t xml:space="preserve">Emily Pang.-(Secretary/overseas resident).                                                        Sonia Baxendale.-(chair/overseas resident).                                                           Lalit aggarwal.-(overseas resident).                                                                    kevin au-yeung.-(overseas resident).                                                                              jordan banks.-(overseas resident).                                                                     jordan bitove.-(overseas resident).                                                                                        emily burnett.-(overseas resident).                                                                             erin donohue.-(overseas resident).                                                                       doug farley.-(overseas resident).                                                                                                  mary federau.-(overseas resident).                                                                              stephen forbes.-(oversea resident).                                                                       john francis.-(overseas resident).                                                                                                                                 nilam ganenthiran.-(overseas resident).                                                                       jordan gnat.-(overseas resident).                                                                        wesley j. hall.-(overseas resident).                                                                                                                   </t>
  </si>
  <si>
    <t>Cfacey@faceylaw.com                                                              emil.pang@sickkidsfoundation.com</t>
  </si>
  <si>
    <t>Yvonne Anderson.-(secretary/jam).                                                                Franz Fletcher.-(jam).                                                                Dianne Fletcher.-(jam).                                                  Michelle Smith.-(jam).                                                    Ingrid Larmond.-(jam).                                        Dailion Blake.-(jam).</t>
  </si>
  <si>
    <t>(876) 334-4000.                                                             (876) 832-2527.                                                       (876) 458-1428                                                           (876) 508-4774.                                                     (876) 823-1752.                                                  (876) 818-3439</t>
  </si>
  <si>
    <t>fletch751@gmail.com                                                      thctfoundation@gmail.com                                                  yvonne.triump@gmail.com                                                             pastord.fletcher@gmail.com                                                                          rocktemple@cnjamaica.com                                          dailionblake@gmail.com</t>
  </si>
  <si>
    <t>to foster good relationships between the chinese and other communities with the aim of eliminating all racial barriers.                                                                    To present to the people of jamaica by lectures, movies, slide show , exhibitions and other means, those aspect of chinese culture, which will enchance the  multi-culture tradition in jamaica and lead to nation building.                                                                                               to foster among the chinese community the adaptation of those aspect of jamaican culture which would help to make them better citizens.</t>
  </si>
  <si>
    <t>Dr. jane shu ling lui-lym.-(secretary/ jam/canadian).                                                                                      Prof. A. Anthony chen.-(jam).                                                                      Edward wong chew onn.-(jam).                                                   Dr. kai meng lui.-(jam).                                                             Mrs. set yoon smith.-(jam).                                                         Sr. theresa lowe ching.-(jam).</t>
  </si>
  <si>
    <t>(876) 938-0568                                    (876) 470-7484                                                       (876) 631-2530                                                            (876) 927-5951                                                     (876) 923-6875                                               (876) 632-9960                                  (876) 927-4858</t>
  </si>
  <si>
    <t>Chineseculturalassociationja@gmail.com                                                                        shuilym@yahoo.co.uk                                                                     anthony.chen@uwimona.edu.jm</t>
  </si>
  <si>
    <t>Jeanette La Caille-Delvaille.-(online applicant).</t>
  </si>
  <si>
    <t xml:space="preserve">Tasha-kay Taylor.-(Secretary/jam).                                                                                   Norman campbell.-(chairman/jam)                                                                   paulette neil.-(jam)                                                                                                          theresa hawthorne.-(jam).                                                                                                         collin howell.-(jam).                                                                                                    jeanette samuels-morris.-(jam).                                                                                                                                                                          </t>
  </si>
  <si>
    <t xml:space="preserve">(876) 406-1872                                                              (876) 373-8116                                                          (876) 987-3226                                                                   (876) 582-0684 </t>
  </si>
  <si>
    <t>kayashlee1@gmail.com                                                                                                    normancampbell73@gmail.com                                                                           jeanettesamuels47@yahoo.com</t>
  </si>
  <si>
    <t>spreading the gospel.                                                                                   Extending social otreach by helping to provide for material needs of various persons.                                                                                       providing a sense of belonging for persons without much family ties.</t>
  </si>
  <si>
    <t>Maxleen e. Lyons.-(secretary/jam).                                                               Pastor. Dennis Kelly.-(jam).                                                                          Ruby a. Kelly.-(jam).                                                                                                              patsy m. garrison.-(jam).                                                                                      neville a, rockwood.-(jam).                                                                                     gay clunis.-(Secretary/jam).</t>
  </si>
  <si>
    <t xml:space="preserve">(876) 934-3644                                   (876) 589-1969                                                (876) 939-5974                                                      (876) 317-2885                                                   (876) 354-8489                                                                (876) 227-1750                                                      (876) 461-4738            </t>
  </si>
  <si>
    <t>teddy5018@yahoo.com                                                  churchdayton1973@gmail.com                                                                   patsygee47@gmail.com                                                                       n.rockwood@yahoo.com                                                                                         gayclunis@yahoo.com</t>
  </si>
  <si>
    <t>Delores Morris.-(Secretary/jam).                                                          Beverley Gilroy.-(jam).                                   Patricia Graham Smith.-(jam).                                                                David Bignal.-(jam).                                                         Syreta Hutchinson.-(jam).                                                  Grace-ann Airey.-(jam).</t>
  </si>
  <si>
    <t>(876) 807-3513                                                        (876) 487-8457                                             (876) 889-5934                                                (876) 540-3128                                                   (876) 977-9050                                                 (876) 425-6980</t>
  </si>
  <si>
    <t>minister.smith@yahoo.com</t>
  </si>
  <si>
    <t>Carol Lewis.-(Secretary/jam).                                                                       Calvert Thomas.-(jam).                                                                      Mark Reid.-(jam).</t>
  </si>
  <si>
    <t>(876) 948-3221                                                       (876) 819-5653                                          (876) 381-1882</t>
  </si>
  <si>
    <t>lewiscarol70@yahoo.com                                                                                  bishopthomas@gmail.com                                                                                        mak.bass@yahoo.com                                                                     eachqt_1@yahoo.com</t>
  </si>
  <si>
    <t xml:space="preserve">Patrice Watson.-(Secretary/jam).                                                                Miriam Levy.-(jam).    </t>
  </si>
  <si>
    <t>(876) 386-7211                                             (876) 433-2278</t>
  </si>
  <si>
    <t>Gemoutreachministry@gmail.com                                                                                covenantdaughter1@gmail.com</t>
  </si>
  <si>
    <t>Maxine Campbell.-(secretary/jam).                                               Maureen Turnbull.-(jam).                                                 Dawn Baxter.-(american).</t>
  </si>
  <si>
    <t>1(876) 396-8139                                                             (876) 386-2704                                                     (407) 687-3339</t>
  </si>
  <si>
    <t>max18campbell@gmail.com                                                 mturnbull2018@gmail.com                                                        blessedgal7@aol.com</t>
  </si>
  <si>
    <t xml:space="preserve">1(876) 788-0010                                                                   1(876) 367-4481                                                 (876) 433-9985                                               (876) 383-6322                                                                  (876) 367-4481                                                   (876) 332-9560                                                                       (876) 788-0010                                                         (876) 492-9125                                                                 (876) 842-5778                                                                          (876) 362-8302                                                </t>
  </si>
  <si>
    <t>New.vivsion.cog123@gmail.com                                                                   kaycourtney321@gmail.com                                                                                      devonjgordon@gmail.com                                                      debragordon38@yahoo.com                                                                                        campbellsean864@gmail.com                                                                                    brownlur@yahoo.com                                                                                camiletyrell@gmail.com</t>
  </si>
  <si>
    <t>CAIN100-598C</t>
  </si>
  <si>
    <t xml:space="preserve">Sickle Cell Trust </t>
  </si>
  <si>
    <t>Sickle Cell Unit, the university of The West Indies, Mona, Kingston 7</t>
  </si>
  <si>
    <t>Developing services for sickle cell disease.                                                                                    Developing instruments for education about sickle cell disease.                                                                   to act as an advocate in all mattens concerning the welfair od persons suffering from sickle cell disease.</t>
  </si>
  <si>
    <t xml:space="preserve">Naomi Watkins.-(secretary/jam).                                                                                             Jennifer knight-madden.-(jam).                                                                         </t>
  </si>
  <si>
    <t>(876) 392-1159                                      (876) 373-9756</t>
  </si>
  <si>
    <t>jennifer_knight@yahoo.com                                                                    jennifer.knightmadden@uwimona.edu.jm                                               watkinsnaomi@gmail.com</t>
  </si>
  <si>
    <t>Debbie-ann gordon.-(secretary/jam).                                             Andrew mahfood.-(jam).                                                    Christopher bicknell.-(jam).                                                  Sr. mary benedict-(jam).                                                 Jean lowrie-chin.-(jam).                                                       Prof. michael lee.-(jam).                                                  william mahfood.-(jam).</t>
  </si>
  <si>
    <t>1(876) 984-5005                                                          (876) 922-1800-2                                                    (876)749-9044                                                            (876) 749-9081</t>
  </si>
  <si>
    <t>Info@foodforthepoorja.org                                                                                    exec@foodforthepoorja.org                                                                debbie-ann.gordon@daglegal.com                                                                                  andrew@wisynco.com                                                               williamm@wisynco.com</t>
  </si>
  <si>
    <t>CAOS100NR-182C</t>
  </si>
  <si>
    <t>C/o Pembroke Hall Primary School,                                           Potosi Avenue, Kingston 20.</t>
  </si>
  <si>
    <t>CAIN100-950C</t>
  </si>
  <si>
    <t>Wilfred Bailey.-(Secretary).                                                                                               Shannah Wickham.-(jam).                                                                        Stacy-Ann Knight.-(jam).</t>
  </si>
  <si>
    <t>saveourboysandgirls@gmail.com                                                  fred@baileycoja.com                                                                                      stacyannkknight@outlook.com                                                                     shan_tan18@live.com</t>
  </si>
  <si>
    <t>1(876) 564-7274                                          (876) 546-7173                                                         (876) 537-9358                                                (876) 772-0029</t>
  </si>
  <si>
    <t>Juliet Salmon.                                                         Douglas Lindo.                                                         Lascelles Newman.                                                         Marc Ramsay.                                                      Djuvane Brownne.                                                          John Carberry.                                                   Lisa Lindo.                                                            Stephanie Milford.-(C/o Aspiresec limited)(Secretary).</t>
  </si>
  <si>
    <t>Info@moonlandscamp.com                                                                               Secretary@aspiresec.com                                                                     julietsalmon63@gmail.com                                                                                       daclindo@gmail.com</t>
  </si>
  <si>
    <t>1(876) 294-6991                                                                  (876) 906-3402                                                          (876) 381-3698                                                           (876) 579-7313</t>
  </si>
  <si>
    <t>Donna Muirhead.-(Secretary).                                                        Ian Muirhead.-(minister of religion)(jam).                                        Yasmin Muirhead.-(jam).                                                        Metz Peterkin.-(jam).                                                      Erceline Peterkin.-(jam).                                               Joanna Thomas.-(jam).                                                    Omitta Anderson.-(jam).</t>
  </si>
  <si>
    <t>(876) 755-8722                                                      (876) 884-1398</t>
  </si>
  <si>
    <t>ianhallelujah@yahoo.com</t>
  </si>
  <si>
    <t>CAIN100-439C</t>
  </si>
  <si>
    <t>876-379-9666</t>
  </si>
  <si>
    <t>janette_sunset@yahoo.com</t>
  </si>
  <si>
    <t>CAIN100-2131C</t>
  </si>
  <si>
    <t>Global Missions Limited</t>
  </si>
  <si>
    <t>To spread the gospel of jesus christ using all available methods; to establish facilities locally and aboard for evangelistic outreach, to build , maintain,expand and otherwise support churches , offer interdenominational training and assistance to missionaries involved in christian outreach.</t>
  </si>
  <si>
    <t>John Neville Wright.-(Secretary/jam).                                                                           Hycinth Elizabeth Wright.-(jam).                                                          Phyllis Mitchell.-(jam).</t>
  </si>
  <si>
    <t>(876) 923-0316                                              (876) 456-6366                                                       (876) 896-1253                                                                                           (876) 321-1286</t>
  </si>
  <si>
    <t>phyllimitch@gmail.com</t>
  </si>
  <si>
    <t>CAIN100-2141C</t>
  </si>
  <si>
    <t>Operation D.E.E.D Limited</t>
  </si>
  <si>
    <t>Building B, Suite 3, 11 Ardenne Road, kingston 10</t>
  </si>
  <si>
    <t>The purpose of providing charitable services to at-risk youth living in the PORTMORE and SPANISH TOWN Communities, by way of carrying out the following.                                                                                         1. to advance good citizenship in order to improve the quality of life for youth in and around the PORTMORE and Spanish Town communities by providing skills training.</t>
  </si>
  <si>
    <t>Amelia Beckford.-(Secretary/jam).                                                  Renee Cole.-(jam).                                              Nickeisha Brown-Smith.-(jam).                                            Ionie Smith.-(jam/overseas resident).</t>
  </si>
  <si>
    <t>(876) 475-0136                                                                                 (876) 844-2470                                                      (876) 836-3757                                                      (347) 471-5730</t>
  </si>
  <si>
    <t xml:space="preserve">renc0603@gmail.com                                                            brownsmith7@gmail.com                                                                     idsmith2023@gmail.com                                                                  ameliabeckford25@gmail.com </t>
  </si>
  <si>
    <t>CAIN100-197C</t>
  </si>
  <si>
    <t>The Masonic Homes</t>
  </si>
  <si>
    <t xml:space="preserve">To asist in relieving the financial hardship and homelessness of aged and or infirmed persons by the establishment, organization, operation, and financing of:                                                                                                                    1. homes                                                                                                       2. Asisted home living arrangement.                                                                                                          3.Essntal (medical related) modifications to private dwellings;                                                                                     4. Asist with organizing, operating, and financing of day camp for senior citizens.                                                                                                                                        5. providing medical equipment, including wheelchairs.                                                                6. Asist with Children's homes. </t>
  </si>
  <si>
    <t xml:space="preserve">Sterling Soares.jp.-(Secretary/jam).                                                                Donald S. Reynolds.-(jam).                                                                  Carlton Stephen.-(Jam).                                                             Keron Burrell.-(jam).                                                                                Linton Andrew.-(jam).                                                     Kerth Foster.-(Jam).                                                                  George Reynolds.-(jam).                                                                                       Warren McDonald.-(jam).                                                          Raynold McFarlane.-(jam).                                                                 Leighton McKnight.-(jam).                                    </t>
  </si>
  <si>
    <t>(876) 990-3472                                   (876) 929-4934                                 (876) 919-8168                                                      (876) 833-8380                                                         (876) 869-5049                                                        (876) 579-6934                                          (876) 999-0068                                                          (876) 383-0720</t>
  </si>
  <si>
    <t>ssoares@cwjamaica.com                                                     reynoldsdonald5@gmail.com                                                                                linton_a@hotmail.com                                                                               ayejedi@live.co.uk</t>
  </si>
  <si>
    <t>1(876) 937-4300                                                             (876) 757-8585</t>
  </si>
  <si>
    <t xml:space="preserve">May Corrine James.-(Secretary).                                              Flavio Alves.-(brazilian)                                                             Shirley Maria Armond Alves.-(brazilian).                                                      Ricardo Natel Dasilva.-(Brazilian).                                                           Cecil Clifton Campbell. -(jam)                                                               Terry Mabeline Donegal.-(jam).                                                               </t>
  </si>
  <si>
    <t>CAIN100-1707C</t>
  </si>
  <si>
    <t>Lisa Franklin-Banton.-(Secretary/jam).                                                         Sheldon Lyn.-(American).                                                                    Jamel Banton.-(jam).                                                         Shawn Banton.-(American).</t>
  </si>
  <si>
    <t xml:space="preserve">1(876) 884-2836                                                             (876) 577-3798                                                            (202) 577-3798                     </t>
  </si>
  <si>
    <t>incfranklin77@gmail.com                                                                           janetandrupertbantonfoundation@gmail.com                                                               sheldon.lyn@gmail.com                                                                      jamesbanton@gmail.com                                                             banton_shawn@yahoo.com</t>
  </si>
  <si>
    <t>Stepheany simone lawrence.(jam).                                                                 Christopher lawrence.(jam).                                                                                   Sophia saunders forrest.(jam).</t>
  </si>
  <si>
    <t>christopher Lianos                                                            james webb,                                                                                          lloyd pinnock                                                                                                                                  bruce terrier                                                                         john mackay                                                                         derek jones                                                                                              rodina reid.</t>
  </si>
  <si>
    <t>(876) 422-2527.                                                                    (876) 886-9234                                                            (234) 639-3297</t>
  </si>
  <si>
    <t>Info@princessessandladies.org                                                                               sfrancis-grant@princessesansladies.org                                                                                 cdennis@princessesandladies.org                                                                                       sshand-reid@princessesandladies.org                                                                                                   howard@princessesandladies.org                                                                                                              clinke@princessesandladies.org                                                         pklincke@princessesandladies.org</t>
  </si>
  <si>
    <t>Simone Francis-Grant.-(Secretary/jam).                                                              Chris-Ann Dennis.-(jam).                                                                     Simone Shand-Reid.-(jam).                                                         Howard Shand.-(jam).                                                                       Cynthia Lincke.-(American).                                                                        Patrick Lincke.-(American).                                                                           Kim Parker.-(american).                                                                                     Benvenute Johnson.-(south african).</t>
  </si>
  <si>
    <t>Ashleigh McAnuff-Williams.-(Secretary/jam).                                                                              Sharon Neil Smith.-(jam).                                                               Coleen Gooden-Grant.-(jam).                                         Esther Tyson.-(jam).                                                                Newton Duncan.-(jam).                                                           Arnold Aiken.-(jam).                                                        Barrington Davidson.-(jam).                                                     Audrey McKenzie.-(jam)                                                                  Dr. Sharon Earle Edwards.-(jam).                                                                                        Rev. Trevor Edwards.-(jam).                                                                      Professor Maureen Samms Vaughan.-(jam).                                                                                      Robert Gibbs.-(jam).                                                                     Esther Tyson.-(jam).                                                                     Stacey Beckford.-(jam).                                                           Michael McAnuff-Jones.-(jam).                                                      Emru Williams.-(jam).                                                          Maurice McIntyre.-(jam).                                                        Newton Duncan.-(jam).                                                            Sharon Neil Smith.-(jam).</t>
  </si>
  <si>
    <t>Flmjamaica@gmail.com                                                           mcanuff.law@gmail.com                                                                                    snsmith@pmlaw.com                                                                      colleengooden@hotmail.com                                                         esther.tyson@gmail.com                                                                     medicnd@gmail.com                                                                arnolda@cwjamaica.com                                                                                emru.williams@gmail.com</t>
  </si>
  <si>
    <t>Verona Williams.-(Secretary/jam).                                                            Andrew Norman.-(jam).                                                          Donnette Norman.-(jam).</t>
  </si>
  <si>
    <t>(876) 579-8924                                                (876) 342-3674                                       (876) 353-8962                                            (876) 469-3984</t>
  </si>
  <si>
    <t>Passionandpurityja@yahoo.com                                                                                                   verona.williams@hotmail.com                                                                             oprain2005@yahoo.com</t>
  </si>
  <si>
    <t>The Saint Edmund Trust 2016</t>
  </si>
  <si>
    <t>The advancement of CAMPION COLLEGE and the education of the PUPILS attending it.</t>
  </si>
  <si>
    <t>Grace Bston.-(Secretary/jam).                                                                                                                                                               Most.Rev.Charles Defour.                                                                                Most.Rev. Kenneth Richards.                                                                          Andrew Mahfood.                                                                                Peter Goldson.                                                                                        Adam Stewart.                                                                                                Christopher Berry.                                                                               Christopher Issa.</t>
  </si>
  <si>
    <t>to provide the healthcare of persons suffering from renal failure by providing assistance including financial support.                                                            To promote programs to support the physical, mental and emotional well - being od persons suffering from renal failure.                                                                                 to educate the public about renal failure and associated medical conditions through various methodologies.</t>
  </si>
  <si>
    <t>Lavern Latoya Morgan.-(secretary/jam).                                                           Leeroy Powell.-(jam).                                                   Patteema Peaches Borah.-(jam).</t>
  </si>
  <si>
    <t>(876) 378-9717                                         (876) 428-3819                                                      (876) 847-3531</t>
  </si>
  <si>
    <t>leeroyderp@yahoo.com                                                        patteemasmith@yahoo.com                                                       mlavern1981@yahoo.co.uk</t>
  </si>
  <si>
    <t>Roger Hinos.-(Secretary/jam).                                                                     Marisa Benain.-(jam).                                                                      Natalie Moncrieffe.-(jam).</t>
  </si>
  <si>
    <t>(876) 813-8824                                                                   (876) 365-8459                                                            (876) 577-9329                                                            (876) 358-1758</t>
  </si>
  <si>
    <t xml:space="preserve">marisabenain@gmail.com                                                       rh@shippingja.net                                                                  exclusivenatalie@gmail.com                                                                                                             </t>
  </si>
  <si>
    <t>Sanya Grant.-(Secretary/jam).                                                                                                      Ayrisha Robb.-(chairman/jam).                                                                                          Alburn Porter.-(jam).                                                                         Millicent Higgins.-(jam).                                                     Winniefred Munroe.-(jam).                                                                Cynthia Reid.-(vice-chairman/jam).                                                                Malene Wight.-(jam).</t>
  </si>
  <si>
    <t xml:space="preserve">(876) 934-9799                                                                 (876) 324-2109                                                                                  (876) 934-2242                                                      (876) 412-3305                                                            (876) 286-7350                                                    (876) 286-7350                                                                                       (876) 370-0789                                                                                         (876) 923-8332                                                                           </t>
  </si>
  <si>
    <t>Moac411@gmail.com                                                                              lawyerrobb@cwjamaica.com                                                                               sanjay83us@yahoo.com</t>
  </si>
  <si>
    <t>14-16 West Avenue, Kingston 8.</t>
  </si>
  <si>
    <t>Rev. Lennox Rodger Kirby.-(Secretary/jam).                                                            Jacob McLean.-(jam).                                                           Patricia Salmon.-(jam).                                         Shelly Lascelles.-(jam).                                                         Linnley Reynolds.-(british).                                                       Sheryll lewis.-(jam).                                              Stephen Simpson.-(jam).                                             Omar Morrison.-(jam).                                   Carl Wilkinson.-(jam).</t>
  </si>
  <si>
    <t>(876) 924-1378                                                         (876) 931-5126                                                (876) 791-0486.                                                         (876) 475-1963                                                                  (876) 847-8412                                                                                (876) 506-7126                                                           (876) 818-6031                                                       (876) 371-2634                                                   (876) 354-2009</t>
  </si>
  <si>
    <t>Mcaj@cwjamaica.com                                                                lenoxkirby56@gmail.com                                                                  jacobmclean@gmail.com                                                                             pasalmon43@yahoo.com                                              s_lascelles@yahoo.com                                                            linley.reynolds@gmail.com                                                                    sherroci@yahoo.com                                                                                 stephenluke.simpson@yahoo.com                                 ojmorrison@hotmail.com                                                                               cnigel321@hotmail.com.</t>
  </si>
  <si>
    <t>Burrcell Duhaney.-(Secretary/jam).                                                         Sylvester Tulloch.-(jam).                                                                                     Peter John Gordon.-(jam).                                                                           Pansy Hamilton.-(Jam).                                                                Audrey Williams.-(jam).                                                                              Alfred Thomas.-(jam).                                                        Maria Jones.-(jam).                                                                                                            Dave Jeffery.-(Jam).                                           Ray Howell.-(jam).</t>
  </si>
  <si>
    <t>(876) 665-7788.                                                          (876) 381-0966                                                            (876) 371-2250                                                          (876) 276-5917                                                                  (876) 853-0058                                                                    (876) 977-0167                                                               (876) 322-7187                                                                 (876) 361-1297</t>
  </si>
  <si>
    <t>Micofoundation@yahoo.com                                                                                duhaneyburchell@gmail.com                                                                           sylvester.tuloch@gmail.com                                                                    pjmgordon@hotmail.com                                                                                       pansyhamilton@gmail.com                                                                                alfredithomas@gmail.com                                                                                          jonesmaria@gmail.com                                                                                            rayhow2015@gmail.com                                                                                        daveojeffery@hotmail.com</t>
  </si>
  <si>
    <t>Lot G6, Blanche Close, Caribbean Estate, Greater Portmore P.O., St. Catherine.</t>
  </si>
  <si>
    <t>(876) 340-9553                                                                    (876) 809-7704                                                                             (876) 829-9360                                                              (876) 627-6213</t>
  </si>
  <si>
    <t>jodyanngaff@gmail.com                                                                            alaynebennett@hotmail.com                                                                               gtyndale@icloud.com                                                                      ramalaik@yahoo.com</t>
  </si>
  <si>
    <t>(876) 809-3186                                                 281-301-4063</t>
  </si>
  <si>
    <t>mfeliciaf@gmail.com                                                michaelfrancis116@gmail.com</t>
  </si>
  <si>
    <t>Michael Francis.-(Secretary/jam).                                                  Monique Francis.-(american).</t>
  </si>
  <si>
    <t>james@stewartautosales.com                                                                             pearlington@paramountjm.com                                                                               hgraham@cwjamaica.com</t>
  </si>
  <si>
    <t>34 Lady Musgrave Road, Unit #18, Kingston 5, Jamaica, W.I.</t>
  </si>
  <si>
    <t>Melody Gordon.-(Secretary/jam).                                                            Daniele Gallimore.-(jam).                                                                    Maj. Ian Campbell.-(Retired/american).</t>
  </si>
  <si>
    <t>to provide a facilitiy for learning, public awareness, vocational training, sports and recreation to local area youths.                                                                       To assist with acquisition of books, computers, and educational materials for schools and learning institutions in jamaica.                                                                to initiate systems and develop programmes for the purpose to supporting educational development, community development , and good neighbourliness.</t>
  </si>
  <si>
    <t>Leslie Hayden.-(Director/Secretary/American).                                                   Everton Sinclair.-(jam).</t>
  </si>
  <si>
    <t>(876) 434-6199                                                       (876) 298-6670</t>
  </si>
  <si>
    <t>newjackcityent@gmail.com                                                                                     lesliefiercefoundation@gmail.com</t>
  </si>
  <si>
    <t>(876) 312-0354.                                                                  (876) 995-7546</t>
  </si>
  <si>
    <t>Thekingstonfencingclub@gmail.com                                                                                                    schmickjan@gmail.com                                                                                                     coach@thekingstonfencingclub.org</t>
  </si>
  <si>
    <t>Janet rosemarie Schmick.-(Secretary/jam).                                                             Kurt frank junior  Schmick.-(jam/canada).</t>
  </si>
  <si>
    <t>The JPS Foundation Limited</t>
  </si>
  <si>
    <t>Olysia Cato.-(Secretary).                                                                       Keith Garvey.-(jam).                                                                            Camille Lumsden-Dwyer.-(jam).                                                            Kenroy Williams.-(jam).                                                                              Kelly Tomblin.-(American).                                                                             Tatsuya Ozono.-(japanese).                                                                      Geun Tae Kim.-(korean).</t>
  </si>
  <si>
    <t>876-935-3514                                                       (876) 935-5316                                                          (876) 596-5135                                                       (876) 579-7758                                                     (876) 878-3908                                                       (876) 413-7734                                                                  (876) 577-9457</t>
  </si>
  <si>
    <t>Foundation@jpsco.com                                                                  ocata@jpsco.com                                                                             kgarvey@jpsco.com                                                                         clumsden@jpsco.com                                                                     kenwilliams@jpsco.com                                                                     ktomblin@jpsco.com                                                                     ozono-T@marubeni.com                                                                     gkim@jpsco.com</t>
  </si>
  <si>
    <t>Elaine Shaw-Lowe.-(secretary/jam).                                                                           Derryck Shaw.-(jam).                                                        Uriel Shaw.-(jam).                                                    Garfield Miller.-(jam).                                          Wilfred Shaw.-(jam).                                            Ann McBean.-(jam).</t>
  </si>
  <si>
    <t>1(876) 875-5571                                                                       1(876) 388-7787                                                                   (876) 592-5420                                                            (876) 426-0025                                                        (876)  481-3595                                                      (876) 473-4165</t>
  </si>
  <si>
    <t>Hearteasechurchofgoodseventhday@gmail.com                                                                                       indian556@hotmail.com                                                                                       everaldshaw@yahoo.com                                                                           hotannamack@yahoo.com</t>
  </si>
  <si>
    <t>Elect Church Of God Seventh Day                                                                                              ( Formerly: Heartease Church Of God Seventh Day Limited)</t>
  </si>
  <si>
    <t>53 Knutsford Boulevard, Kingston 5</t>
  </si>
  <si>
    <t>(876) 298-5991                                                         (876) 469-1409</t>
  </si>
  <si>
    <t>sanyagoffe@gmail.com                                                                                             ggoffe@hmf.com.jm                                                                            jbrown@hmf.com.jm                                                                                                                smgoffe@hmf.com.jm</t>
  </si>
  <si>
    <t>Sanya m.  Goffe.-(secretary/american).                                                    Garvin Goffe.-(jam).</t>
  </si>
  <si>
    <t>(876) 999-7268                                                 (876) 929-9677.                                                  (876) 430-6791.                                       (876) 472-6841.</t>
  </si>
  <si>
    <t>pojlimited@gmail.com                                                               slstimpson@hmf.com.jm                                                           fhalliburton@gmail.com                                                                 andrew_ho_grace@hotmail.com                                                                                altheaneblett23@gmail.com</t>
  </si>
  <si>
    <t>Stuart Leighton Stimpson.-(C/o hart,muirhead, fatta)(Secretary).                                                                                      Franklin Emile Haliburton.-(jam).                                            Andrew Stehen Ho.-(jam).                                                     Althea Carla Grace Neblett.-(Barbadian/ oversea resident (can)).</t>
  </si>
  <si>
    <t xml:space="preserve">Lois Manradgh.-(Secretary/jam).                                                                          Percival Alton Smith.-(jam).                                                                                       Michael Jackson.-(jam).                                </t>
  </si>
  <si>
    <t>1(876) 431-6482                                                                   (876) 294-6976.                                                       (876) 431-6482                                                          (876) 792-7069                                                      (876) 390-0702</t>
  </si>
  <si>
    <t>Ipmanradgh@gmail.com                                                                              devjackie@yahoo.com                                                                            michughjackson@gmail.com</t>
  </si>
  <si>
    <t>CAIN100-1152C</t>
  </si>
  <si>
    <t>Sector F, 114 Cecille Avenue, Edgewater, Gregory Park p.o., St. Catherine</t>
  </si>
  <si>
    <t>Kay Marie Ffolkes-Grant.-(Secretary/jam).                                                      Donovan Suthby Beersingh.-(jam).                                                 Jennifer Elese Slivera.-(jam).                                                           Peter Roderick-Earle Malcolm.-(jam).                                                                                               Norma Lurene Plummer.-(jam).</t>
  </si>
  <si>
    <t>1(876) 988-2879                                                         (876) 815-3592                                                        (876) 999-3220                                                    (876) 310-3111.                                                       (876) 817-8958                                               (876) 365-6783</t>
  </si>
  <si>
    <t>donovanbeersingh2012@hotmail.com                                                                           kffolkesgrant@yahoo.com                                                                        fcswabyco@cwjamaica.com</t>
  </si>
  <si>
    <t xml:space="preserve">God Family Ministry International </t>
  </si>
  <si>
    <t>Joy-Linda Manning.-(Secretary/jam).                                                          Otis Manning.-(jam).</t>
  </si>
  <si>
    <t>(876) 356-6487                                                                    (876) 503-1291.</t>
  </si>
  <si>
    <t>joyofjamaica@gmail.com                                                         otismanningjamaica@gmail.com                                                               gfmikgn@gmail.com</t>
  </si>
  <si>
    <t>Kevin Rodriguez.-(Secretary/jam).                                                                           Joseph Mutidjo.-(jam).                                                Anthony Lewis.-(jam).                                                              Locksley Robinson.-(jam).</t>
  </si>
  <si>
    <t>(876) 927-7538                                                                       (876) 397-0044                                                           (876) 279-2494                                                                    (876) 997-9811                                                                                     (876) 973-8592</t>
  </si>
  <si>
    <t>Popkingstonja@gmail.com                                                                           kevin.m.rod@gmail.com                                                                                    jmutidjo@yahoo.com                                                                                   tlewjam60@gmail.com                                                                                                                locksleyjam@gmail.com</t>
  </si>
  <si>
    <t>Marion Russell.-(Secretary).                                                                                             Newton Amos.-(jam).                                                      Michael Fennell.-(jam).                                                                                            George Soutar.-(Chairman).                                                                     Lloyd Pommells.-(jam).                                                                                        Lillian Reid.-(jam).                                                                                  Molly Rhone.-(jam).                                                               Compton Rodney.-(jam).                                                                      Alexander Shaw.-(jam).                                                       Annmarie Spence-Heron.-(jam).                                                                           Denzil Wilks.-(jam).</t>
  </si>
  <si>
    <t>(876) 960-3717                                                                                                      (876) 833-5656                                                                            (876) 908-0005</t>
  </si>
  <si>
    <t>Sdf@cwjamaica.com                                                               charmaine.hanson@sdf.org.jm                                                                           generalmanager@sdf.org.jm</t>
  </si>
  <si>
    <t>To conduct and maintain a place of worship for all individuals that desire to fulfill the word of god.                                                                                   To advance the socio-economic agenda for the united holy revival church international incorporated, a U.S.based, (non-profit religious organization).</t>
  </si>
  <si>
    <t>Petulia e. Paisley.-(secretary).                                                                           Antoinette v. dreckette.-(american).                                                          George w. lovemore.-(jam).                                                            richard pingling.-(british).                                                    winston sanster.-(jam).                                                  leroy a .bent.-(jam).                                                               Vola d. morgan.-(jam).</t>
  </si>
  <si>
    <t xml:space="preserve">(876) 854-4468.                                     (876) 981-2823.                                                                     (876) 931-1010.                                                                 (876) 367-0611.                                                                  (876)854-4468.                                            (876) 981-2832.                                             </t>
  </si>
  <si>
    <t>lambert_jermaine@yahoo.com                                                                          adreckette@yahoo.com                                                                                littlezionstar@yahoo.com</t>
  </si>
  <si>
    <t>Blossom Laidlow.-(Secretary).                                                                                                                                Adrian C. Robinson.-(chairman).                                                            Prof. Everand Barton.-(UHWI).                                                               Winston k. Carr.-(banker).                                                         Henry G. Sterling.                                                                               Adedamola k. Soyibo.-(medical doctor).                                                                                    Maolynne e.y.Miller.-(medical doctor).</t>
  </si>
  <si>
    <t xml:space="preserve">(876) 924-2902.                                                (876) 322-1066.                                                    (876) 929-2902.                                                  (876) 853-4449.                                                (876) 391-5680.                                                   (876) 977-5353.                                             (876) 818-3588.                                         (876) 927-3314.                                              (876) 322-3232                                                                (876) 990-8622.                </t>
  </si>
  <si>
    <t>blaidlaw@cwjamaica.com</t>
  </si>
  <si>
    <t>Shernett Johnson-Walker.-(Secretary/jam).                                                Patrick Brown.-(american).                                                                     Gary Mitchell.-(jam).                                                                                 Keith Christie.-(jam).</t>
  </si>
  <si>
    <t>(876) 806-6441.                                          (876) 410-6171.                                                                         (876) 358-1118.                                             (876) 413-5970.                                               (876) 426-8666.</t>
  </si>
  <si>
    <t>empowered2travel@gmail.com                                                                    tcgat11@gmail.com                                                                            keithchristiejm@gmail.com</t>
  </si>
  <si>
    <t>Kareem Omar Davies.-(Secretary/jam).                                                                   Oraine Ricardo Godfrey.-(jam).                                                              Sheldon J. Slivera.-(jam).</t>
  </si>
  <si>
    <t>1(876) 312-8295                                                                (876) 419-2124.                                                                                 (876) 364-4233.</t>
  </si>
  <si>
    <t>kareem.davies@outlook.com                                                   sheldon.silvera@gmail.com                                                     oraine.godfrey@gmail.com</t>
  </si>
  <si>
    <t>Herfa Mae Brown.-(Secretary/jam).                                                    Lileith Adassa Chambers-Abraham.-(Jam/overseas residence).</t>
  </si>
  <si>
    <t xml:space="preserve">(876) 833-6656.                                                                                               646-629-5079                                                                           (876) 788-6377 </t>
  </si>
  <si>
    <t>lchambers123@aol.com                                                                     hkellybrown757@gmail.com</t>
  </si>
  <si>
    <t>Christine Watson.-(Secretary/jam).                                                                           Malton Edwards.-(american).                                                                     Tishauna Mullings.-(jam).                                                                    Newton Esworth Williams.-(jam).                                                                     Nicklaus Audie Shoultz.-(jam).                                                         Travis Audie Smith.-(American).                                                                            Janet Harrison.-(jam).                                                                                     Kimberly Cummings.-(jam).                                                             Paul Watson.-(jam).</t>
  </si>
  <si>
    <t>(876) 796-3852.                                                                     (876) 299-3818                                                                             860-869-7055                                                           (876) 389-8083                                                                       (876) 408-0132                                           (876) 796-3852.                                                                             (876) 568-3475                                                                                     (876) 793-4660.</t>
  </si>
  <si>
    <t>Stthomasrenaissance@gmail.com                                                                       malnott@yahoo.com                                                                         lifecoachmullings@gmail.com                                                                                                newilliams45@gmail.com                                                                                         santa_klaaz@hotmail.com                                                                                              tass53@gmail.com                                                                                                                        linkupdiyouths@gmail.com                                                                                           kimileecum@gmail.com                                                                                              taouuka@yahoo.com</t>
  </si>
  <si>
    <t>Novar Patrick McDonald.-(Secretary/Jam).                                                    Earl Jarrett.-(jam).                                                                John Hall.-(jam).                                                                   Clembert Powell.-(jam).                                                             Oral McCook.-(jam).                                                                     Marie Clemetson.-(jam).                                                               Aulous Madden.-(jam).                                                         Oral Kan.-(jam).</t>
  </si>
  <si>
    <t>(876) 929-9677.                                        (876) 926-1344.                                                               (876) 926-1400.                                                            (876) 978-2577.                                                                       (876) 926-7656.                                                                  (876) 922-1074.                                                                                 (876) 569-0025.                                                                            (876) 929-9677.</t>
  </si>
  <si>
    <t xml:space="preserve">St_johnjamaica@cwjamaica.com                                                                                npmcdonald@gmail.com                                                                                        ejarrett@jnbs.com                                                                                   neurologicaljohn@hotmail.com                                                                                   oralm@ogmintegrated.com                                                                                           jasoncelvaille@gmail.com                                                                                                      aulous@cwjamaica.com                                                                                                   oralkhan@gmail.com                                                                                                          </t>
  </si>
  <si>
    <t>C/o Chancellor Insurance Agency,                                         14 Dominica Drive, Kingston 5, St. andrew.</t>
  </si>
  <si>
    <t>Shanice salmon.-(secretary/jam).                                                                 Horace Collins.-(jam).                                                                          Okeeno McLead.-(jam)</t>
  </si>
  <si>
    <t xml:space="preserve">(876) 452-7296                                         (876) 551-5075.                                             (876) 535-9459. </t>
  </si>
  <si>
    <t>Newkingstonrotaract@gmail.com                                                                                          shanicerotaract@gmail.com                                                                                                     horacecollins19@gmail.com                                                                                        okeenorx@gmail.com</t>
  </si>
  <si>
    <t>Romain Virgo.-(Entertainer/ recording artist/ jam).                                                                             Elizabeth Blagrove.-(Secretary/jam).                                                                      Nicholas Browne.-(jam).</t>
  </si>
  <si>
    <t>(876) 891-2006.                                        (876) 423-9000.                                             (876) 590-3978.                                               (876) 891-2006.</t>
  </si>
  <si>
    <t>Foundation@romainvirgomusic.com                                                                          lizabeta88@hotmail.com                                                                           nicholasjbrown@gmail.com                                                                         romainrvirgo@gmail.com</t>
  </si>
  <si>
    <t>Felicia O'Sullivan.-(Secretary/jam).                                                          Recisa Fearon.-(jam/ overseas).                                                              Wayne Thorpe.-(jam).</t>
  </si>
  <si>
    <t>(876) 368-5648                                                        (876) 452-2899.                                                 1-973-580-4690</t>
  </si>
  <si>
    <t>therisingsunfoundationforkids@gmail.com                                              walexthorpe@yahoo.com                                                                       mscongenifel@yahoo.com                                                                             recisadarkangel@yahoo.com</t>
  </si>
  <si>
    <t>1(876)920-2260                                                                                                            1(876) 475-0883                                                                                 (876) 758-1909                                                            (876) 475-0883                                                                (876) 422-8122                                                                                     (876) 475-0883                                                                                                 (876) 875-4845                                                                                    (876) 589-1011</t>
  </si>
  <si>
    <t>Jesushousekgn@rccgna.org                                                                                        watson.donnette@yahoo.com                                                                                       ckflash2000@yahoo.com                                                                                             rkamalu@ymail.com                                                                                                      gkamalu@yahoo.com</t>
  </si>
  <si>
    <t>Karlene Black.-(secretary/jam).                                                                             George e. Kamalu.-(Nigerian/local resident).                                                                        Deborah Kamalu.-(jam).                                                             Cecilia Flash.-(jam).                                                                                   Donnette Price.-(jam).                                                                              Jerry A. Bayeshea.-(nigerian/local resident).                                                       Rachael Bayeshea.-(jam).                                                                       George Flash.-(jam).                                                                     Theresa Kennedy.-(jam).</t>
  </si>
  <si>
    <t xml:space="preserve">(876) 585-1200.                                                                                      (876) 277-3225                                                             (876) 351-9767                                                        (876) 277-3225                                                       (876) 346-4307                 </t>
  </si>
  <si>
    <t>compserv@cwjamaica.com                                                                      jerrybayeshesa54@gmail.com                                                                                  tonyakinpelu@yahoo.com                                                               olaitan_adeoye@yahoo.com                                                                                                                            paulinebarrowes@yahoo.com                                                                             titilakin2008@yahoo.com</t>
  </si>
  <si>
    <t xml:space="preserve">David Adeoye.-(Secretary/nigerian).                                                                                    Olatubosun Akinpelu.-(nigerian/local resident).                                                                                         Titilayo Akinpelu.-(nigerian/ local resident).                                                                                   Pauline Higgins-Barrowes.-(jam).                                                                                      Jerry Adebayo Bayeshea.-(nigerian/local resident).                                 </t>
  </si>
  <si>
    <t>Nicolette Christie.-(Secretary).</t>
  </si>
  <si>
    <t>(876) 456-9949                                                                   (876) 923-6948                                                          (876) 874-3938</t>
  </si>
  <si>
    <t>maddenoniel@yahoo.com                                                                              presidentccsdc@gmail.com</t>
  </si>
  <si>
    <t>Stephen Johnson.-(Secretary/jam).                                                                Diane Edwards.-(jam).                                                                   Lambert Innis.-(jam).                                                                     Roger Warren Irvive.-(jam).                                                         Sherard Gregory-Hugh Little.-(jam).                                                          Leila McWhinney-Dehaney.-(jam).                                                               Michelle Ann Patricia Smith.-(jam).                                                                        Heather Dawn Michelle Goldson.-(jam).                                                                    Omar Andre Brown.-(jam).                                                                Chain of Hope UK.-(british).</t>
  </si>
  <si>
    <t>CAIN100-168C</t>
  </si>
  <si>
    <t>chainofhopeja@outlook.com                                                                                                 stephen.johnson@johnsonanddowner.com</t>
  </si>
  <si>
    <t>(876) 968-5336                                                                                                                (876) 990-3700                                                                                 (876) 931-9807.                                                         (876) 990-3971</t>
  </si>
  <si>
    <t>Ryan Foster.-(secretary/jam).                                                                        Jacqueline Cowan.-(jam)                                                            Fabian Stewart.-(jam).                                                                                         Christopher Samuda.-(jam).                                                                  Laurel Smith.-(jam).                                                                                                 Michael Frater.-(jam).                                                                                                   Raymond Anderson.-(jam).                                                                                                             Gary Peart.-(jam).                                                                                                                   Nichole Case.-(jam).                                                                                                           Robert Scott.-(jam).                                                                                                                                  Yvonne Kong.-(jam).</t>
  </si>
  <si>
    <t>Nocjam@cwjamaica.com                                                                         ryan.foster@joa.org.jm                                                                                              christopher.samuda@joa.org.jm                                                                                  jacqueline.cowan@joa.org.jm                                                                                               robert.scott@joa.org.jm                                                                                                        nichole.case@joa.org.jm</t>
  </si>
  <si>
    <t xml:space="preserve">Cassandra D. Anderson.-(Secretary/jam).                                                                                      Carol Rose Brown.-(jam).                                                                                                          Rohan Anthony Grant.-(jam).                                                                                                     Errol Norris Holmes.-(jam).                                                                                                                         Sanya Elizabeth Ann Marks- Robinson.-(jam).                                                                                        Hidran Ray McKulsky.-(jam).                                                         John Raymond Rampair.-(jam).                                                                                                                                Ryan-Kwesi Reid.-(jam)                                                                                                      Joy Roberts.-(jam).                                                                                        Darren Patrick O'neil Virtue.-(jam).                                                                                                                                 Andrew Saleem Warwar.-(jam).                                                                                                           Ann-Dawn Young Sang.-(jam).                                                                                                                                       </t>
  </si>
  <si>
    <t xml:space="preserve">netinfo@moe.gov.jm                                                                                                    info@net.org.jm                                                                                     cassandra.anderson@net.org.jm                                                                                                     ryan.reid@firstrock.com                                                                                                    aswarwar@gmail.com                   </t>
  </si>
  <si>
    <t>Anne Lucy Apio.-(Secretary).                                                         Lissy Augusthy.-(indian).</t>
  </si>
  <si>
    <t>John Alan Richard Finlay.-(Secretary/British).                                                                                            Christopher Stephen Guinta.-(american).</t>
  </si>
  <si>
    <t>Sonja Sutherland.-(secretary/jam).                                                                           Kenneth Benjamin,O.J, C.D, J.P.-(jam).                                                                                  Vinay Walia.-(jam)                                                                                                                Valerie Juggan-Brown.-*(jam).                                                                                         Pamela Lawson.-(jam).                                                                                                                                      Dr. Saphire Longmore-Dropinski.-(sentor/jam).                                                                                                  Sheila Benjamin-McNeil.-(jam).                                                                                                  Evan Williams .-(jam).</t>
  </si>
  <si>
    <t>keri-gaye brown.-(secretary/jam).                                                           Courtney St. Aubyn Campbell.-(jam).                                                                           Pauleen Pamela Reid.-(jam).                                                                                      Michael St. Aubyn Boyne.-(jam).                                                                     Valrie Fiona Grant.-(jam).                                                                                           Veronica Campbell-Brown.-(jam/overseas residents).                                                                                  Lorna Gow-Morrison.-(jam).                                                                                  Vivienne Eleanor jones.-(jam).                                                                             Anthony Donovan Harriott.-(jam).                                                                                                           Noel Courtney DaCosta.-(jam).</t>
  </si>
  <si>
    <t>Vmfoundation@myvmgroup.com                                                                                                    keri-gaye.brown@myvmgroup.com</t>
  </si>
  <si>
    <t>Sharon Gillett-Chambers.-(secretary/jam).                                                              Michael Gillett-Chambers.-(jam).                                                Jeehan Miller.-(jam).                                                            Taariq Abdul-Majeed.-(jam).                                                               Rahanah Khan-Francis.-(jam).                                         Douglas Waite.-(jam).</t>
  </si>
  <si>
    <t>Jamaicaislamiccharty@gmail.com                                                                                                          sharon.gillettchambers@gmail.com                                                                                               michael.gillettchambers@gmail.com</t>
  </si>
  <si>
    <t>(876) 932-3350                                                             (876) 822-9932</t>
  </si>
  <si>
    <t>Anthony Meton.-(italian).                                                                                      Alma Capozucca.-(italian).                                                                                Charles Neil Bell.-(united kingdom).                                                                                   Francesco Maria Merini.-(Secretary/italian).</t>
  </si>
  <si>
    <t>Bruce Polson.-(secretary/jam).                                                           Michael McAnuff-Jones.-(jam).                                                          Harry Walcott.-(jam).                                                            Rawle Tyson.-(jam).                                                            Broderick Bowes.-(jam).                                                         Andre Quallo.-(jam).                                                                  Lawrence Madden.-(jam).                                                             Lorna laidley.-(jam).                                                               Floyd Wilson.-(jam).                                                                                       Gary Messado.-(jam).                                                                Raul Pinnock.-(jam).</t>
  </si>
  <si>
    <t>1(876) 927-1146                                                            (876) 298-5116                                                                        (876) 382-5811.</t>
  </si>
  <si>
    <t xml:space="preserve">Clf_jm@yahoo.com                                                                                        bruce.poison@clfja.org                                                                                                   </t>
  </si>
  <si>
    <t>Yana Rochelle Samuels.-(secretary/jam).                                                              Clement Hugh Lloyd Lawrence.-(jam).                                                                  Jacqueline Lansiline Cuthbert.-(jam).                                                Dwight O'neil Balli.-(jam).                                                                Tanikie Majorie McClarthy Allen.-(jam).                                                                          Marsha Haughton.-(jam).                                                                      Philippe Jean, Marie, Roger, Joseph Beyer.-(jam).</t>
  </si>
  <si>
    <t>1(876) 926-9007-9                                                            (876) 551-1999.</t>
  </si>
  <si>
    <t>Diane C.Ellis.-(Secretary/jam).                                                                     Ian Cuthbert Kelly.-(jam).                                                        Alfred Francis.-(jam).                                                           Dr. Jurgen D. von Dueszeln.-(jam).                                                                      Richard Lake.-(jam).,                                                                                Delrose Annmarie Campbell.-(jam).                                                                         Gina Patricia Harrison.-(jam).</t>
  </si>
  <si>
    <t>1(876) 967-4903.                                                                                (876) 449-2545                                                                                                                                      Fax: 1 (876) 922-0155</t>
  </si>
  <si>
    <t>Racedirector@reggaemarathon.com                                                                                         frandan55@gmail.com</t>
  </si>
  <si>
    <t>Lorna Hammond.-(secretary/Canadian).                                                                 Anthony Ashwood.-(jam).                                                                            Maxine Williams.-(Canadian).                                                             Franklin Barrows.-(jam).                                                          Sydney McFarlance.-(jam).</t>
  </si>
  <si>
    <t>Donaldquarrieschool1977@gmail.com                                                                                                        L3harmon@yahoo.ca                                                                                  barryashwood@ymail.com                                                                                              mcfarlanesydney14@gmail.com</t>
  </si>
  <si>
    <t>(876) 322-2470                                                   416-889-5676.                                                       (876) 421-0300.                                                                                        (876) 489-1443                                                                             (876) 488-0540.</t>
  </si>
  <si>
    <t>Alaphiah Campbell-Byfield.-(secretary/jam).                                                               Paul Byfield.-(jam).</t>
  </si>
  <si>
    <t>1(876) 983-6094                                                  (876) 371-1624</t>
  </si>
  <si>
    <t>Careextended@gmail.com                                                                                adcbyfield@yahoo.com</t>
  </si>
  <si>
    <t xml:space="preserve">Lana Lewis.-(secretary/jam).                                                                                           </t>
  </si>
  <si>
    <t>Spiritual Impact Outreach Ministries Limited</t>
  </si>
  <si>
    <t>CAIN100NR-170C</t>
  </si>
  <si>
    <t>Byndloss District, Linstead P.O., St. Catherine.</t>
  </si>
  <si>
    <t>Tessa Dunkley.-(secretary/jam).                                                    Paul Dunkley.-(jam).</t>
  </si>
  <si>
    <t>(876) 310-9913.                                   (876) 351-4044.</t>
  </si>
  <si>
    <t>whytetessa@gmail.com                                                      paul_dunkley@yahoo.com</t>
  </si>
  <si>
    <t>Colin Lecesne.-(secretary/jam).                                                                           Greenland Noel.-(jam).                                                          Kelly Joseph.-(jam).                                                                 Kiddoe Trevor.-(jam).                                                                      Martin Thorne Teasha.-(jam).                                                        Modest Andre.-(jam).                                                            Parker Marlene.-(jam).                                                    Swaby Peter.-(jam).</t>
  </si>
  <si>
    <t>1(876) 920-4220/1                                                             (876) 781-3108.                                                                      (876) 882-3653.</t>
  </si>
  <si>
    <t>Kcocinja@gmail.com                                                                                           colinlecesne@gmail.com                                                                                 hopeja@gmail.com                                                                                           ripj92@yahoo.com</t>
  </si>
  <si>
    <t xml:space="preserve">Lauris Gray.-(secretary/jam).                                                              Phillip Silvera.-(jam).                                                           Faye Silvera.-(jam).                                                          </t>
  </si>
  <si>
    <t>1(876) 944-2771                                                         (876) 381-6275.                                                           (876) 321-5359.                                                                          (876) 466-4725.</t>
  </si>
  <si>
    <t>Tcfellowshipja@gmail.com                                                                        lauris.gray@icloud.com                                                                                                philsilvera@gmail.com                                                                                      fayval2005@yahoo.com</t>
  </si>
  <si>
    <t>I'LUJA Collective Limited</t>
  </si>
  <si>
    <t>Ignite IGL Foundation</t>
  </si>
  <si>
    <t>1(876) 541-5916                                                                 (876) 513-9222.                                                           (876) 864-2414</t>
  </si>
  <si>
    <t>Cherine anderson.-(secretary/jam).                                                     Patrick lindsay.-(jam/overseas resident).</t>
  </si>
  <si>
    <t>Promiselearningcentre@yahoo.com                                                                       dandylaw2011@yahoo.com                                                                                                                   thepromisefoundation1@gmail.com</t>
  </si>
  <si>
    <t xml:space="preserve">Yvonne McBean.-(Secretary/jam).                                                                                                       Randolph Dandy.-(Chairman).                                                                                   Dr. Maureen Samms-Vaughn.-(jam).                                                                                         Darrington Hylton.-(jam)                                                                                                                             Marjorie Hylton.-(jam)                                                                                                                   Yvonne Webber-Bryan. -(jam).                                                                                                                                              Carol Wilson.-(jam).                                                                                                        Errol Chambers. -(jam).                                                                                                                         Nicola Aitken.-(jam).                                                                                                                                                                   Dorothy Downer.-(jam).                                                                                                        </t>
  </si>
  <si>
    <t>1(876) 906-8283.                                                                      (876) 376-8904.                                                                                       1(876) 631-5164                                                                        1(876) 376-8904                                                            1(876) 424-0573                                                                    Fax: 1(876) 632-3143</t>
  </si>
  <si>
    <t xml:space="preserve">Kerry-Ann Sinclair.-(secretary/jam).                                                          Michelle Smith.-(pastor/founder).                                                                                Janet A Howe.-(director).                                                                                     </t>
  </si>
  <si>
    <t xml:space="preserve">(876) 837-5975.                                                                        (876) 560-8666.                                                                           (876) 882-5080.                                                                     </t>
  </si>
  <si>
    <t>thepowerofchange@yahoo.com                                                                       jahnett@yahoo.com                                                                                   smith_m_68@hotmail.com</t>
  </si>
  <si>
    <t>CAIN100-101C</t>
  </si>
  <si>
    <t>Dianne Ashton-Smith.-(Secretary/jam).                                                                   Noel daCosta.-(jam).                                                     Arthur Hamilton.-(jam).                                                  Cavell Francis- Rhiney.-(jam).                                                            Joy Roberts-williams.-(jam).                                                          Jordache Wilson.-(jam).</t>
  </si>
  <si>
    <t>1(876) 923-9291-9                                                                           Fax: 1(876) 675-2126                                                     (876) 675-5131.</t>
  </si>
  <si>
    <t>Dandgfoundation@heineken.com                                                                             dianne.ashton-smith@heineken.com</t>
  </si>
  <si>
    <t>Stephney Buchanan.-(secretary/jam).                                                                 Bridette Foster.-(jam).                                                                       Lance Wellington.-(jam).                                                              Elaine Wellington.-(jam).</t>
  </si>
  <si>
    <t xml:space="preserve">  (876) 546-3332                                                     (876) 304-3447.                                                         (876) 873-3354.                                              (876) 331-2409.                                              </t>
  </si>
  <si>
    <t>Blackrushan@gmail.com                                                                    brope34@yahooo.com                                                                            elainewellington123@gmail.com</t>
  </si>
  <si>
    <t>(876) 907-9337.                                                   (876) 371-0307.                                              7189-495-6385.                                            (876) 819-4609.</t>
  </si>
  <si>
    <t>Anthony o. Bentley.-(director/secretary/jam).                                                     Delroy Smith.-(jam/overseas resident).                                                                                   Delroy Burgess.-(jam).                                                          Euphema Smith.-(jam).                                                                        Dorothy Campbell.-(jam/ overseas resident).                                                                                      Owen Gayles.-(jam).</t>
  </si>
  <si>
    <t>triumphantministrieswillowdene@yahoo.com                                                                                          babykj_danhi@yahoo.com</t>
  </si>
  <si>
    <t xml:space="preserve">Rev. Merlyn Hyde-Riley.-(secretary/jam).                                                                      Rev. Kark Johnson.-(jam).                                                                                     Rev. Oral Campbell.-(jam).                                                                                             Rev. Johnathan Hemmings.-(jam).                                                                                                 Samuel Bowen.-(jam\overseas resident)).                                                                                   Fitzroy Ellis.-(jam).                                                                        Rev. Horace Rose.-(jam).                                                                                                        Ivy Ridley.-(jam).                                                                               Constance Mathews.-(jam).                                           </t>
  </si>
  <si>
    <t xml:space="preserve">(876) 632-3836.                                                                                         (876) 945-0198.                                                   (876) 869-8597.                                                                       (876) 994-0864.                                                           (876) 771-7614.                                                            (876) 972-9608.                                                               (876) 322-3565.                                                                    (876) 975-4745.                                           (876) 434-1725.                                                                 1(860)726-5479.                                                                                         1(860) 726-4953.                                                                                                                  </t>
  </si>
  <si>
    <t xml:space="preserve">bowensamuel3@gmail.com                                                                                         merlyin@hotmail.com                                                            learoycampbell@gmail.com                                                       oral14@hotmail.com                                                               jdelle8@yahoo.com                                                                                             revhrose@yahoo.com                                                                            john.hemmings01@hotmail.com                                                     </t>
  </si>
  <si>
    <t xml:space="preserve">Sonia Whyte.-(vice 2nd).                                             Pastor. Peaches Watson-Creary.-(president).                                                            Zann Locke.-(vice 1st).                                                                      Romario Prendergast.-(Secretary).                                                                              Alicia Whyte.-(Ass.Secretary).                                                      Deacon, Devaro Bolton.-(Treasurer).                                                                           Blondell Henry.-Ass.Treasurer).                                                         </t>
  </si>
  <si>
    <t>(876) 499-3263.                                                      (876) 789-0335.                                          (876) 339-7405.                                                 (876) 513-3835.</t>
  </si>
  <si>
    <t>Peachescreary1@gmail.com                                                                djb52_1@yahoo.com                                                                    romarioprendergast@gmail.com                                                           jerrol618@gmail.com                                                              blonhenry@yahoo.com</t>
  </si>
  <si>
    <t xml:space="preserve">Templeoflight@cwjamaica.com                                                                                                christeneking@gmail.com                                                                                     willijen@hotmail.com                                                    d.chung45@yahoo.com                                                                   theoanthonysmith@gmail.com                                                                                                      tamdav@gmail.com                                                                                                             paul.chisolm@gmail.com                                                                                                              </t>
  </si>
  <si>
    <t>Lovettey Bailey.-(Secretary/jam).                                                              Lesia Gregory.-(jam).                                                 Mark Gregory.-(jam).                                                                               Javan Pinto.-(jam).                                                                            Dennis L. Richards.-(jam).                                                                                                     Jezeel Martin.-(jam).</t>
  </si>
  <si>
    <t>(876) 381-9787.                                                         (876) 825-2197.</t>
  </si>
  <si>
    <t xml:space="preserve">thepintomullingsfoundation@gmail.com                                                                    lovetteybailey@gmail.com                                                                         jezeelmartin@gmail.com                                                                 gedgetgregory@gmail.com                                                                                               digimixstudios@gmail.com                                                                               javanpinto17@gmail.com                                                                                                  dennisrichards@gmail.com                                                                                                             </t>
  </si>
  <si>
    <t>Sis. Patrricia Sarah Solnek O.S.F.-(Secretaryamerican).                                                                                             Christine abbott-rodriguez.-(jam).                                                         Sr. helen rose yee sang.-(jam).                                                        Dr. Debra O'Connor.-(jam).                                                        hannah hagarty.-(jam).</t>
  </si>
  <si>
    <t>1(876) 925-2819                                                 (876) 924-6888-9.</t>
  </si>
  <si>
    <t>Immaculate.prep@gmail.com                                                                                                                 ichs@cwjamaica.com                                                                                                   fsaadja@gmail.com</t>
  </si>
  <si>
    <t>mary v. keating.-(secretary/jam).                                                   Patricia s, solnek. O.s.f.-(american).                                                           Colleen m chen. O.s.f.-(jam).                                                                 salma aitcheson.-(jam).                                                           ian forte.-(jam).                                                                       karl vendryes.-(jam).                                                                  angella patterson.-(jam).                                                       jeanne croskery.-(jam).                                                                            sis. teresita m. desouza.o.s.f.-(jam).</t>
  </si>
  <si>
    <t>1(876) 924-6888-9                                                            (876) 925-9668.</t>
  </si>
  <si>
    <t>Fsaadja@gmail.com                                                                   marykeating@cwjamaica.com</t>
  </si>
  <si>
    <t>jezeel martin.-(secretary/jam).                                                                              Avril scarlett.-(jam).                                                                                   Damien williams.-(grenadian).                                                                                       jermaine mcCalpin.-(jam).</t>
  </si>
  <si>
    <t xml:space="preserve">(876) 822-6756.                                               </t>
  </si>
  <si>
    <t>jezeelmartin@gmail.com                                                  avrilscarlett@hotmail.com                                                                          radicalwalk2@gmail.com                                                               jmccalpin@gmail.com</t>
  </si>
  <si>
    <t>sis. Mary rose bumpus, rsm.-(secretary/american).                                                                        Sis. Susan frazer,rsm.-(american).                                                             Sis. Jane Hotstream,rsm.-(american).                                                                    sis. patricia coward,rsm.-(american).                                              sis. terri bednarz, rsm.-(american).</t>
  </si>
  <si>
    <t xml:space="preserve">1(876) 928-1344                                                                                         1(876) 928-8013.                                                   (876) 316-1354.                                                        (876) 963-0611.                                               </t>
  </si>
  <si>
    <t>Somja_bo@hotmail.com                                                                             mbumpus@sistersofmercy.org                                                                                              jhotstream@sistersofmercy.org</t>
  </si>
  <si>
    <t>Judy Chin.-(secretary/jam).                                           Nigel chen see.-(jam).                                               Donovan Chen See.-(jam).</t>
  </si>
  <si>
    <t xml:space="preserve">(876) 969-6377-81 EXT 228.                                                                (876)969-6377-81 EXT 230.                                                             (876) 969-6377-81 EXT 235.                                                     </t>
  </si>
  <si>
    <t>NCHENSEE@NATIONALSUPPLYJM.COM                                                                               JCHIN@NATIONALSUPPLYJM.COM                                                                                          NCHENSEE@NATIONALSUPPLYJM.COM                                                                    DCHENSEE@NATIONALSUPPLYJM.COM</t>
  </si>
  <si>
    <t>Vilma Ramerize.-(scretary/american).                                                    Lorna Rawle.-(jam/overseas resident).                                                      Claudius smith.-(jam/overseas resident).                                                                      claudia smith.-(jam/overseas resident).                                                              lenworth rawle.-(jam).                                                              Barbara johnson.-(jam).</t>
  </si>
  <si>
    <t>(876) 346-7067.                                                               (876) 356-5570.                                                          (917) 207-0136.                                                       (917) 763-2811.                                (646) 854-8559                                                       (917) 826-2069</t>
  </si>
  <si>
    <t>Info@unitedmissionofgoodwill.org                                                                                   vilmarameriz@yahoo.com                                                                                                       lornacamrawle@yahoo.com</t>
  </si>
  <si>
    <t>Laleta Davis-Mattis.-(secretary).                                                  Hilary McDonaild-Beckles.-(barbadian).                                                       Dale Webber.-(jam).                                                                        Andrea McNish.-(jam).                                                                   Minna Israel.-(jam).                                           Lisa Taylor.-(grenadian).                                                              Prof. Brian Copeland.-(trinidadian).</t>
  </si>
  <si>
    <t>1 (876) 970-1836/7                                                            (876) 899-1087                                                                                                                  Ext 2998/2999                                                                                                                  fax: 1(876) 977-2851</t>
  </si>
  <si>
    <t>Legalunit@uwimona.edu.jm                                                                                laleta.davismattis@uwimona.edu.jm                                                                         lisataylor@spiceisle.com                                                              carla.henry02@uwimona.edu.jm                                                                                                 hbeckles@uwichill.edu.bb                                                                                              dale.webber@uwimona.edu.jm</t>
  </si>
  <si>
    <t xml:space="preserve">His Grace Most Rev. Kenneth D.O. Richards, D.D.-(Archbishop of Kingston/jam).                                                                                                                    Gregory R. Ramkissoon.-(jam).                                                                    </t>
  </si>
  <si>
    <t>(876) 978-6567.                                           (876) 927-9915.                                                (876) 619-1234/5.                                                             (876) 361-2769.</t>
  </si>
  <si>
    <t xml:space="preserve">Chancery@kingstonarchdiocese.org                                                                                 rcabkgn@cwjamaica.com                                                                                          </t>
  </si>
  <si>
    <t>Suite # 1, Sylvan Avenue, Kingston 5</t>
  </si>
  <si>
    <t>Clair Plummer.-(Secretary/jam).                                                                              Lloyd Smalling.-(foundation director/ jam).</t>
  </si>
  <si>
    <t>1(876) 803-6058                                                                                        (876) 853-0068.</t>
  </si>
  <si>
    <t>Info@bloomjamaica.org                                                                                 lloydsmalling@gmail.com                                                                                  lloydsmalling@wealthplusgroup.com                                                                                                lloyd@thebloomfund.org</t>
  </si>
  <si>
    <t>CAIN100-769C</t>
  </si>
  <si>
    <t>Shauna Isaacs.-(secretary/jam).                                                                    Ayesha Allen.-jam).                                                                    Ramaar Allen.-(jam).                                          Ramon Rhoden.-(jam).                                                                 Jodie-Kay Kerr.-(jam).</t>
  </si>
  <si>
    <t>1(876) 844-3954                                                           1(876) 469-4373.                                                            (876) 374-3428.                                                                                        (876) 844-3954.                                                                     (876) 470-8838.                                  (876) 470-8713.</t>
  </si>
  <si>
    <t>Giftoloveja@gmail.com                                                                            shaunaisaacs@gmail.com                                                                                ayeshaadawes@gmail.com                                                                   ramaaraallen@gmail.com                                        ramonrhoden@gmail.com                                                                       jodiek.kerr@gmail.com</t>
  </si>
  <si>
    <t>Alphia Allen.-(director/secretary/jam).                                                            Sedrick Anthony Allen.-(jam).                                                                    Desmond Charles Seville.-(jam).</t>
  </si>
  <si>
    <t>(876) 452-6532.                                                         (876) 479-0925.                                                        (876) 909-6002.                                             (876) 335-3688.</t>
  </si>
  <si>
    <t>pbaveghems@fitconsultancyltd.com                                                       sophiaallen00@gmail.com                                                           dseville001@gmail.com</t>
  </si>
  <si>
    <t>Yahna Peart-Garricks.-(Secretary/jam).                                                                                    Garth Garricks.-(jam).</t>
  </si>
  <si>
    <t>(876) 985-4193                                                          (876) 839-2896                                                            (876) 873-2755</t>
  </si>
  <si>
    <t>Keesapeart2@hotmail.com                                                                     worlchanger46@yahoo.com</t>
  </si>
  <si>
    <t>Denise Lynn Pecci.-(secretary/american).                                                         Gregory Scott Netro.-(american).                                                                   Richard Alexander Pecci.-(american).                                                          Errol Ovando Williamson.-(jam).                                                   Gracelin Faith Williamson.-(jam).</t>
  </si>
  <si>
    <t>(876) 860-3886.                                               (876) 421-8124.                                       904-334-8754.                                                 904-412-5630.                                                 904-860-0427.</t>
  </si>
  <si>
    <t>Coke,  Coke, &amp; FernAndes.                                                                     ( attorney-at-law &amp; notary Public).                                                                                                           (876) 926-4346, (876) 946-0510.                                                            ccflawfirm@yahoo.com</t>
  </si>
  <si>
    <t xml:space="preserve">denise@tinyhope.org                                                                          gsnetro@hotmail.com                                                              alex@tinyhope.org                                             greg@tinyhope.org                                                                                grawill2@yahoo.com                                                            </t>
  </si>
  <si>
    <t xml:space="preserve">Inquiry.timeout@gmail.com                                                                              sfrancis.timeout@gmail.com                                                                                </t>
  </si>
  <si>
    <t>1(876) 321-6090                                                                                1(876) 353-9548                                                             (876) 486-7372                                                  (876) 339-4759.</t>
  </si>
  <si>
    <t>CAIN100-250C</t>
  </si>
  <si>
    <t xml:space="preserve">Daphne Kelly.-(secretary/jam).                                                                                                            Calman Barrett.-(jam).                                                                       Dorothy Whyte.-(jam).                                                                                Christine Senior.-(jam).                                                                     Lorna Lee.-(jam).                                                                                   Nikeisha Swell-Lewis.-(jam).                                                                           Elaine Wallace.-(jam).                                                              Onica Grannum.-(jam).                                                                                  Karl McKen.-(jam).                                                       </t>
  </si>
  <si>
    <t>Admin@wrocjamaica.org                                                          wrocjamaica@gmail.com                                            lornaloislee@hotmail.com.</t>
  </si>
  <si>
    <t>(876) 929-8873                                           (876) 960-6067.                                                (876) 426-6808.</t>
  </si>
  <si>
    <t>Sarah Ann Hodges.-(secretary/jam/Uk).                                                 Carol Maralyn Campbell.-(jam).                                                      Enith Martin Williams.-(jam/american).                                                            Peter john Francis.-(jam).                                                              Courtney Colin Cooke.-(american).</t>
  </si>
  <si>
    <t xml:space="preserve">(876) 383-3239.                                             (876) 946-1633.                                             (876) 826-8818.                                        (876) 275-2475.                                                    </t>
  </si>
  <si>
    <t xml:space="preserve">thewarecollective@gmail.com                                                          ann.k10a@cwjamaica.com                                                                                revolutiongallery.ja@gmail.com                                                                                                       peter.k10a@cwjamaica.com                                                                 </t>
  </si>
  <si>
    <t>Alecia Jones.-(secretary/jam).                                                Patricia Keith.-(jam/oversea resident).                                                  Andre Blackwood.-(jam).</t>
  </si>
  <si>
    <t>(876) 373-7566.                         (876) 897-6028.                                                     561-578-1141.</t>
  </si>
  <si>
    <t>voiceforjamaicatoday@gmail.com                                                   pkeithjohn@aol.com                                            allijones221@gmail.com                                                andrepblackwood@gmail.com</t>
  </si>
  <si>
    <t>Francelet Aljoe.-(secretary/jam).                                                                                                  James H. Aljoe.-(jam).                                                                 Clifton U. Wilks.-(jam).                                                                              Wesley J. Allison.-(jam).                                                                  Derrick S. Coward.-(jam).</t>
  </si>
  <si>
    <t>minjoe2005@yahoo.com</t>
  </si>
  <si>
    <t>(876) 364-4488.                                                                       (876) 973-9257.                                                                                (876) 366-3948.                                                          (876) 818-5213.                                                     (876) 396-2360.</t>
  </si>
  <si>
    <t>Ethel Trucker.-(secretary/jam).                                                        Lydia Malcolm.-(jam).                                                                                   Lovest Asmar.-(jam).                                                                  Janet Malcolm-Rose.-(jam).                                                         Hyacinth Malcolm.-(jam).</t>
  </si>
  <si>
    <t>1(876) 346-4809.                                                                               (876) 424-7716.                                                                        (876) 802-1279.                             (876) 504-7757.                                              (876) 463-1449</t>
  </si>
  <si>
    <t>Mountzionaom@yahoo.com                                                                           ethange13@yahoo.com                                                                      macolmasm@yahoo.com                                                             malcolmhyacinth@yahoo.com</t>
  </si>
  <si>
    <t>1(876) 577-0825.                                                                            (876) 330-6170.                                                                   (876) 470-7915.                                                      (876) 784-9763.                                                            (876) 818-9866.                                                    (876) 2539361.</t>
  </si>
  <si>
    <t>tawana.gray@gmail.com                                                            josiah_jb@hotmail.com                                                                                            admin@unitedhandsofhope.com                                                                                      veonmoodie@gmail.com                                                                    wellesleya.blair@gmail.com</t>
  </si>
  <si>
    <t>Josette Benjamin.-(secretary/jam).                                                     Ainaley Blair.-(jam/overseas residence).                                                            Tawana Gray.-(jam).                                                                       Veon Moodie.-(jam).                                                                         Wellesley Blair.-(jam).                                                        Yvonn Blair.-(jam).                                                                Katus Watson.-(jam/overseas residence).                                                                             Beverley Blair-Morris.-(jam).</t>
  </si>
  <si>
    <t>Busy Bee Educational Enrichment Inc. T/A Hives Resource Center</t>
  </si>
  <si>
    <t>Joyce Brooks-Myrie.-(secretary/overseas residence).                                                                  Alison Brooks-Wilson.-(overseas residence/ american).                                                                     Andrew Wilson.-(overseas residence/ jam).                                                    Noel Brooks.-(overseas residence/ jam).                                                                                            Nerrise Roberts-Copeland.-(jam).</t>
  </si>
  <si>
    <t xml:space="preserve">954-336-0191 .                                                               (876) 393-2892.                                                         954-465-5340.                                                       973-382-2089.                                                                 </t>
  </si>
  <si>
    <t>Bbeecenter@gmail.com                                                               brooks1674@bellsouth.net                                                                                             wilsonandrew@gmail.com                                                                            ndbrooks31@gmail.com                                                                                                      nerrise_roberts@yahoo.com</t>
  </si>
  <si>
    <t xml:space="preserve">Marcella Young.-(secretary/jam).                                                                      Angela pryce-plunkett.-(jam).                                                                David Henry.-(jam).                                                                      Daniel Pryce.-(jam).                                                             Dave Garcia.-(jam).                                                                        Ian McNaughton.-(jam).                                                                  Kalando Wilmoth.-(jam).                                                                                            Betrand Smith.-(jam).                                                                                                            Maureen Hayden-cater.-(jam).                                                                     Maurice Smith.-(jam).                                                    </t>
  </si>
  <si>
    <t xml:space="preserve">Yry.swallow@gmail.com                                                                          marcellayoung@swallowfieldchapael.org                                                                                     angelaplunkett@swallowfieldchapel.org                                                                                            davidhenry@swallowfieldchapel.org                                                                              </t>
  </si>
  <si>
    <t>Gul Mansukhani.-(secretary/indian/local resident).                                                                                    Malini Mansukhani.-(indian/local resident).</t>
  </si>
  <si>
    <t>(876) 809-0706.                                                                              (876) 564-4411.                                                                       (876) 283-1509.                                                                                 (876) 968-4032                                                    (876) 564-4411.</t>
  </si>
  <si>
    <t>Sandra Boyne.-(secretary/jam).                                                                              Hillary Beckles.-(barbadian).                                                                  Dennis Lalor.-(jam).                                                          Earl Jarrett.-(jam).                                                       Noel Levy.-(jam).                                                         Terrence Forrester.-(jam).</t>
  </si>
  <si>
    <t>Sodeco@uwimona.edu.jm                                                                                   sandra.boyne@uwimona.edu.jm                                                                                      terrence.forrester@uwimona.edu</t>
  </si>
  <si>
    <t xml:space="preserve">Nicole Foga.-(Secretary/jam).                                                                    Winsome Wilkins.-(jam).                                                                       Dr. Maureen Samms Vaugh.-(jam).                                                                         Stephen Shaw.-(jam).                                                                                                                                       Dr.Kevin Jones.-(jam).                                                                                                                        Zein Mary Nakash.-(jam).                                                                 Nugent Walker.-(jam).                                                                           </t>
  </si>
  <si>
    <t>Info@usainboltfoundation.org                                                                                              admin@usainbolt.com</t>
  </si>
  <si>
    <t xml:space="preserve">1(876) 927-6302.                                                              (876) 927-4371.                                                                        (876) 631-7568.                                                                               </t>
  </si>
  <si>
    <t>Olesya Ammar.-(secretary/russian/local resident).                                                                                              Julia Isabel Lowe.-(director/jam).</t>
  </si>
  <si>
    <t xml:space="preserve">(876) 322-1694.                                                                   (876) 862-6825           </t>
  </si>
  <si>
    <t>urbantails2020@gmail.com                                                                                            olesya.ammas@gmail.com                                                                             info@depassandco.com</t>
  </si>
  <si>
    <t>Camille Boyd-Lawes.-(secretary/jam).                                                      Leonard Lawes.-(jam).</t>
  </si>
  <si>
    <t>1(876) 407-6609                                                                       (876) 375-3054.</t>
  </si>
  <si>
    <t>camileboydlawe@gmail.com                            pastorleonardlawes@gmail.com</t>
  </si>
  <si>
    <t>Leonie Lewis-Haynes.-(secretary/jam).                                                       Sephlin Myers-Thomas.-(jam).                                                       Avis Stewart.-(jam).                                                              Gloria Brown.-(jam).                                                        Merita Waugh.-(deceased).                                                                     Vincent Satchell.-(jam).                                                                              Marie Mallett.-(jam).</t>
  </si>
  <si>
    <t xml:space="preserve">(876) 544-4928.                                  (876) 386-9784.                                                                 (876) 905-3136.                                                      (876) 385-0901.                                                        </t>
  </si>
  <si>
    <t xml:space="preserve">mtsephlin@hotmail.com                                                                  sweetslew_sim@yahoo.com                                                                                 wingie_lewis@yahoo.com                                                     tilergirl@yahoo.com                                                      realmckoy18@gmail.com                                         </t>
  </si>
  <si>
    <t>Wayneford McFarlane.-(secretary/jam).                                                              Everald Galbraith.-(jam).                                                            Christine Gooden Benguche.-(jam).                                                Sheron Henry.-(jam).                                                            Worrick Bogle.-(jam).                                                        Maureen Wright.-(jam).                                                   Barrington Litchmore.-(jam).                                               Wayne White.-(jam).                                                         Purdence Brown.-(jam).                                                   Ossel Campbell.-(jam).                                                       Patrick Gordon.-(jam).</t>
  </si>
  <si>
    <t>Mainoffice@jamaicamethodistorg                                                                                                wayneform@gmail.com                                                                                                 christine_benguche@yahoo.com                                                                                 wayneawhite@yahoo.com</t>
  </si>
  <si>
    <t>Matthew charles hendrickson lyn.-(secretary/jam).                                                                                                               Craig anthony hendrickson.-(jam).                                                                              Amy elizabeth kerr.-(jam).</t>
  </si>
  <si>
    <t>(876) 383-8889.                                                                                 (876) 383-8118.                                                            (876) 443-8888.</t>
  </si>
  <si>
    <t>Avril  Ranger.-(secretary/jam).                                                                        Carole Johnson.-(jam).                                                      Don Smith.-(jam).                                                              Abdon Campbell.-(jam).                                                           Robert Moo Young.-(jam).                                                Patricia Bowen.-(jam).</t>
  </si>
  <si>
    <t>(876) 995-1591.                                                    (876) 374-4314.                                                        (876) 906-2607.                                      (876) 260-9431.                                             (876) 909-8516.                                               (876) 374-4314.                                 (876) 471-0426.                                              (876) 995-1591.</t>
  </si>
  <si>
    <t>Kiwanisfoundationjamaica@gmail.com                                                                                            kfjtreasurer1990@gmail.com                                                     kfjpresident@gmail.com                                                                       ravril@hotmail.com</t>
  </si>
  <si>
    <t xml:space="preserve">Joseph M. Matalon.-(jam).                                                        Rohan Ambersley.-(jam).                                                                        Makeba Bennett-Easy.-(jam).                                                                          Vikram Dhiman.-(jam).                                                 Sandra Glasgow.-(jam).                                                              Renee Rattray.-(jam).                                                                                 Patricia Sutherland.-(jam).                                                       Ali Matalon.-(jam).                                                                       Monique Williams.-(jam).                                                     Alicia Glosgow-Gentles.-(jam).                                                                                           </t>
  </si>
  <si>
    <t>Cristina Matalon.-(secretary/jam).                                                              Joseph Mayer Matalon.-(jam).                                                         Sandra Alicia Carol Glasgow.-(jam).                                             Sanya Melina Goffe.-(jam).                                                 Kimala Nicole Bennett.-(jam).                                                  Mayer Joseph Matalon.-(jam).                                                                Danielle Ruth Terrelonge.-(jam).                                                                   Marc Guya Omsharan Persaud.-(trinidian).</t>
  </si>
  <si>
    <t>(876) 819-3311.                                       (876) 631-6521.                                                  (876) 817-9317.                                                              (876) 927-922-6670.                                                              (876) 819-3311.</t>
  </si>
  <si>
    <t>Firstangelsjamaica@gmail.com                                                     cristinam@icdgroup.net                                                                    matalonj@gmail.com                                                                    sandrag@revupcaribbean.com</t>
  </si>
  <si>
    <t>1(876) 833-1418.                                                            (876) 316-1057.                                               (876) 833-1418.                                                             (876) 869-3403.                                                               (876) 420-8249.                                                                (876) 541-1780.                                                                             (876) 835-3657.</t>
  </si>
  <si>
    <t>Omjamaica@gmail.com                                                                                       info.jamaica@om.org                                                                                          scottandersonm@gmail.com                                                                          donovanthomas@chooselifeintl.com                                                                            alex.robinson@mfg.com.jm                                                                                                          dawn.batts@om.org                                                                                         paul.robotham@om.org</t>
  </si>
  <si>
    <t>Vivienne Grant-Barrett.-(secretary/jam).                                                                   Kareem LaTouche.-(jam).</t>
  </si>
  <si>
    <t>1(876) 388-5023                                                                      (876) 387-1996</t>
  </si>
  <si>
    <t>Yl.jamaica@gmail.com                                                                           viverge@hotmail.com</t>
  </si>
  <si>
    <t>CAIN100-2153C</t>
  </si>
  <si>
    <t>Teens Outreach Programmes Limited</t>
  </si>
  <si>
    <t>25 Nugent Street, Spanish Town, St. Catherine.</t>
  </si>
  <si>
    <t>To improve the health, econmoic, and social conditions of the indegent children, elderly persons throughtout Jamaica through collection and distribution of food clothing, money on their behalf and to utilize same any other means which will futher the purp</t>
  </si>
  <si>
    <t>Allia Rhonda Leith-Palmer.-(secretary/jam).                                                                                                                  Heidi Pretoria Leith.-(jam).</t>
  </si>
  <si>
    <t>(876) 315-5759.                                    (876) 833-3048.</t>
  </si>
  <si>
    <t>teensoutreachprogrammes@gmail.com                                                  heidileith@yahoo.com                                                      allia.leith@hotmail.com</t>
  </si>
  <si>
    <t>UTG Initiative Foundation Limited</t>
  </si>
  <si>
    <t>Tanesha Meloney Johnson.-(director/secretary/jam).                                                                        Adidja Palmer.-(jam).                                                                  Akheel Palmer.-(jam).                                                                   Aiko Palmer.-(jam).</t>
  </si>
  <si>
    <t>julietbailey@cwjamaica.com</t>
  </si>
  <si>
    <t>1(876) 392-2100.                                                            (876) 587-5690.                                                 (876)920-0233-4.                                       (876) 883-2971.</t>
  </si>
  <si>
    <t>1(876) 324-6884.                                      (876) 362-3200.                                                        (876) 257-0858.</t>
  </si>
  <si>
    <t>Twccentre@gmail.com                                                                        dr.grahamjp@gmail.com                                                           anthonette.graham@gmail.com                                                                       shadenegraham@yahoo.com</t>
  </si>
  <si>
    <t xml:space="preserve">Anthonette Sophia Stewart-Graham.-(Secretary/jam).                                                                                         Shadene Stacey Graham.-(jam).                                                                                        Dr. Miguel Neil Graham.J.P., M.O.-(jam).                                                                           </t>
  </si>
  <si>
    <t xml:space="preserve">Claudette Boyd.-(secretary/jam).                                                             Stanley Clarke.-(chairman\jam).                                                       Constance Bodley.-(treasurer/jam).                                                  Wilburn Barton.-(member/jam).                                                              Hubert Wellham.-(member/jam).                                                              Edlin Thompson.-(member/jam).                                                      Lester Murray.-(member-PEC/jam).                                                  Neilson Waithe.-(jam).                                                                     </t>
  </si>
  <si>
    <t>1(876) 928-2457.                                                                (876) 351-2402.                                                      (876) 261-0933.                                                      (876) 829-3344.                                                         (876) 793-9441.                                                 (876) 793-4120.</t>
  </si>
  <si>
    <t>Unitasofjamaica@yahoo.com                                                                             claudettebd@gmail.com                                                                          bsgclarke46@gmail.com                                                       constance-bodley@hotmail.com</t>
  </si>
  <si>
    <t xml:space="preserve">Id Pioneers </t>
  </si>
  <si>
    <t xml:space="preserve">leiseth Chambers.-(secretary/jam).                                                        Raquel Virtue.-(jam).                                                          Donna Duncan-Scott.-(canadian/jam).                                               Althea Walters.-(jam).                                                             Austin Brown.-(jam).                                                                                      Andre Brown.-(jam).                                                                         John Meeks.-(jam).                                      </t>
  </si>
  <si>
    <t xml:space="preserve">Idpioneers@gmail.com                                         leiseth.chambers@gmail.com                                                              adminsupport@idpioneers.org                                                                </t>
  </si>
  <si>
    <t>Deborah Ann Dolson.-(secretary/jam).                                            Jacqueline Dawson Forbes.-(jam).</t>
  </si>
  <si>
    <t>1(876) 416-1894                                            (876) 420-3610.                                                 (876) 830-4689.</t>
  </si>
  <si>
    <t>ppwministry05@gmail.com                                                                      jacqueline_pwarrior@hotmail.com                                                               jehovah_debbie@hotmail.com</t>
  </si>
  <si>
    <t>Jodian Aris.-(secretary/jam).                                                                          Kimberly Salmon.-(jam).                                                                                      Valda Salmon.-(jam).</t>
  </si>
  <si>
    <t>(876) 554-1272.                                                      (876) 396-7085.                                                        (876) 462-9105.                                                           (201) 688-4539.</t>
  </si>
  <si>
    <t>valdahopefoundation@gmail.com                                                                   jodian.aris@gmail.com                                                                   kimsam488@gmail.com                                                                   vhsalmon@gmail.com</t>
  </si>
  <si>
    <t>Alphie Mullings-Aiken.-(director/secretary/jam/overseas resident).                                                                                 Paul Lalor.-(jam).                                                          Kayan Sudlow.-(jam).                                                      Chaluk Richards.-(jam).                                                           Matthew Lyn.-(jam).                                                          Roxann Linton.-(jam).</t>
  </si>
  <si>
    <t>1(876) 967-4975                                                                        (876) 632-3572</t>
  </si>
  <si>
    <t>Contactus@jajamaica.org                                                      alphiesimone@gmail.com                                                                          roxannplinton@gmail.com                                                                    plalor@icwi.com</t>
  </si>
  <si>
    <t xml:space="preserve">Marjorie Scott-Anderson.-(Secretary\jam).                                                        Dr. Donovan Thomas.-(jam).                                           Alex Robinson.-(jam).                                                                 Dawn Batts.-(jam).                                                           Paul Robotha.-(jam).                                                         Jayson Robinson.-(jam).                                                              </t>
  </si>
  <si>
    <t>CAIN100-2126C</t>
  </si>
  <si>
    <t>HMCH St. Thomas Limited</t>
  </si>
  <si>
    <t>White Horse, Yallahs p.o., St. Thomas</t>
  </si>
  <si>
    <t>to contribute to the advancement of education by providing educational resources such as books, tablets, laptops, and scholarships for students in need in the parish of ST.THOMAS.                                                                                            To contribute to the advancement of health by providing medical supllies, including wheelchairs for persons who are sicks, the elderly and those in need in the parish of ST. THOMAS.</t>
  </si>
  <si>
    <t>Annica Graham.-(Secretary/jam).                                                                Hyacinth Grant.-(jam).                                                                     Annastassia Martin.-(jam).</t>
  </si>
  <si>
    <t>(876) 509-8055.                                                       (876) 416-2339</t>
  </si>
  <si>
    <t>hmchstthomas@gmail.com                                                                     hmchstthomaslimited@gmail.com                                                      hyacinthgrant55@gmail.com</t>
  </si>
  <si>
    <t>CAIN100-62C</t>
  </si>
  <si>
    <t>Geoffrey Messado.-(secretary).                                                                       Melianie Subratie.-(jam).                                                                    Susan Scott.-(jam).                                                        Dianne Hanson.-(jam).                                                       Biondell Walker.-(jam).</t>
  </si>
  <si>
    <t xml:space="preserve">(876) 553-2913.                                                         (876) 923-7311.   </t>
  </si>
  <si>
    <t>gmessado@tgeddesgrant.com                                                        lisa.doyen@mussonfoundation.com                                                         info@mussonfoundation.com</t>
  </si>
  <si>
    <t>2B Lemon Lane, Kingston 8</t>
  </si>
  <si>
    <t xml:space="preserve">Fabian L. Scott.-(secretary/jam).                                                                              Charles W. Corbin Jr.-(american).                                                                             Berkie G. Myers.-(jam).                                                          Eric D. Scott.-(jam).                                                  Delroy F. Edwards.-(jam).                                                                                             Dave Stampp.-(jam).                                                                                                     Luther W. Georges.-(American).                        </t>
  </si>
  <si>
    <t>1(876) 630-9000                                                                         (876) 630-3344                                                                                                       Fax: 1(876)  630-9001</t>
  </si>
  <si>
    <t>CAIN100-2097C</t>
  </si>
  <si>
    <t>Kairos Network Limited</t>
  </si>
  <si>
    <t>60 Bedward Crescent, August Town, Kingston 7</t>
  </si>
  <si>
    <t>Andrae Cole.-(secretary/jam).                                                    Helen Ann Brown.-(jam).                                                                         Jubilee Brown-Service.-(jam).                                                                 kirkland Rowe.-(jam).                                                                                Earlando Gardener.-(jam).</t>
  </si>
  <si>
    <t>(876) 977-9667                                               (876) 536-0528.                                                          (876) 397-0014.                                               (876) 570-1885.                                                    (876) 822-1416.                                                (876) 391-0785.                             (876) 632-9056                                                          (876) 820-2095.</t>
  </si>
  <si>
    <t>kaironetworkjamaica@gmail.com                                                                  andrae2020@gmail.com                                                                    helenann)brown@yahoo.com                                                              jubilee.service@yahoo.com                                                        kirkrowe@hotmail.com                                                                                                                              egardener777@gmail.com</t>
  </si>
  <si>
    <t>(876) 309-7207.                               (876) 633-0415.                                                         (876) 862-9199.</t>
  </si>
  <si>
    <t>denishambrown@yahoo.com                                                      aneitabrown@yahoo.com                                                    ratson777@yahoo.com</t>
  </si>
  <si>
    <t>CAIN100NR-70C</t>
  </si>
  <si>
    <t>CAIN100-8C</t>
  </si>
  <si>
    <t xml:space="preserve">Shereeca Powell.-(secretary/jam).                                                      Gersham McLearn.-(jam).                                                                   Clovis Brown.-(jam).                                                                                   Donavin    Wright McCalum.-(jam)                                                                                         Kella-ray Miles.-(jam).                                                                                               Rodrick Burrell.-(jam).                                                                                                         Dorothy Suthland.-(jam).                                                                                       RacquelBrown.-(jam).                                                                                                               Dennis Jackson.-(jam).                  </t>
  </si>
  <si>
    <t>(876) 346-5144.                                                  (876) 471-3676.                                                                                             (876) 995-6653.                                                          (876) 847-9858.</t>
  </si>
  <si>
    <t>Firstfreevillage876@gmail.com                                                                       sligovilleheritagefoundationbs@gmail.com</t>
  </si>
  <si>
    <t>apirl 19, 2024</t>
  </si>
  <si>
    <t xml:space="preserve">Tevin Gibbons..                                                                               Dr. Glenda Precod.-(president).                                                                Audrey Williams.-(1st v-president).                                                Raymond Green.-(2nd v-president).                                                                                   Dr. Marston Thomas.-(tresurer).                                                Barbara Cohen.-(asst. tresurer).                                                                 Melanie Lee.-(secretary).                                                                                                                 Viviene McLeary.-(Asst.secretary).                                                                                    Dr.Asburn Pinnock.-(Honorary member).                                                                       </t>
  </si>
  <si>
    <t>Mucaamosa@yahoo.com                                                                                         mosaalumni@gmail.com</t>
  </si>
  <si>
    <t>(876) 920-3046.                                                          (876) 929-5260-6.</t>
  </si>
  <si>
    <t>Nikeisha Pryce.-(director/secretary/ jam).                                                        Derrick Hyatt.-(director).                                                              Kaydian Clowson.-(jam).</t>
  </si>
  <si>
    <t>(876) 438-2349.                                           (876) 528-7034.                                          (876) 573-0293</t>
  </si>
  <si>
    <t>godfatherhy@yahoo.com                                                           nikeisha.pryce@gmail.com                                                 chowell.law@gmail.com</t>
  </si>
  <si>
    <t>Sydney Stephens.-(secretary/american).                                                                       Williams Sardone.-(american).                                                      Errol Mallett.-(american).</t>
  </si>
  <si>
    <t>To  bring medical technologies to Jamaica to enable the free treatment of patients suffering from various health problems including but not limited to kidney stones.</t>
  </si>
  <si>
    <t>321-676-0664                                                    908-242-8600.                                           914-715-8453.                                                                    contact: (876) 922-4509.                                                      (876) 967-0676.</t>
  </si>
  <si>
    <t xml:space="preserve">travivosid@aol.com                                                                                                                                                     </t>
  </si>
  <si>
    <t xml:space="preserve">contact:                                                         Cavelle Johnston C/o                                                                Townsend, Whyte, &amp; Porter.                                                                                               cavelle.johnston@twpattorneys.com                                           </t>
  </si>
  <si>
    <t>Ojay Henry.-(secretary/jam).                                                           Ruth-ann Pinnock.-(jam).                                                                 Iris Soutar.-(jam).                                                          Lorene Pinnock.-(jam).                                                       Androski Spicer.-(jam).</t>
  </si>
  <si>
    <t>(876) 502-4546.                                                    (876) 824-6043.                                                       (876) 564-2127.                                               (876) 375-4042.                                                    (876) 550-0041.                                                 (876) 968-6136</t>
  </si>
  <si>
    <t>Info@handsinunison@gmail.com                                                                                          handsinunison@gmail.com                                                                      ruthpinnock1@gmail.com                                                                            iris.soutar@gmail.com                                                                                   rene_pin06@gmail.com                                                                                                   ojayhenry@handsinunison@gmail.com                                                                           ojayhenery.handsinunison@gmail.com                                                                                           androski.business@outlook.com</t>
  </si>
  <si>
    <t>Karen Ann Marie Yee.(secretary/jam).                                                                                                                           Kavel Yee.(jam).</t>
  </si>
  <si>
    <t>Stacian Grier.-(secretary/jam).                                                          Marcia austin-nelson.-(jam).                                                                           Joan goldson.-(jam).                                                                            maxine stephenson.-(jam).                                                       Beverley ellis.-(jam).</t>
  </si>
  <si>
    <t>(876) 414-7598.                                                           (876) 414-7598.                                                                       (876) 438-0295.</t>
  </si>
  <si>
    <t>angel_stacian@yahoo.com                                                                sarahdenison91@gmail.com                                                       marcia.nelson@gmail.com</t>
  </si>
  <si>
    <t>Kingston &amp; St. Andrew Table Tennis Association (KSATTA) Limited</t>
  </si>
  <si>
    <t>CAIN100-2202C</t>
  </si>
  <si>
    <t>Algray Cummings One By One Foundation Limited</t>
  </si>
  <si>
    <t>Rosewell District, Rosewell P.a., Clarendon</t>
  </si>
  <si>
    <t xml:space="preserve">(876) 368-7361.                                         (876) 302-2000.                                                1(64) 287-6778.                                                            (876) 798-5825.                             </t>
  </si>
  <si>
    <t>alraycummings00@gmail.com                                                   mark197636@hotmail.com                                                                                andreajmartin1971@gmail.com                                                                        nufoundlife@gmail.com stevanguy8@gmail.com</t>
  </si>
  <si>
    <t>71 - 73 Old harbour road, spanish town, st. Catherine</t>
  </si>
  <si>
    <t>Christine Simpson.-(secretary/jam).                                         Harris Simpson.-(jam).                                                                   Courtney Reynolds.-(jam).                                                                  Lincoln Raymond.-(jam).                                                                      Chris-ann Simpson- Harvey.-(jam).</t>
  </si>
  <si>
    <t>1(876) 665-3306                                                                      (876) 577-8040.                                                         (876) 331-2355.                                               (876) 832-1338.                                        (876) 818-3883.                                                               (876) 349-8261.                                                                 (876) 822-0132.</t>
  </si>
  <si>
    <t xml:space="preserve">Courtsofpraisac@gmail.com                                                                      simpsonbishop2016@gmail.com                                                                             christineeatonsimpson@gmail.com                                                                </t>
  </si>
  <si>
    <t>CAIN100-1C</t>
  </si>
  <si>
    <t>5 Pamella Drive, Kingston 20</t>
  </si>
  <si>
    <t>Trshi Widmer.-(Secretary/jam).                                                                    Erin Davis.-(American).                                                                                     Blake Widmer.-(American).</t>
  </si>
  <si>
    <t xml:space="preserve">1(876) 587-3833                                                                           (876) 581-3644.-(text only).                                                                                      (876) 588-8096.                                                 </t>
  </si>
  <si>
    <t xml:space="preserve">Bwidmer@harvestcall.org                                            tashiannica@gmail.com                                                                      erinndavis83@gmail.com                                                                            </t>
  </si>
  <si>
    <t>CAIN100-88C</t>
  </si>
  <si>
    <t>CAIN100NR-82C</t>
  </si>
  <si>
    <t>Lois Walters.-(secretary/jam).                                                                    Michael jones.-(jam).                                                                                     Karl williams.-(jam).                                                                                      colin barnett.-(jam).                                                                                   carlene chin.-(jam).                                                                                   leodis a. douglas.-(jam).                                                                         melissa anderson.-(jam).                                                                        colinnette wilson.-(jam).                                                                    colin ebanks.-(jam).                                                                              lois parkes.-(jam).                                                                                    cassida a. jones-johnson.-(jam).</t>
  </si>
  <si>
    <t xml:space="preserve">1(876) 969-0743.                                                                      (876) 420-6731.                                                             </t>
  </si>
  <si>
    <t>Rmaj@cwjamaica.com                                                                        humanresourcesmanja@gmail.com                                                                      lois007walters@gmail.com</t>
  </si>
  <si>
    <t>2 - 4 Pacific Boulevard, Seaview Gardens, kingston 11</t>
  </si>
  <si>
    <t>C/o 25 Dominica drive, kingston 5</t>
  </si>
  <si>
    <t>CAIN100-127C</t>
  </si>
  <si>
    <t>(876) 352-3748.                                                                   (876) 291-7873.                                                                    (876) 451-6811.                                                      (876) 772-4832.                                                                  (876) 352-3748.</t>
  </si>
  <si>
    <t>Aldenetaylor84@hotmail.com                                                      sheridonwisdom@yahoo.com                                                       auth_reid@yahoo.com</t>
  </si>
  <si>
    <t>CAAP100-859C</t>
  </si>
  <si>
    <t xml:space="preserve">Rev.Delroy Allen.JP,.-(General Secretary).                                Donald Johnson.-(jam).                                                         Carlos Gordon.-(jam).                                                             Noel Lowe.-(jam).                                                               </t>
  </si>
  <si>
    <t>1(876) 967-1848.                                      (876) 334-4657.                                                             (876) 373-4450.                                                    (876) 469-3611.                                           (876) 995-6929.                                          (876) 779-7704.                                         (876) 334-4657.</t>
  </si>
  <si>
    <t>Acjnationlcouncil@gmail.com                                                      delroyg64@gmail.com                                                                acjnationaloffice@gmail.com                                                                don_aldjohnson@yahoo.com                                           gordonc84@gmail.com                                                                     nlowe1955@gmail.com</t>
  </si>
  <si>
    <t>Hfj@mail.infochanja.org                                                                                                                etullochreid@gmail.com                                                                     accounts@heartfoundationja.org                                                                 info@heartfoudationja.org</t>
  </si>
  <si>
    <t>ly</t>
  </si>
  <si>
    <t>81 Dalling Street, Savanna-la-mar p.o., westmoreland.</t>
  </si>
  <si>
    <t>C.B. Bucknor.-(director/local resident).                                                   Joan Hudson.-(director/jam)</t>
  </si>
  <si>
    <t>Ruth Jones.-(secretary/jam).                                                 Karen Codrington-Lawrence.-(jam).                                                              Rudolph Stevens.-(jam).                                                        Claudia Allen-Burton.-(jam).                                                               Evadney McKay.-(jam).</t>
  </si>
  <si>
    <t>1(876) 929-4565.                                                                 (876) 460-6744.                                                                       (876) 381-5755.                                                                (876) 791-1712.                                                               (876) 889-5613.                                                            (876) 433-4904.</t>
  </si>
  <si>
    <t>Womenshealthnetworkja@gmail.com                                                                                 karencod123@gmail.com                                                                                             gynaedoc123@gmail.com                                                                                   ruth.tj@hotmail.com                                                                                                                     claudiaallenburton@gmail.com                                                                                   edmckay55@icloud.com</t>
  </si>
  <si>
    <t>CAIN100NR-471C</t>
  </si>
  <si>
    <t xml:space="preserve">Verona Cole.-(secretary/jam).                                                               Joseph Campbell.-(jam).                                                          Vincent Cole.-(jam).                                                                          Carole Campbell.-()jam).                                                              Aston A. Molloy.-(jam).                                                                        </t>
  </si>
  <si>
    <t>cgmajamaica@yahoo.com                                                                         revcampbellcgma@yahoo.com</t>
  </si>
  <si>
    <t>Sonia Worrell.-(secretary/canadian).                                                 Angela Oliver.-(american).                                                                Peta-Gaye Simpson.-(jam).                                                          Andrew Bachelor.-(canadian).                                                               Christina Bachelor.-(american).                                             Ingrid Bachelor.-(jam/overseas resident).                                            Byron Bachelor.-(jam/overseas resident).</t>
  </si>
  <si>
    <t>Moqhris@gmail.com                                                                                 sonia@rujohnfoundation.com                                                                       petagye@rujohnfoundation.com                                                                         ingrid.bachelor@gmail.com</t>
  </si>
  <si>
    <t>(876) 382-4261                                                                                      (876) 425-7672</t>
  </si>
  <si>
    <t>The Pan Jamaica Building,                                  60 Knutsford boulevard, kingston 5.</t>
  </si>
  <si>
    <t>Cbfacey@panjam.com                                                                    stephenfacey@panjam.com                                               annaward@panjamaica.com</t>
  </si>
  <si>
    <t>Yvonne Bailey.-(secretary/jam).                                              Dr.Simone Badal.-(jam).                                                            Pete Smith.-(jam).                                                         Camisha Miller.-(jam).</t>
  </si>
  <si>
    <t>(876) 325-7366.                                 (876) 551-0181.                                                   (876) 997-0746.                                                   (876) 399-6441.</t>
  </si>
  <si>
    <t>simone.badal@uwimona.edu.jm                                                    vonnebailey@gmail.com                                                           pete.smith@cwjamaica.com                                                          camisha.miller02@gmail.com</t>
  </si>
  <si>
    <t>1(876) 924-1719                                                                                (876) 775-4208.                                     (876) 776-5504.</t>
  </si>
  <si>
    <t>Chambers Henry &amp; Associates Company Limited.-(secretary).                                                                Alan Grant.-(director/jam).</t>
  </si>
  <si>
    <t>Phenion@comcast.net                                                                  cha@chambershenry.com</t>
  </si>
  <si>
    <t xml:space="preserve">(876) 846-4073                                                      (876) 442-8742                                            </t>
  </si>
  <si>
    <t>venitiajolie@itelinternational.com                                                                              mhogarth@MHCOlegal.com                                                                                                     lisa.lake@bransoncentre.com</t>
  </si>
  <si>
    <t>cordene@hetransforms.me                                                                                             admin@180degreeja.org                                                                                     pastormarsha@hetransforms.me                                                                              180degreefoundation@gmail.com                                                                              sonya.l.stewart@gmail.com</t>
  </si>
  <si>
    <t xml:space="preserve">1(876) 851-4189                                                                                            (305) 600-1402.                                                                                 (876) 613-3516.                                                                   (876) 383-8439.                                                                                      </t>
  </si>
  <si>
    <t>Jacquelin Mighty.-(secretary/jam).                                                           Earl Jarrett.-(jam).                                                                  Vincent Lawrence.-(jam).                                                    Crafton Miller.-(jam).                                                                     Alvaro Casserly.-(jam).</t>
  </si>
  <si>
    <t>Diocesan.secretary@anglicandiocese.com                                           earl@jngroup.com                                                            vmlawrence@cwjamaica.com                                         sheryledwards@craftonsmiller.com                                                                   aacasserly@cwjamaica.com</t>
  </si>
  <si>
    <t>183 Hagley park road, kingston 11.                                                                       ( 1 Garth road, kingston 8)                                                                    (6255 west Sunset Boulevard, 21st Floor, Los Angeles, California, 90028, USA).</t>
  </si>
  <si>
    <t>1-305-687-3977                                                                                   1-323-860-5200.                                                               1-323-467-8450.</t>
  </si>
  <si>
    <t>President@aidshealth.org                                                      claudia.immerzeel@ahf.org</t>
  </si>
  <si>
    <t>(876) 399-0967                                         (876) 413-6108.                                                     516-912-6642.                                                              901-618-5000.</t>
  </si>
  <si>
    <t>Leonard.smith@ymail.com                                                    garfieldkng@yahoo.com                                                                            wongatarr@yahoo.com</t>
  </si>
  <si>
    <t>CAIN100-238C</t>
  </si>
  <si>
    <t>Dr.Glenda Bennett.-(secretary/jam).                                                                            Herbert Gayle.-(jam).                                                                             Claudette Richards-Pious.-(jam).                                                    Gary Evans.-(jam).</t>
  </si>
  <si>
    <t>(876) 463-6823.                                                         (876) 791-1533.                                                             (876) 379-0459.</t>
  </si>
  <si>
    <t xml:space="preserve">claudettepious@yahoo.com                                                          glndbnntt@yahoo.com                                                                  gerlinjm@yahoo.com                                                            herbert.sgayle@gmail.com                                                                            whinstead@yahoo.com                                                                               </t>
  </si>
  <si>
    <t>(876) 889-0060.                                                                   (876) 790-6510.                           1(917) 613-1376.                                                (876) 898-6301.                                                                                  (876) 783-5397.                                                            (876) 479-1362.</t>
  </si>
  <si>
    <t>Ellesha Ainsworth Johnson.-(secretary/jam).                                                 Noreen Wilson Gilzean.-(jam).                                                                               Valmore Holt.-(american).                                                                       Romell Roache.-(jam).                                                                  Gloria Wright.-(jam).                                                                          Joan Reid.-(jam).</t>
  </si>
  <si>
    <t>Icylinewallacecancerfoundation@gmail.com                                                                                      elleshaainworth@yahoo.com                                                           noreengilzean@hotmail.com                                                                                     rev.dr.roache@gmail.com                                                                     gloriewright1957@gmail.com                                                                                          joanreid213@gmail.com</t>
  </si>
  <si>
    <t>1(876) 971-6682.                                                           (876) 885-6692.                                                                   (876) 388-9375.                                                           (876) 831-1348.                                                      (876) 326-9078.                                                           (876) 337-3316.                                                              (876) 551-5427.</t>
  </si>
  <si>
    <t xml:space="preserve">Aoths.ministriesintl@gmail.com                                                                         wardma45@hotmail.com                                                      dorrettblake@gmail.com                                                                             blakejamielee@gmail.com                                      pastorstephenblake@gmail.com                                                                                          </t>
  </si>
  <si>
    <t>Sereta Maxine Brown.-(secretary/jam).                                                                  Ritchie Richard Taylor.-(jam).                                                                       Dennis Anthony Robinson.-(jam).                                                    Carmel Miranoa Jones.-(jam).</t>
  </si>
  <si>
    <t>(876) 802-1575.                                                 (876) 690-2082.                                          (876) 535-9611.                                       (876) 372-0047.                                                          (876) 802-1575.</t>
  </si>
  <si>
    <t>xineboop@aol.com                                                           ritchie_taylor@yahoo.com</t>
  </si>
  <si>
    <t xml:space="preserve">Rosemarie Wilks.-(secretary/jam).                                                       Brian Slivera.-(chairman).                                                                     Joy Nicholson.-(director).                                                                 Rupert Riley.-(director).                                                      Angela Ramlal-Williams.-(director).                                                                     Calvin Williams.-(director).                                                               Lessep Dawkins.-(director).                                                           Dean Burrowes.-(director).                                                 Hermon Edmondson.-(director).                                                             </t>
  </si>
  <si>
    <t>(876) 926-5041.                                 (876) 323-3190.                                          (876) 335-7571.</t>
  </si>
  <si>
    <t>Bethanygospel@yahoo.com                                                                          missionofcompassion1993@gmail.com                                                         rosemariewilks@yahoo.com                                                                              wilksrosemarie@gmail.com                                                                  silver@fastmail.fm</t>
  </si>
  <si>
    <t xml:space="preserve">(876) 356-7958.                                               (876) 583-7427.                                           (876) 877-2990.                                                            (876) 817-2118.                                                    814-583-7427.-(USA).                                                                       913-609-8218.-(USA).                                                            </t>
  </si>
  <si>
    <t xml:space="preserve">blair@wonbyonetojamaica.com                                                                   bryan@wonbyonetojamaica.com                                             clinton@wonbyonetojamaica.com                                                 </t>
  </si>
  <si>
    <t>CAIN100-2191C</t>
  </si>
  <si>
    <t>Associated Faith Assemblies of God Limited</t>
  </si>
  <si>
    <t>610 Maise avenue, Friendship Meadows, Spanish Town, Spanish Town p.o., St. Catherine</t>
  </si>
  <si>
    <t>Letonia Smith-Brown.-(secretary/jam).                                                                             Carol O. Gayle.-(jam).                                                       St. Elmo  Taylor.-(jam).</t>
  </si>
  <si>
    <t>(876) 827-1826.                                   (876) 462-5250.                                             (876) 602-4824.                                           (876) 772-6307.                                                          (876) 456-4747.                                     (876) 981-3017.</t>
  </si>
  <si>
    <t>shirleyjadds@gmail.com                                                           darrydray2@gmail.com</t>
  </si>
  <si>
    <t xml:space="preserve">Colette Laura Ann Tivy.-(secretary/jam).                                                                    Sharifa Lesha-Brock-Lewin.-(jam).                                                                                      Ives Mary-Joan Curtis.-(jam).                                                </t>
  </si>
  <si>
    <t>(876) 478-9486.                                                          (876) 489-9582.</t>
  </si>
  <si>
    <t>acir50@yahoo.com                                                                         sharibroc@yahoo.com                                                  colettetivy@gmail.com</t>
  </si>
  <si>
    <t xml:space="preserve">(876) 616-9336.                                                      (876) 388-9375.                                                    (876) 337-3316.                                                   </t>
  </si>
  <si>
    <t>Aoths.ministriesintl@gmail.com                                                            dorrettblake@gmail.com                                                           dmedwords.kerr@gmail.com                                                                     tiffany.hepzibah</t>
  </si>
  <si>
    <t>Nicole Brown.-(secretary/ overseas resident).                                                             Garth Abiola.-(overseas resident).                                               Cathy-joe Chung-Abiola.-(overseas resident).                                                      Karl Ramsay.-(overseas resident).                                                            Kurt Brown.-( local resident).                                                                          Teddisha Hibbert-Hayles.-(local resident).                                                                     Yvonnie Whynes.-(local resident).</t>
  </si>
  <si>
    <t>(876) 506-0940.                                   (876) 840-3911.                                            (876) 381-4551.                                                       (516) 662-1401.                                                         (347) 244-5378.                                                      (404) 210-2113.                                                (876) 962-1219.                                               (678) 640-0491.</t>
  </si>
  <si>
    <t>garth.abiola@pcnkids.org                                                              nicole.browne@pcnkids.org                                                                            cathy.chungabiola@pcnkids.org                                                                  karl.ramsay@pcnkid.org                                                          kurt.brown@pcnkids.org                                                                     hibhayles@pcnkids.org                                                                 vyonnie.whynes@pcnkids.org</t>
  </si>
  <si>
    <t>Eslyn Palmer.-(secretary/jam).                                                               Patrick palmer.-jam).                                                                                    Britny palmer.-(jam).                                                                                     daneille palmer.-(jam).                                                                             Kirk hanson.-?(jam).                                                                                             Robert mannings.-(jam)                                                                               Paul hannam.-(overseas resident).</t>
  </si>
  <si>
    <t>palmermarcia58@gmail.com                                                                                                                                 prayerandwordtransformed@gmail.com                                                    prayerkey1964@yahoo.com                                                                  brit.palm@hotmail.com                                                                                         daneillepalmer@gmail.com                                                                                      palmermarcia58@gmail.com                                                                                              kirkhan@yahoo.com                                                                                                          rob.a.mannings@gmail.com                                                                                                    hannampaul8@gmail.com</t>
  </si>
  <si>
    <t xml:space="preserve"> Eksupar Griffiths.-(secretary/overseas resident).                                                                                          Dorin Griffiths.-(american).                                                                                 Icylyn Green-Whitfield.-(jam).                                                 Rodcliffe whitfield.-(jam).                                                        Alscott Griffiths.-(Trustee).                                                                                     Carolina Espinal.-(trustee)                                                                                           Scott Hobart.-(trustee)                                                                          Tyron Perryman.-(trustee)</t>
  </si>
  <si>
    <t xml:space="preserve">(876) 423-9491.                                       (876) 620-9340                                   (876) 809-7020.                                (876) 828-9126.                                               (876) 369-7179.                                       (876) 467-4377.                                                                           (876) 631-5521.                                     </t>
  </si>
  <si>
    <t xml:space="preserve">Florence Clarke.-(secretary/jam).                                                                    Noel donavan Esty.-(jam).                                               Karl neal harrison._(jam).                                                                Sandra eloween duncan-buchcaan.-(jam).                                                                               Wendy simone McGlashan.-(jam).                                                                  Obot Effiong Ite.-(nigerian).                                                                 faith angela black.-(jam).                                                                                               vanessa Dacres.-(jam).                                                        Shaka  fredrick Payne.-(jam).                                                                     norman oneil brown. -(jam).                                                                                                               </t>
  </si>
  <si>
    <t xml:space="preserve">florenceclarke40@gmail.com                                           noel.estyifjamaica.com                                                                                           eloween@ymail.com                                                                   obotite@yahoo.com                                                                                    vendacres1@outlook.com                                                        brownuniqueconstruction@gmail.com                                          </t>
  </si>
  <si>
    <t>Andrew McCalla.-(secretary).                                                               George louis cummings.-(jam).                                                                       Altman cotterell.-(jam).                                                                           john vincent mcFarlane.-(jam).                                                                                  robert henry fowler.-(jam).                                                                        richard john d fairclough.-(jam).                                                                                                            andrew woods.-(jam).                                                                               roger ian dayes.-(jam).                                                                                          george alex dougall.-(jam).                                                                                          randolph douglas brown.-(jam).                                                                                               ann hodges.-(jam).</t>
  </si>
  <si>
    <t>Pstrust@cwjamaica.com                                                         ad@jncb.com</t>
  </si>
  <si>
    <t xml:space="preserve">matthew benson.-(secretary/canadian).                                                    Andrew paton solomon michell green.-(british).                                       Alexander harold samuel green.-(british).                                                                                            basil anthony parker.-(jam).                                                                                                                </t>
  </si>
  <si>
    <t xml:space="preserve">Trishanna Miller-Thompson.-(secretary/jam).                                                Leonardo Thompson.-(jam).                                                               </t>
  </si>
  <si>
    <t>(876) 872-9865.                                                          (876) 587-7750.</t>
  </si>
  <si>
    <t>Rehoboth.b@yahoo.com                                                                        trishana_miller2000@yahoo.com                                                                                               leonardothompson@yahoo.com</t>
  </si>
  <si>
    <t>CAIN100-423C</t>
  </si>
  <si>
    <t>Paul Haughton.-(secretary/jam).                                                      Rohan Hinds.-(jam).                                               Ralrick Lindo.-(jam).                                         Evan Medley.-(jam).                                                            Andrew Yap.-(jam).                                                              Alexander Clarke.-(jam).</t>
  </si>
  <si>
    <t>1(876) 927-6126.                                                (876) 877-2542.                                                    (876) 362-9309.                                                   (876) 877-2543.                                            (876) 434-4423.                                          (876) 821-6841.                                         (876) 383-9902.                                                  (876)  815-1259.                                                         (876) 401-6615.</t>
  </si>
  <si>
    <t>Jarifle@gmail.com                                                                jarifle@cwjamaica.com                                                           honsecretjra@gmail.com                                                           cordlesswillo@yahoo.com                                                    keithhinds2014@gmail.com                                            rickylindojra@yahoo.om                                                           evanmedleyjra@gmail.com                                             coolandrew66@yahoo.com                                                                     alex-clark007@yahoo.com</t>
  </si>
  <si>
    <t>45 - 47 Barbados avenue, kingston 5</t>
  </si>
  <si>
    <t>Herbert A. Hylton.-(secretary).                                                     Afeef Lazarus.-(chairman).</t>
  </si>
  <si>
    <t>Fmaj@cwjamaica.com                                               herberta.hylton@gmail.com</t>
  </si>
  <si>
    <t>Chinsees@yahoo.com                                                                       achinsee@cvccoalition.org                                                      ro.anlew@gmail.com</t>
  </si>
  <si>
    <t>1(876) 631-7219.                                                     (876) 389-6872.                                            (876) 474-8847.</t>
  </si>
  <si>
    <t>rohan lewis.-(secretary/jam).                                                          Ian mcknight.-(jam).                                                            Jaevion nelson.-(jam).                                        Howard gough.-(jam).                                            santo rosario ramirez.-(dominican).                                                                 quincy mcEwan.-(guyanese).                                                           maria joan didier.-(st.lucian).                                                        ethel cornelly pengel.-(nederlandese).                                         dona dacosta martinez.-(trinidad &amp; toabago).                                                        juan pigot.-(surinamese).                                                                juliette bynoe-sutherland.-(american).                                                                                  kobe smith.-(guyanese).                                                     kerlin charles.-(grenadian).                                                                              gerald alfred.-(hatian).</t>
  </si>
  <si>
    <t>tasha manley.-(secretary).                                                                    Earl jarrett.-(jam).                                                               Parris lyew-ayee.-(jam).                                                      mary allen-smith.-(jam).                                                 jennifer martin.-(jam).</t>
  </si>
  <si>
    <t xml:space="preserve">1(876) 926-1344 .ext (5158)                                                   (876) 926-1344.ext  (4010).                                 (876) 551-5433.                                         </t>
  </si>
  <si>
    <t>Foundation@jnbank.com                                         jnfoundation@jngroup.com                                                               tasham@jngroup.com                                                    ejarrett@jngroup.com                                                                  parrislyew@gmail.com                                                                     maryallensmith@gmail.com                                                                           rpwlawyermartin@gmail.com</t>
  </si>
  <si>
    <t>Suzette Radlein.-(secretary).                                                   Dr.The Hon.Dennis Lalor.OJ.-(jam).                                                         Prof.The Hon. Gerald Lalor.OJ.-(jam).                                                                                             Paul Lalor.-(jam).                                                                                              Prof.The Hon. Elsa Leo-Rhynie.CD.-(jam).                                                                  Neol Levy.-(jam).</t>
  </si>
  <si>
    <t>Foundation@iciwi.com                                                     sradlein@icwi.com                                                                  vreynolds@icwi.com                                                                swolf@icwi.com</t>
  </si>
  <si>
    <t xml:space="preserve">Margaret Jobson.-(secretary/jam).                                              Una McPherson.-(jam).                                            Beverley Miller.-(jam).                                                           Vernett Bodden.-(jam).                                                              </t>
  </si>
  <si>
    <t xml:space="preserve">1(876) 819-2476.                                                   (876) 978-7545.                                                (876) 819-2476.                                            </t>
  </si>
  <si>
    <t>una.mcph@gmail.com                                                      meggiejobson@gmail.com                                                sisbev@gmail.com                                                                     vernettbodden@gmail.com</t>
  </si>
  <si>
    <t>Adeniyia Soyibo.-(Secretary/jam).                                                    Adedamola K. Soyibo.-(jam)</t>
  </si>
  <si>
    <t>(876) 276-7186.                                                (876) 322-3232.</t>
  </si>
  <si>
    <t>syark.institute@gmail.com</t>
  </si>
  <si>
    <t>CAIN100-2157C</t>
  </si>
  <si>
    <t>Ja Ex-Services Men &amp; Women Foundation Limited</t>
  </si>
  <si>
    <t>1-2 Lydia drive, paisley avenue, may pen, clarendon</t>
  </si>
  <si>
    <t>to improve the well-being, economic and social conditions of ex-service men and women throughout JAMAICA through the collection and distribution of food, clothing, wheelchairs, and crutches on their behalf and to utilize same and any other means which will further the purpose.</t>
  </si>
  <si>
    <t>Ellian Scott.-(secretary).                                                          Stafford Grant.-(jam/overseas residents).                                                                                   Barbara Crooks.-(jam).                                                            Andrew Plummer.-(jam).</t>
  </si>
  <si>
    <t>(876) 329-8045.                                        (876) 373-9265.                            1(484) 767-4543.</t>
  </si>
  <si>
    <t>jaexservicemenwomenfndusa@gmail.com                                                                            stafgrant1545@gmail.com                                                                                       homesie2002@yahoo.com                                                                                           andchrplum@yahoo.co.uk</t>
  </si>
  <si>
    <t>matthew@greenaap.bm                                                        andrew@green.bm                                                        alex@green.bm                                                    matthew@greenaap.bm                                                              bparker@lival.com                                                                alicia@prospect-villas.com</t>
  </si>
  <si>
    <t>Cecille Pennycooke.-(secretary/overseas resident).                                                                              Nigel D. Pennycooke.-(jam/overseas resident).</t>
  </si>
  <si>
    <t>1(876) 450-3393.                                                                          404-274-8163.</t>
  </si>
  <si>
    <t>aquaprog17@gmail.com</t>
  </si>
  <si>
    <t xml:space="preserve">Beulah fisher Johnson.-(secretary/jam).                                                   Richard Wilson.-(jam).                                                                    Heather Boyd-wilson.-(british).                                                                            Vanessa Harris.-(jam).                                            Jevaughn Satchchwell.-(jam).                                                                                               Costely Johnson.-(jam).                                                            </t>
  </si>
  <si>
    <t>(876)809-5451.                                                          (876) 801-1872.                                                      (876) 305-4419.                                    (876)206-6416.                         (876) 429-6482.                                            (876) 510-4922.</t>
  </si>
  <si>
    <t>Apostlearkint@gmail.com                                                  pastorjevaughnsatchwell@gmail.com                                                                              aacministryinternational@gmail.com</t>
  </si>
  <si>
    <t>1(876) 806-6081.                               (876) 829-0688</t>
  </si>
  <si>
    <t xml:space="preserve">Angelsopenbible@yahoo.com                                                                                lattylaing@yahoo.com                                                                          grace.charity72@gmail.com                                                     shgrizzle@gmail.com                                                 simonestewart@yahoo.com                                                                  </t>
  </si>
  <si>
    <t xml:space="preserve">Latoya Laing-smith.-(secretary/jam).                                                Norma Lurene Plummer.-(jam).                                         Sherylle Rose Grizzle.-(jam).                                                 Debbie Silburn.-(jam).                                                                  simone Shaw-stewart.-(jam).                                                                Patrick Burnett.-(jam).                                                                            .      </t>
  </si>
  <si>
    <t>Veron Hussey.-(secretary/jam).                                                          Cecile Dixon.(american).                                                     Karen Miller.-(american).                                                            Nesta Vassel.-(american).</t>
  </si>
  <si>
    <t>1(876) 365-4395                                                      (876) 563-4201.                                                      954-593-6520.</t>
  </si>
  <si>
    <t>Tamhussey@yahoo.com                                                                                angelsfromheaven@live.com                                           camsaaccounting@gmail.com</t>
  </si>
  <si>
    <t>Iyatunde Moore.-(secretary/jam).                                                                        Claudine Liu.-(jam).                                                        Philp Liu.-(jam).                                                                   Jaqueline Chung.-(jam).                                                     Jessica Yap.-(jam).                                                               Tamara Chin.-(jam).                                                              Tessane Chin.-(jam).</t>
  </si>
  <si>
    <t>1(876) 986-6096                                                                    (876) 909-7874.</t>
  </si>
  <si>
    <t xml:space="preserve">Angelofloveja@gmail.com                                                                     tunde.moore@totaltravelja.com                                                                            </t>
  </si>
  <si>
    <t>CAIN100-2223C</t>
  </si>
  <si>
    <t>He Hears You Counselling Limited</t>
  </si>
  <si>
    <t>Blackwood Disrict, beckford kraal p.o., clarendon</t>
  </si>
  <si>
    <t xml:space="preserve">Andrelle Kevoy Thompson.-(secretary/jam).                                                                  Joel Kevaugh Thompson.-(jam).                                                     Michael Simpson.-(jam).                                                        Elaine Thompson.-(jam).                                                        </t>
  </si>
  <si>
    <t xml:space="preserve">(876) 882-3529                                  (876) 318-6921.                               </t>
  </si>
  <si>
    <t>(876) 318-6921.                                                               (876) 882-3529.</t>
  </si>
  <si>
    <t>hearmecounsel@gmail.com                                                                  andrellekthompson@gmail.com</t>
  </si>
  <si>
    <t>CAIN100-2149C</t>
  </si>
  <si>
    <t>Lelia M Dorman Caring is Sharing Foundation</t>
  </si>
  <si>
    <t>25 Burbank Avenue, Kingston 19</t>
  </si>
  <si>
    <t>providing multiple health care interventions for large groups in a specific location at assist with health issues and good health.</t>
  </si>
  <si>
    <t>Carol Marjorie Elaine Higgins.-(Secretary/jam).                                                           Donna Elaine Marie Dorman.-(jam).</t>
  </si>
  <si>
    <t>(876) 349-2107.                                      (876) 581-3471.</t>
  </si>
  <si>
    <t>chiggins2004@gmail.com                                                                               donnadorrman2017@gmail.com</t>
  </si>
  <si>
    <t>Snow Hill, Port Antonio P.O., Portland.</t>
  </si>
  <si>
    <t>Sonia Abrahams Burrowes.-(chairman).                                                      Dr. Carolyn Hayle.                                                      Shawn McGregor.                                                                     Kelly Akin.                                                                       Ashleigh Elliott.                                                   Colinnette wilson.                                                          Nadine Chambers Goss.-(Secretary)                                                       Debbie Pinto.</t>
  </si>
  <si>
    <t>(876) 967-3777-8                                                             (876) 503-1315.                                                     (876) 3837669</t>
  </si>
  <si>
    <t xml:space="preserve">Margareta Gaynair.-(director/secretary).                                               Doreen Elaine Thompson.-(jam).                                                           Sarah Newland-Martin.-(jam).                                                  Karen Margaret Thwaites.-(jam).                                                                                                  Madeline Veronica Webster.-(jam).                                                                            </t>
  </si>
  <si>
    <t>1(876) 926-1887                                                                      (876) 631-2328                                                                 (876) 956-1882.                                                        (876) 816-2558.                                                           (876) 969-6860</t>
  </si>
  <si>
    <t>123 Constant Spring Road, Unit 5, kingston 8</t>
  </si>
  <si>
    <t>Tamoy Singh Clarke.-(secretary/jam).                                                      Douglas Stiebel.-(jam).                                                       Sharon Donaldson.-(jam).                                                                    Sammatha Templer-Gayle.-(british-jam).                                                      Cecil Gordon.-(jam).                                                            Suzanne Nam.-(jam).                                                               Mirah LimTodd.-(jam).                                                              Danielle Andrade Goffe.-(jam).                                                            Carlette Camile Falloon.-(jam).                                             Yasmin Sabiha Benjamin.-(jam).</t>
  </si>
  <si>
    <t>Jamaicaenvironmenttrust@gmail.com                                                                                   tamoy.sigh@gmail.com</t>
  </si>
  <si>
    <t>Una Beverlyn Phillips.-(secretary/jam).                                                  Noel Keith Phillips.-(jam).                                             Fitzroy Thomas.-(jam).                                           Roy Higgins.-(jam).                                                        Wilfred James.-(jam).                                         Denise Musgrave-Thorpe.-(jam).                                                                  Ryan Hewitt.-(jam).</t>
  </si>
  <si>
    <t>(876) 925-2696.                                                          (876) 296-274.</t>
  </si>
  <si>
    <t>Office@aisk.com                                                                  ifitt@aisk.com                                                                                                            peter.melhado@gmail.com                                                                          paulscott@cwjamaica.com                                                                                dfergusbelnavis@gmail.com</t>
  </si>
  <si>
    <t>Joanna Smith.-(secretary).                                                    Bryan Ffrench.-(jam).                                                           Rodrick Lewis.-(jam).</t>
  </si>
  <si>
    <t>(876) 279-8846                                  (876) 707-1532                                                   (876) 368-3939.</t>
  </si>
  <si>
    <t>bryan.ffrench12@gmail.com                                                                  anthony37.rl@gmail.com                                                                                  lifeintheword06@gmail.com</t>
  </si>
  <si>
    <t>CAAP100-163C</t>
  </si>
  <si>
    <t>Caswell Hinds.-(secretary\jam).                                                          Patrick Joy Anson.-(jam).                                                   Shane Jermaine Gardener.-(jam).</t>
  </si>
  <si>
    <t>(876) 217-1355.                                                   (876) 348-2884.                                                      (876) 562-7991.</t>
  </si>
  <si>
    <t>caswellhinds72@mail.com                                                                           patriciaansonibtinternet.com</t>
  </si>
  <si>
    <t>CAIN100NR-197C</t>
  </si>
  <si>
    <t>Face Facts Fellowship International Limited</t>
  </si>
  <si>
    <t>Shop #2, 39 Church street, montego bay #2 p.o., st. James.</t>
  </si>
  <si>
    <t>Jhennell Harold.-(secretary/jam).                                                             Sophia Harold.-(jam).</t>
  </si>
  <si>
    <t>(876) 583-8213.                                                                                    (876) 436-2286.</t>
  </si>
  <si>
    <t>Suzette.harold@gmail.com                                                                             jhennell.harold@gmail.com</t>
  </si>
  <si>
    <t>vicduncan123@gmail.com                                                                                             lordmy785@gmail.com</t>
  </si>
  <si>
    <t>CAOS100-1099C</t>
  </si>
  <si>
    <t>Lot #9 Portobello Heights, montego bay #1 P.O., St. James</t>
  </si>
  <si>
    <t>CAIN100-1161C</t>
  </si>
  <si>
    <t>68 Main Street, Ocho Rios P.O., St.Ann.</t>
  </si>
  <si>
    <t>Kerian dawkins.-(secretary/jam).                                                 Paulette Russell.-(jam).                                                  Albert Thomas.-(jam).                                            Jaredine Cole.-(jam).</t>
  </si>
  <si>
    <t>1(876) 448-0499.                                                               (876) 884-0874.                                                             (876) 372-6647.                                                                  (954) 548-6066.</t>
  </si>
  <si>
    <t>Dania Melissa Williams.-(secretary/jam).                                                     Kacia Kamarie Scott.-(jam).                                                              Denielle Wendy-ann Williams.-(jam).</t>
  </si>
  <si>
    <t>Kaciascott@hotmail.com                                                                                           agapeheartsja@gmail.com                                                               deniellewilliams@rocketmail.com                                                                           dania.m.williams@gmail.com</t>
  </si>
  <si>
    <t>Pastor@actschurchjamaica.org                                                            d.maragh@actschurchjamaica.org                                                                        office@actschurchjamaica.org</t>
  </si>
  <si>
    <t>1(876) 994-0915/2744.                                                                           1(876) 829-9058                                                   1(914) 210-0272</t>
  </si>
  <si>
    <t>1(876) 993-0336.                                                         (876) 899-1087.                                                                            (876) 357-5832.                                                                          (876) 467-0512.</t>
  </si>
  <si>
    <t>Alverniaprep@gmail.com                                                           fsaadja@gmail.com                                                                                   crismlrod@yahoo.com                                                     rys299@gmail.com                                                                               docdeboc@hotmail.com                                                                                      hmhagarty@gmail.com</t>
  </si>
  <si>
    <t xml:space="preserve">Pearnel Charles jr.-(director/secretary/member of parliament/jam).                                                                      Patrece P. Charles-Freeman.-(jam).                                                                                                                       </t>
  </si>
  <si>
    <t>Maolynne Miller.-(chairman &amp; director).</t>
  </si>
  <si>
    <t>Titus Troyer.-(secretary).                                                    Kevin stutzman.-(field director)                                                    gaylord mullet.-(american).                                                          Samuel kanagy.-(american).                                                           dallas troyer.-(american).                                                                            floyd yoder.-(american).                                                                 charles duane cross.-(american).                                                             bradley stroll.-(american).                                                      verba cross.-(american).                                                             wesley hershberger.-(american).                                                   larry miller.-(jam).                                                                    joseph yoder.-(american).</t>
  </si>
  <si>
    <t xml:space="preserve">Jamaica Relief Ministries </t>
  </si>
  <si>
    <t>CAIN100-298C</t>
  </si>
  <si>
    <t>Empowered To Soar Foundation</t>
  </si>
  <si>
    <t>1385 Bougainvillea way, Longville park H/S, free town p.a., clarendon</t>
  </si>
  <si>
    <t>Joel Lumsden.-(secretary/jam).                                                                  Shellivie Smith.-(jam).</t>
  </si>
  <si>
    <t>1(876) 312-5261                                                                                                 1(876) 819-5386.                                                                    (876) 797-9065.                                                                  (876) 575-2428.</t>
  </si>
  <si>
    <t>Urempweredtosoar@gmail.com                                                                  joellumsden23@gmail.com                                                                                       shelliviesmith@gmail.com</t>
  </si>
  <si>
    <t>3-5 forth street, p.o. box 1263, montego bay, st. james.</t>
  </si>
  <si>
    <t>Sarah Buckland.-(secretary/jam).                                                                          Leslie Buckland.-(jam).                                                                                                                                       Sonia Buckland.-(jam).</t>
  </si>
  <si>
    <t>(876) 302-0395.                                          (876) 791-2498.                                                  (876) 997-4385.                                                                 (876) 568-2761.</t>
  </si>
  <si>
    <t>Christ.the.1way@gmail.com                                S131993@yahoo.com                                                       s.buckland@outlook.com                                                                      sarah.buckland@uwimona.edu.jm                                                                             joe_buckland@yahoo.com                                                                                                          faithfulb7@yahoo.com</t>
  </si>
  <si>
    <t>Pamela Chin.-(secretary/jam).                                                    Carrington Morgan.-(jam).                                                                              Catherine Morgan.-(jam).                                                                         Carrington Morgan Jr.-(jam).                                                                     Trudy-ann Frith-Dixon.-(jam).</t>
  </si>
  <si>
    <t>citylifeja@gmail.com                                                                  pchin@cbjamaica.com</t>
  </si>
  <si>
    <t>Christopher Robinson.-(Secretaryjam).                                                            Oliver Jones.-(jam).                                                      Thomas James.-(jam).                                                                     Orville Johnson.-(jam).                                                                        Cerdric McDonald.-(jam)</t>
  </si>
  <si>
    <t>1(876) 920-3385-6                                                                                Fax: 1(876) 906-1804                                              (876) 383-6746.                                                                   (876) 925-9462.                                                   (876) 531-3517.                                                  (876) 383-7879.                                                                          (876) 342-9681.</t>
  </si>
  <si>
    <t>Jamedfoundation@gmail.com                                                                     robinsoncc@hotmail.com                                                         iaj@cwjamaica.com</t>
  </si>
  <si>
    <t>Richard Messado.-(secretary/jam).                                                           Hyacinth Willams.-(jam).                                                                        Desmond Clive Plunkett.-(jam).                                                              Christopher Levy.-(jam).                                                                                David Henry.-(jam).                                                                           Sharon Smith.-(jam).                                                                             Joylene Griffiths.-(jam).                                                                            Coleen Henry.-(jam).</t>
  </si>
  <si>
    <t xml:space="preserve">1(876) 920-6317.                                                 (876) 378-8965.                                                                         </t>
  </si>
  <si>
    <t>Sof@swallowfieldchapel.org                                                                 hyacinthwilliams@swallowfieldchapel.org</t>
  </si>
  <si>
    <t>cristina Matalon.-(secretary/jam).                                   Renee Rattray.-(jm).                                                            Paulette Mitchell.-(jam).                                                                        Josph M. Matalon.-(chairman/jam).                                                              Mandy Melville.-(jam).                                                              Jodie Gregg.-(jam).                                                     Debra Ann Archer.-(jam)</t>
  </si>
  <si>
    <t>Tamara Tucker.-(Secretary/jam).                                                       Most Rev.Kenneth Daid Richard.-(jam).                                                                                                                Gregory Ramkissoon.-(jam).                                                                         Robert Henry Fowler.-(jam).                                                                                  George William Cooper.-(jam).                                                           Cecil Dennis Morrison.-(jam).                                                                               Thalia Lyn.-(jam).                                                                                Richard Gomes.-(jam).                                                               Rev. Derrick Foster.-(jam).                                                 Daniella R. Gentles-Slivera.-(jam).                                                          Father. Garvin Augustine.-(Trinidadian).                                          Howard Samuel Mitchell.-(jam).                                                            Joseph Stockhausen.-(jam).</t>
  </si>
  <si>
    <t xml:space="preserve">Andrea Kinlock.-(ecretary/jam).                                                                      Marica Gale.-(jam).                                                              Dervan Talyor.-(jam).                                                    Sherona Barracks.-(jam).                                                </t>
  </si>
  <si>
    <t xml:space="preserve">1(876) 870-3286.                                                 (876) 882-9139.                                                        (876) 870-3286.                                                        (876) 845-2659.                                                                (876) 587-2688.                                                        </t>
  </si>
  <si>
    <t>byways&amp;hedgestent@gmail.com                                                                                penteccitymissionhq@gmail.com                                                                                           akinlock@yahoo.com                                                                       ladygale7@yahoo.com                                                                                                              dervantaylor@yahoo.com                                                                                                  sheronabarracks@gmail.com</t>
  </si>
  <si>
    <t>Orville Plummer.-(secretary/jam).                                                   Roy Notice.-(jam).                                                                Alexnder Simms.-(jam).                                                                 Osbourne Fisher.-(jam).                                                              Rudolph Cox.-(jam).                                                         Stevenson Samuels.-(jam).</t>
  </si>
  <si>
    <t>(876) 927-7767.                   (876) 927-3712.            (876) 978-4058.            (876) 978-4193.                                       fax: (876) 978-2673.</t>
  </si>
  <si>
    <t>Newtestamentbishop@gmail.com                                                    generaloffice@ntcogjamaica.org                                                             oaplummer@gmail.com                                            pastorroynotice@hotmail.com</t>
  </si>
  <si>
    <t>45 B Laws Street, Kingston CSO.</t>
  </si>
  <si>
    <t>Joan Latty.-(secretary/jam).                                                                          Patrick Stealing.-(jam).                                                               Pierre Stealing.-(jam).</t>
  </si>
  <si>
    <t>(876) 383-3820.                                         (876) 945-0212.                                                     (876) 822-6601.</t>
  </si>
  <si>
    <t xml:space="preserve">Andrew Blake.-(Secretary/jam).                                                                  Peter Ivey.-(jam).                                                        </t>
  </si>
  <si>
    <t>(876) 802-7773.                                             (876) 394-2570.</t>
  </si>
  <si>
    <t>Info@missionfoodpossible.com                                    anb.capricorn@gmail.com</t>
  </si>
  <si>
    <t>Lovelda Robinson.-(secretary/director/jam).                                                     Jaelien Bailey.-(jam).                                                                                  Denario Brown.-(jam).                                                                     Helena Santa Wright.-(jam).                                                                 Sylvia Clarke.-(jam).                                                               Marlene Wilson-Christie.-(jam).                                                Owen Wilson.-(jam).</t>
  </si>
  <si>
    <t>1(876) 981-3128                                                   (876) 393-3176.                                                                 (876) 854-5314.</t>
  </si>
  <si>
    <t>Fairviewopenbible@yahoo.com                                             lovelywheels@yahoo.com</t>
  </si>
  <si>
    <t>Baptist Bible Fellowship Of Jamaica</t>
  </si>
  <si>
    <t xml:space="preserve">Desmond l mclarty.(jam).                                                            Viviene a. Gonzales matherson.-(Secretary/jam). </t>
  </si>
  <si>
    <t>Richard Gilroy.-(Secretary/jam).                                                                                Junior Thompson.-(jam).</t>
  </si>
  <si>
    <t>Dennis Raymond Cassanova.-(secretary).                                                      Vilma Newton-Palmer.-(jam).                                                      Dr. Cecil Sammuels.-(jam).                                                                      Angela Aveneil Cassanova.-(jam).                                       Wilhemina E. Hewitt.-(jam).</t>
  </si>
  <si>
    <t>Dawn-marie Lowery.-(secretary/jam).                                                       Albertha Bosuell james.-(jam).                                                     Frank Archer.-(jam).                                                                  Florence Patterson.-(jam).                                                         esmin Davis-white.-(jam).</t>
  </si>
  <si>
    <t xml:space="preserve">millicent sankey.-(jam).                                                                              Naraine McIntosh.-(jam).                                                 Velma Thomas.-(Secretary/jam).                                                        Andre Thompson.-(jam).                                                                 Petrina Dunn.-(jam).                                                                                  Rosemarie Spencer.-(jam).                                                                           Rosalee Lindsay.-(jam).                                                                                                                                                      Elleen Wallace.-(jam).   </t>
  </si>
  <si>
    <t>CAIN100-2197C</t>
  </si>
  <si>
    <t>DH Dancers' Foundation Limited</t>
  </si>
  <si>
    <t>6 1/2 Love Street, Jones Town, Kingston 12</t>
  </si>
  <si>
    <t>To advance education,health, and promote good citizenship through dance to the residents of ARNETT GARDENS and its Environs.</t>
  </si>
  <si>
    <t>Corey Spauldings.-(secretary).                                                                                              Dianne Houlker.(jam/overseas resident).                                                          Earl Byron.-(jam).                                                                   Monique Clayton.-(jam).                                                                   Tamara Coley.-(jam).                                                                Natoya Allen.-(jam).                                                          Christopher Newell.-(jam).</t>
  </si>
  <si>
    <t>(876) 536-3081.                                        (876) 889-1279.                                                        347-262-1875.                                                     (876) 850-3467.</t>
  </si>
  <si>
    <t>dhdfinfo@gmail.com                                                        corey.spaulding@yahoo.com                                                    kaisone2009@hotmail.com                                                                       coleytam1501@gmail.com</t>
  </si>
  <si>
    <t>Rayon McLean.-(dir/secretary).                                                        Loius Mayne.-(jam).</t>
  </si>
  <si>
    <t>(876) 391-9388.                                                             (876) 280-1283.                                              (876) 453-7136.</t>
  </si>
  <si>
    <t>Quiltstage@gmail.com                                                                         rayon.mclean@gmail.com                                                                               louismayne@yahoo.com</t>
  </si>
  <si>
    <t xml:space="preserve">Shereen Ramsay.-(dir/secretary).                                                                               Karrie hylton.-(jam/overseas residents).                                                     Arlene cameron.-(jam/overseas resident).                                                                             veloneek cameron.-(jam/overseas resident).                                                       bernice troupe.-(jam/ overseas resident).                                                                                               novlet troupe.-(jam/ overseas resident).                                                                              denton cooper.-(jam/ local resident).                                                            </t>
  </si>
  <si>
    <t>347-623-4895.                                        (876) 360-6668.</t>
  </si>
  <si>
    <t>thompsontroupefoundation@gmail.com                                                                     srrchambers@gmail.com</t>
  </si>
  <si>
    <t>CAIN100-1076C</t>
  </si>
  <si>
    <t>1A Braemar Avenue, kingston 10</t>
  </si>
  <si>
    <t>Prevention of relief of poverty.                                                                                        The advancement of education.                                                                        The advancement of human rights, conflict resolution or reconciliation.                                                                                                the promotion of religious or racial harmony or equality or diversity.</t>
  </si>
  <si>
    <t>CAIN100-249C</t>
  </si>
  <si>
    <t>CAIN100NR-57C</t>
  </si>
  <si>
    <t>ACDI / VOCA Limited</t>
  </si>
  <si>
    <t>(876) 632-0166.                                                                  (876)878-2955</t>
  </si>
  <si>
    <t>jaspices@acdivoca-jm.org                                                                  smegret@acdivoca.org                                                                            beanmath@gmail.com                                                                                     datwood@merid.org                                                 gyao@uschamber.com</t>
  </si>
  <si>
    <t xml:space="preserve">John Christopher Beaumont.-(Secretary).                                                                         Donna Marie Lowe Wai chung.-(jam).                                                                                   Pauline Andrene Beaumont.-(jam).                                                                                               Caryl Allison Fenton.-(jam).                                                                                        Anna Ruth Thwaites-Wallace.-(jam).                                                                                    Brian Anthony Clennon.-(jam).                                                                                      Stacy-ann Marie Newman.-(jam).                                              </t>
  </si>
  <si>
    <t>Genesisacademyjamaica@gmail.com                                                                            beaumontj.@yahoo.co.uk                                                                            pauline49uk@yahoo.co.uk</t>
  </si>
  <si>
    <t>CAIN100-628C</t>
  </si>
  <si>
    <t>Minette Bryan.-(secretary/jam).                                                                           Dorset Gabbidon-Pottinger.-(jam).                                                                                Amanda Rose.-(jam).                                                                              Charmanine lewis.-(jam).                                                                                                    Merrit Henry.-(jam).</t>
  </si>
  <si>
    <t xml:space="preserve">Jamaica@dressforsucess.org                                                                                       minetteb17@gmail.com                                                                      </t>
  </si>
  <si>
    <t>Sabean Duncan-Henry.-(secretary).                                                                                                      Andrew Henry.-(jam).                                                             Janice Dacres-Jones.-(jam).</t>
  </si>
  <si>
    <t>Reach@linkupforchrist.org                                                                                                   sabenadh@gmail.com                                                                             andrew_henry2k4@yahoo.com                                                                                    jdacresjones@yahoo.com</t>
  </si>
  <si>
    <t>1(876) 997-9070                                                                 Fax: 1(876) 632-2329                                                            (876) 540-6202.                                                                 (876) 997-9070.                                                       (876) 326-1932.</t>
  </si>
  <si>
    <t>Keslyn Gilbert-Stoney.-(Secretary/jam).                                                                    Taneshia Stoney-Dryden.-(C.E.O).                                                       Chorvelle Johnson-Cunningham.-(chairperson/board of governors).                                               Dsp.Natalie Palmer.-(J.C.F).                                                                                            Enith Willams.-(jam).                                                                          Wayne Wray.-(jam).                                                                           Marcia Erskine.-(jam).                                                                    Ian Forbes.-(jam).                                                                            Dr. Paulette Griffiths.-(jam).                                                                                                       Renee Menzie-Mcallum.-(jam).                                                                                    Grace Burnett.-(jam).                                                                  Devon Smith.-(jam).                                                                        Michelle Wilson-Reynoids.-(jam).                                                                                 Mariame McIntosh-Robinson.-(jam).                                                                                      Noel DaCosta.-(jam).                                                                 Stephannie Coy.-(jam).                                                                                        Elon Beckford.-(jam).                                                                   Carlton Stephen.-(jam).                                                                     Alvaro casserly.                                                                                       Charmaine Wright.                                                                                          Belinda Williams.</t>
  </si>
  <si>
    <t>Uwj35@hotmail.com                                                                 info@unitedwayofjamaica.org                                                  keslyng@yahoo.com                                                                                 taneshia.stonedryden@unitedwayofjamaica.org                                                                                                         codeja.johnson@unitedwayofjamaica.org</t>
  </si>
  <si>
    <t>1(876) 922-1033                                                          (876) 922-9424-7.                        (876) 322-6477.</t>
  </si>
  <si>
    <t>(876) 925-0648.                                    (876) 397-5397.</t>
  </si>
  <si>
    <t>Warren Chang.-(secretary).                                                                                  Fay Allen.-(jam).                                                                                         Michelle Marie Kennedy.-(jam).                                                                                                                   Vanessa Salazar.-(american).                                                                fabian Wainwright.-(jam).                                                                                Fr.Ricardo Perkins,S,J.-(jam).                                                                          r.Aaron Bohr,S,J.-(american).</t>
  </si>
  <si>
    <t>faychangallen@yahoo.com                                                                                                  warrenchang4@gmail.com</t>
  </si>
  <si>
    <t>CAIN100-492C</t>
  </si>
  <si>
    <t>CAIN100-255C</t>
  </si>
  <si>
    <t>Pauline S. Rose.-(secretary/jam).                                               Cynthia E. Andreson.-(jam).                                          Hope E. Brown.-(jam).</t>
  </si>
  <si>
    <t>1(876) 790-7091                                                                                                                (876) 913-0613                                                                    (876) 303-8999                                                                               (876) 850-7839</t>
  </si>
  <si>
    <t>linsteaddisabledgroup@gmail.com                                                                         hopbro@gmail.com                                                                     cynthia.anderson2009@yahoo.com</t>
  </si>
  <si>
    <t xml:space="preserve">New Generation Ministries </t>
  </si>
  <si>
    <t xml:space="preserve">     </t>
  </si>
  <si>
    <t>Winston Forrest.-(Secretary/jam).                                                   Petronella Blanken.-(dutch).                                                              David Cook.-(jam).                                                      Margerette Pearce.-(jam).                                         Claudette Lear-Samuels.-(Jam).                                                              Rose Miller.-(jam).                                                                                  Diedre O'Connor.-(jam).                                                                         Darlene jones.-(jam).                                                                   Winston Forrest.-(jam).                                                                               Sarah Tibby.-(jam).</t>
  </si>
  <si>
    <t>1(876)610-6085.                                              (876) 815-9889.                                                                 (876) 293-6435.</t>
  </si>
  <si>
    <t>Newgenerationjm@gmail.com                                                                     janwinforrest@cwjamaica.com</t>
  </si>
  <si>
    <t>Anna Young.-(Secretary).                                                                                 Mark McIntosh.-(jam).</t>
  </si>
  <si>
    <t>1(876) 923-5850 / 9.                                                                       (876) 816-9331.                                                                    (876) 878-0177.</t>
  </si>
  <si>
    <t>Admin@wallenford.com                                                                              annapatr59@gmail.com                                                                   mark@wallenford.com</t>
  </si>
  <si>
    <t xml:space="preserve">Danah Cameron.-(secretary).                                                                          Robert Levy.-(chairman).                                                    Christopher Levy.-(trustee).                                                                                 Cladette Cooke.-(Exc.director).                                                                   Richard Sadler.-(trustee).                                                         Charles Roye.-(trustee).                                                                     Kurt Andeson.-(trustee).                                                                    </t>
  </si>
  <si>
    <t xml:space="preserve">jbgfoundation@jabgl.com                                                                                        Ccooke@jabgl.com                                                                dcameron@jabgl.com                                                                                         rlevy@jabgl.com                                                                                        </t>
  </si>
  <si>
    <t>Liive Acts Limited.                                                                                                    (One Will Foundation Limited).</t>
  </si>
  <si>
    <t xml:space="preserve">Sean Major Campbell.-(Secretary).                                             Sandra Grey-Alvaranga.-(jam).  .                                                                           Sannia Laings Sutherland.-(jam).                                                                 Douglas Reid.-(jam).                                                                                   Davina Gayle-Williams.-(jam).                                                                                        Ruth Lisa May Jankee.-(jam).                                                          Christine Margaret Dalrymple.-(jam).                                                              </t>
  </si>
  <si>
    <t>Ja.for.justice@cwjamaica.com                                                                                               admin@jamaicanforjustice.org                                                                                               seanmajorcampbell@yahoo.com</t>
  </si>
  <si>
    <t>1(876) 755-4524                                                                                              Fax: 1(876) 755-4355.                                                                        (876) 548-8979.</t>
  </si>
  <si>
    <t>Anna Young.-(secretary).                                                                   Sing Chin.-(jam).                                                             Albert Lym.-(jam).                                                                         Gladstone Loshusan.-(jam).                                                 Bruce Loshusan.-(jam).                                                        Craig Chin.-(jam).</t>
  </si>
  <si>
    <t>1(876) 984-2014.                                                (876) 816-9331.                                                   (876) 924-2121.                                                       (876) 926-4147.</t>
  </si>
  <si>
    <t>ANNAPATR59@GMAIL.COM                                                                        singchin1@gmail.com                                                                               bloshusan@yahoo.com                                                        craigchin19@gmail.com</t>
  </si>
  <si>
    <t>CAIN100NR-96C</t>
  </si>
  <si>
    <t>Caledonia District, Darliston P.O., westmoreland.</t>
  </si>
  <si>
    <t>Lavine Lynch.-(secretary).                                                         Rose Murdock.-(jam).</t>
  </si>
  <si>
    <t>(876) 442-6520.                                (876) 419-7061.</t>
  </si>
  <si>
    <t>rosemund@gmail.com                                                                      lavine_lynch17@yahoo.com</t>
  </si>
  <si>
    <t>Kimone Young.-(secretary/jam/director).                                                                            Patricia Young.-(jam).                                                                     Melva Radway.-(canadian).                                                                   Desmond Jumoyi Young.-(jam).</t>
  </si>
  <si>
    <t xml:space="preserve">(876) 371-2758                                                                                   (876) 944-2197.                                                                         (876) 308-4168.                                                                         (876) 322-2939.                                                                        </t>
  </si>
  <si>
    <t>Peclarkeyoung@gmail.com                                                                                                                    dolyafoundation@gmail.com                                                                                   kimoneyoung106@gmail.com                                                                              melva@radway.me                                                                                      dfolio.inc@gmail.com</t>
  </si>
  <si>
    <t>63 Hagley Park road, kingston 10.</t>
  </si>
  <si>
    <t>CAIN100-2177C</t>
  </si>
  <si>
    <t>Remnant Lighthouse Church Limited</t>
  </si>
  <si>
    <t>Hampton Court, Golden Grove p.o., St. Thomas.</t>
  </si>
  <si>
    <t>To advance education for children at the basic school level and provide for the trainning of teenagers at the skills trainning level within the hampton court and surrounding communities.</t>
  </si>
  <si>
    <t>Eloise Williams.-(secretary/jam).                                                                      Romeo Williams.-(jam).                                                                                                            Natoya Williams-Mignott.-(jam).</t>
  </si>
  <si>
    <t>(876) 432-9329.                                                  (876) 469-6927.                                                      (876) 895-1048.</t>
  </si>
  <si>
    <t>williamseloise078@gmail.com                                                                            romeo.williams78@gmail.com                                                                        24natoyawilliams@gmail.com</t>
  </si>
  <si>
    <t>3rd floor, 24 northside plaza, liguanea</t>
  </si>
  <si>
    <t>Roseamund F. Walcott.-(secretary/jam).                                                                       Harry T. Walcott.-(jam).                                                                  Kelvin Ehikhametalor.-(jam).</t>
  </si>
  <si>
    <t>info@jahop.org                                                             rosamundwalcott@jahop.org                                                                                        harrywalcott@gmail.com                                                               metalor2001@yahoo.com</t>
  </si>
  <si>
    <t xml:space="preserve">(876) 631-9520.                                          (876) 843-8861.                                            (876) 631-9520.                                                (876) 620-5052.                                                          (876) 437-5310.                                             (876) 361-3993.                                                              </t>
  </si>
  <si>
    <t>CAAP100-304C</t>
  </si>
  <si>
    <t>The University of the West Indies Regional Headquarters, Hermitage Road, Mona, St. Andrew.</t>
  </si>
  <si>
    <t>Maurice smith.-(secretary).                                                                                     Prof.Sir Hilary Beckles.-(barbadian).                                                                      Dale Webber.-(jam).                                                                                   Andrea McNish.-(jam).                                                                            Laleta Davis Mattis.-(jam).                                                                   Prof. Brian Copeland.-(trinidadian).                                                                     Clive Landis.-(Uk/barbados).                                                               Francis Severin.-(dominican).</t>
  </si>
  <si>
    <t xml:space="preserve">(876) 970-1836/7.                                                       (876) 977-2851.                                           (876) 371-1797.                                                         </t>
  </si>
  <si>
    <t>Tania m. Sbrega. (Canada).                                                                                Paul n. Mullings. (Jam).                                                                 Yolande shara-lee fender.(secretary/jam).</t>
  </si>
  <si>
    <t xml:space="preserve">Myrna Hague Bradshaw Phd.-(Secretary/jam).                                                                                                                 Marjorie Whylie.-(jam).                                                                                                      Michael Whyte.-(jam).                                                      </t>
  </si>
  <si>
    <t>saroberts@yahoo.com</t>
  </si>
  <si>
    <t>Christopher Kassie.-(secretary/jam).                                                                                                    Nicolette Ann-Marie Goulbourne-Deerr.-(jam).                                                                                        Sheleisha Michelle Hamilton-Kassie.-(jam).</t>
  </si>
  <si>
    <t>Richard N. Robinson.-(jam).                                                                     Delroy Gayle.-(jam).                                                                                  Gray Richard.-(jam).                                                                                     Patrick Legg.-(jam).                                                                                                  Laverne Sweetland.-(jam).                                                            Janet Robinson.-(secretary/jam).                                                                                      Jacqueline R. Whyte.-(jam).                                                                                    Donna Thompson.-(jam).                                                                                                       David Foster.-(jam).</t>
  </si>
  <si>
    <t>Orvelee Douglas.-(secretary/jam).                                                                  Joanetta Doulas.-(Overseas Residents).                                                                              Orvy Douglas.-(Overseas Resident).                                                                      William George Newman.-(jam).                                                                  Brandon Douglas.-(jam.).                                                                   Judith Fairclough.-(Overseas Residents).</t>
  </si>
  <si>
    <t xml:space="preserve">1(876) 448-9777.                                                                          718-915-1297.                                                     718-288-9112.                                                     (876) 478-6394.                                                    718-6734348.                                                               347-789-8847.                                                                                             404-808-5118.                                                          (876) 286-0063.                           </t>
  </si>
  <si>
    <t>Orved23@gmail.com                                        mpudeaf@yahoo.com                                                               orvyd@yahoo.com                                                                 bdon.dougi@gmail.com                                                                  prophetesswparris@hotmail.com</t>
  </si>
  <si>
    <t>Asheki H.Spooner-(jam).                                                                                                Jacquneil H. Spooner-(secretary/jam).                                                                     Daineroy Allen-(jam).</t>
  </si>
  <si>
    <t xml:space="preserve">Natasha Garcia.-(secretary/jam).                                                                                          Daivd Brown.-(jam).                                                                              Gaston Thomas.-(jam).                                                                       Nicola Bailey.-(jam).                                                                                 Annette Murray.-(jam).                                                                                   Francine Swaby.-(jam).                                                       Vilda Staff.-(jam).                                                                Leroy bent.-(jam).                                                                        Leroy Hinds.-(jam).                                                 </t>
  </si>
  <si>
    <t>(876) 391-8659.                                                           (876) 817-4272.                                                           (876) 997-0225.</t>
  </si>
  <si>
    <t>tashburd@yahoo.com                                                                almandodb@hotmail.com                                                          gaston1cw.jamaica.com</t>
  </si>
  <si>
    <t>Faith-Marie McLeod.-(secretary/bursar).                                                            Rev.Barrington Soares-(jam).                                                                                      Rev.Charles Danvers-(jam).                                                                 Garth Anderson-(jam).                                                                                            Judith Reid-(jam).                                                                          Rev.Franklyn Jackson-(jam)                                                                                 Dr.Hopeton Falconer.-(jam).                                                                                         Stuart Barnes-(jam).                                                                     Karen McMillian-tyme-(jam).                                                                           Cordella Brown.-(jam).</t>
  </si>
  <si>
    <t>Cedella Marley.-(secretary/director/jam).                                                          Stephen Marley.-(jam).                                                                        Doreen Ann Crujerias.-(american).</t>
  </si>
  <si>
    <t>(876) 978-2991.                                                      (876) 809-0706.                                                  (876) 630-1588.                                                          (876) 630-1588.</t>
  </si>
  <si>
    <t>Legal@bobmarleymuseum.com                                    cedella@bobmarley.com</t>
  </si>
  <si>
    <t>66-72 1/2  Wildman street, kingston</t>
  </si>
  <si>
    <t>Frbian Young.-(secretary/jam).                                                Michael Martin.-(jam).                                                              Radley Reid.-(jam).                                                                 Donald Patterson.-(jam).                                                                                  Errol Alberga.-(jam).                                                                          Glaister Ricketts.-(jam).                                         Glenroy Williams.-(jam).</t>
  </si>
  <si>
    <t>(876) 381-3786.                                               (876) 815-092.                                                                            (876) 995-9009.                                                  (876) 909-4090.                                                                            (876)381-3786.</t>
  </si>
  <si>
    <t>pattersondon1954@gmail.com                                                               bobnorm446@gmail.com                                                                   michaelmartin@flowja.com                                                                       radleyreid@hotmail.com</t>
  </si>
  <si>
    <t>Paulette wilson-Richards.-(secretary/jam).                                                                                         Joshua Ogunniyi.-(nigerian/local resident).                                                                     Michael Bamidele Adebiyi.-(american).                                                       Kunle Adesina.-(nigerian).                                                             Remi Adesina.-(nigerian).                                                           Afolabi Otusanya.-(nigerian).</t>
  </si>
  <si>
    <t>(876) 837-5523.                                             (876) 433-2384.                                             (876) 330-8296.</t>
  </si>
  <si>
    <t>Jubileejamaica@yahoo.com                                                              di_wilrich@yahoo.com                                                                       joshuaniyi@yahoo.com</t>
  </si>
  <si>
    <t>Mona Campus, Kingston 7</t>
  </si>
  <si>
    <t>UHWITTWING@CWJAMAICA.COM                                                                                       rhondaadams58@yahoo.co.uk                                                                                             mathwaites@gmail.com                                                   myersh@cwjamaica.com</t>
  </si>
  <si>
    <t>Rhinda A. Goodison.-(secretary/jam).                                                              Laurene Augier.-(jam).                                                                       Vikram Dhiman.-(jam).                                                                           William David McConnell.-(jam).                                                                  Everton McDonald.-(jam).                                                                               Derek Mitchell.-(trinidadian).                                                                     Helen Myers.-(jam).                                                                           Andrea Sutherland.-(jam).                                                                    Mark Thwaites.-(jam).                                                                    Patrick Williams.-(jam).</t>
  </si>
  <si>
    <t>Diya Khemlani.-(secretary/inian).                                                                      Jeevan Khemlani.-(american).                                                                     Shashi Khemlani.-(indian).                                                                                          Pradeep Khemlani.-(indian).                                                                               Bhuvina Khemlani.-(indian).                                                                                                Danea Dixon.-(contact person).</t>
  </si>
  <si>
    <t>(876) 809-0706.                                                                       (876) 383-1821                                                                                          (876) 906-1067.</t>
  </si>
  <si>
    <t>Jack@royalecomputers.com                                                                             diya@royalecomputers.com                                                                                    dane.dixon@royalecomputers.com</t>
  </si>
  <si>
    <t>1 Laws street, kingston CSO</t>
  </si>
  <si>
    <t>Lecia Jackson.-(secretary).                                                         Christene McLean.-(jam).                                                                Sammuel McLean.-(jam).</t>
  </si>
  <si>
    <t>(876) 665-3144.                                                        (876) 809-7160.                                                (876) 410-7161.                                                           (876) 893-2236.</t>
  </si>
  <si>
    <t>cityoffugeendtimepropheticmi@gmail.com                                                          mcleanchristene@yahoo.com                                                        leciajackson13@gmail.com                                                     samuelmclean123@gmail.com</t>
  </si>
  <si>
    <t>CAIN100-372C</t>
  </si>
  <si>
    <t>2 Remilk Way, Three Oaks Garden, Kingston 19</t>
  </si>
  <si>
    <t>CAIN100NR-165C</t>
  </si>
  <si>
    <t>57 East Street, Kingston C.S.O</t>
  </si>
  <si>
    <t>Luna District, Border P.O., St. Andrew</t>
  </si>
  <si>
    <t>Lucinth Clarke-Mitchell.-(secretary/jam).                                                                            Dionne Marvel Clarke-Williams.- (jam).                                                                      Warren Williams.-(jam).                                                                                                      Earle Max-Andrew Danvers.-(jam).                                                      Ewan Penrose.-(jam).                                                                                           Oliver Clarke.-(jam).</t>
  </si>
  <si>
    <t>1(876) 552-0578                                                                 (876) 342-7802.                                                             (876)  379-6323.                                               (876) 863-6011.                                                      (876) 462-6794.                                                             (876) 845-3758.</t>
  </si>
  <si>
    <t>Lunacompassionate@gmail.com                                                               lucinth@hotmail.com</t>
  </si>
  <si>
    <t>Eden Street, New Green, Manchester</t>
  </si>
  <si>
    <t xml:space="preserve">Judith Andrea Johnston.-(Secretary).                                                                                   Harthan Harrington Foster.-(jam).                                                             Lascelle Keith Johnson.-(jam).                                                                                   Joan Dawn McDaniel-(jam). </t>
  </si>
  <si>
    <t xml:space="preserve">(876) 441-9467.                                                          (876) 632-1717.                                           (876) 441-9467.                                                                </t>
  </si>
  <si>
    <t>Edenstreetdevelopment@yahoo.com                                                                  jandrea_jm@yahoo.co.uk</t>
  </si>
  <si>
    <t>CAIN100-2237C</t>
  </si>
  <si>
    <t>Hardware &amp; Lumber Foundation Limited</t>
  </si>
  <si>
    <t>Hagley Park, 697 Spanish town road, Kingston 11.</t>
  </si>
  <si>
    <t>Poverty relief, Education, Amateur Sport or Religion, Health or Savings Life, Good Citizenship or Community Development, Help the in need.</t>
  </si>
  <si>
    <t>Paul St. Elmo Samuels.-(secretary).                                                           Olive Blossom Downer-Walsh.-(director).</t>
  </si>
  <si>
    <t>(876) 470-7790.</t>
  </si>
  <si>
    <t>olive.downer@hardwareandlumber.com</t>
  </si>
  <si>
    <t>Merlyn Hyde-riley.-(Secretary).                                                                                          Glenroy Lalor.-(jam).                                                                     Ewan Millen.-(jam).</t>
  </si>
  <si>
    <t>Info@jbu.org.jm                                                                              merlyn.riley@jbu.org.jm                                               glenroy.lalor@gmail.com                                                                      generaltreasuruer@jbu.org.jm</t>
  </si>
  <si>
    <t>Ren-nay Nattalia Robinson.-(secretary).                                                                                          Tyrone Timmon Augstus.-(jam).                                                       Ian Morrice Channer.-(jam).</t>
  </si>
  <si>
    <t>1(876) 354-7707.                                                      (876) 412-6754.                                                               (876) 416-2019</t>
  </si>
  <si>
    <t>Youthempoweringyouthja@gmail.com                                                                                       rennaynrobinson@gmail.com                                                                      timmon4augtus@gmail.com                                                          ianchanner89@gmail.com</t>
  </si>
  <si>
    <t>lisa michelle hennis.-(secretary).                                                                       Quiglen francis daubon.-(american/overseas resident).                                                                                           earline delsita richards.-(jam).                                                                                               owen johnson.-(jam).                                                                            peta-gay avadene brown.-(jam).</t>
  </si>
  <si>
    <t>1(876) 281-3457.                                                               (876) 341-4373.                                                        (876) 824-2139.                                              (876) 218-3211.                                                  (876) 549-7220.                                                (876) 540-5339.                                                                               (876) 341-4373.</t>
  </si>
  <si>
    <t>Promisechurch126@gmail.com                                                petagayjohnson14@yahoo.com</t>
  </si>
  <si>
    <t>Ann-Marie Edwards.-(Secretary).                                                                      Yvonne Delaney.-(jam).                                                                           Glendon Delaney.-(jam).                                                                            Cheryl Denton.-(jam).</t>
  </si>
  <si>
    <t xml:space="preserve">(876) 841-4820.                                                           (876) 898-6060.                                                                  (876) 866-0289.                                                                                                     (876) 388-9821.                                                                                                   </t>
  </si>
  <si>
    <t>annwardsktn@yahoo.com                                                                   auntcarol2003@gmail.com</t>
  </si>
  <si>
    <t xml:space="preserve">Dr. Nosente Bollo-Karmra.-(Secretary/canadian).                                                                             Dr. Rose Donkor.-(canadian).                                                         Dr. Albert Gyimah.-(Canadian).                                                                      Ms. Patricia Bebia-Mawa.-(canadian).                                                                  Mr.Ebenezer Asare.-(canadian).                                                          </t>
  </si>
  <si>
    <t>1(416) 667-9333.                                                                              (905)   846-3047.                                                                  905-846-3047.                                                          905-843-3766.</t>
  </si>
  <si>
    <t>Sdonkorjr@anida.org                             sdental@rogers.com                                                    rdonkor@anfgc.org                               gyimaha@yahoo.com                                                              patriciabebiamawa@gmail.com</t>
  </si>
  <si>
    <t xml:space="preserve">Lisa Levee.-(secretary).                                                                   Margaret McCabe.-(british).                                                          Gray Harris.-(jam).                                                                     Muna Issa.-(bahamian).                                                                          Scarlett McCabe.-(british).                                                                                                                                                                                          </t>
  </si>
  <si>
    <t>1(876) 818-5077.                                                            (876) 383-5472.                                            (876) 905-5430.</t>
  </si>
  <si>
    <t>Jamaica@debatemate.com                                            lisalevee@msn.com</t>
  </si>
  <si>
    <t>Geoffrey Martin.-(director).                                                             Andrew Isaacs.-(secretary).                                                                          Melonia Waugh.-(jam).                                                                  Timon Waugh.-(jam).                                                                   Miriam Foster.-(jam).                                                             Doreen Dwyer.-(jam).                                                                            Tiffany Augustin.-(jam).</t>
  </si>
  <si>
    <t>1(876) 429-5301.                                      (876) 383-6658.                                              (876) 56-8555.                                                   (876) 594-5061.                                                                   (876) 582-8788.                                         (876) 570-4679.</t>
  </si>
  <si>
    <t>geoff-jan@yahoo.com                                              vives_58@hotmail.com                                               timonwaugh@yahoo.com                                                                    fostermiriam470@gmail.com                                                                                   doreendwyer18@gmail.com                                                  tiffanyaugustine@hotmail.com</t>
  </si>
  <si>
    <t>CAIN100-397c</t>
  </si>
  <si>
    <t>CAIN100-182C</t>
  </si>
  <si>
    <t>CAIN100-2193C</t>
  </si>
  <si>
    <t>Blessings And Light Foundation Limtied</t>
  </si>
  <si>
    <t>23 Tennis Way, Norbrook, Kingston 8.</t>
  </si>
  <si>
    <t>no file seen to upload information</t>
  </si>
  <si>
    <t>Tools Hardware &amp; Supplies Foundation</t>
  </si>
  <si>
    <t>CAIN100-1197C</t>
  </si>
  <si>
    <t>CAUN100-2168C</t>
  </si>
  <si>
    <t>Givers Of Tomorrow</t>
  </si>
  <si>
    <t>101 Belverdere Drive, Red Hills P.O., St. Andrew.</t>
  </si>
  <si>
    <t>To improve the education standards of impoverished youths between the ages of 3-25 to make them nation builders and future leaders of jamaica.                                                                                     Provide resources to support therelief of poverty for underprivilege citizens of jamaica in order to ensure a better standard of living for those persons.</t>
  </si>
  <si>
    <t>Shantell Creary.-(Secretary/jam).                                                      Shakhalia Walker-Reid.-(jam).                                                                     Caneck Reid.-(jam).                                                                   Michael Cooper.-(jam).</t>
  </si>
  <si>
    <t>(876) 773-4844.                                   (876) 834-5423.                                      (876) 455-5325.                                        (876) 402-3878.</t>
  </si>
  <si>
    <t>askgiveroftomorrow@gmail.com                                                       shantell.creary@gmail.com                                                                 shakhalia.walker@hotmail.com                                                           amexreid@gmail.com                                                                     m.cooperjnr@gmail.com</t>
  </si>
  <si>
    <t>CAIN100-2238C</t>
  </si>
  <si>
    <t>The United Rosetta Miriam Project Limited</t>
  </si>
  <si>
    <t>Asia, 3 Sports Lane Drive, Pratville P.O., Manchester.</t>
  </si>
  <si>
    <t>Advancement of education in MANCHESTER COMMUNITY among disadvantaged youth so that they can receive the requisite qualifications to obtain future employment and finacial security.</t>
  </si>
  <si>
    <t>Karen Gallagher.-(secretary/oversea resident).                                                     Hewton Fider.                                                     Karen Clair.                                                                    Ezra Fider.                                                           Everton Fider.                                                                Tatlin Fider.</t>
  </si>
  <si>
    <t xml:space="preserve">(876) 825-7766.                            (876) 340-6674.                             (876) 373-4609.                                  (876) 863-5455.                                                 (876) 3406674.                                                      </t>
  </si>
  <si>
    <t>rosettamiriam.ja@gmail.com                                            hewfider@gmail.com                                                             karclaire@gmail.com                                                                   fiderezra@yahoo.com                                                                       eafider@yahoo.com                                                               tatlinfider@yahoo.com                                                           jhopenick12@gmail.com                                                         gfidnic@gmail.com                                                   kgallagher22@gmail.com</t>
  </si>
  <si>
    <t>Karen Taylor.-(secretary).                                                             Michael Taylor.-(kittitian).                                                                        Samantha Taylor.-(american).                                                     Samara Taylor.-(american).</t>
  </si>
  <si>
    <t>Gavin Lowe.-(secretary/jam).                                                          Everett Brown.-(jam).                                                              Levi Johnson.-(jam).                                                                  Adlai Blythe.-(jam).</t>
  </si>
  <si>
    <t>Margarret Adam.-(secretary/jam).                                                     Paul Matalon.-(jam).                                                        Israel Pinchas.-(jam).                                                                     Shalom Hodara.-(jam).                                                                         Terry Jo Hall.-(jam).                                                                   Michael Matalon.-(jam).                                                           Nigel Chen See.-(jam).                                                          Douglas Reid.-(jam).                                                                                                   marie Reynolds.-(jam).                                           Eleanor Hussey.-(jam).                                                               David Stephen Henriques.-(jam).                                                                     Christopher Mark Harris.-(jam).</t>
  </si>
  <si>
    <t>Francesca Tavares.-(secretary).                                                           Dr. Daniel Thomas.-(jam).                                                         Alison Facey.-(jam).</t>
  </si>
  <si>
    <t>(876) 889-3888.                                              (876) 892-9718.                                                                          (876) 434-4916.</t>
  </si>
  <si>
    <t xml:space="preserve">lovemarchmovement@gmail.com                                                                              francescatavares18@gmail.com                                                                                          </t>
  </si>
  <si>
    <t>CAIN100-2215C</t>
  </si>
  <si>
    <t>Volunteers Incorporated 2022 Limited</t>
  </si>
  <si>
    <t>the purpose of this conflict of interest policy is to protect the integrity of the decision-making process of the 2000 visions project, ensure public trust, and safeguard the interests of voluteers incorporated by preventing any potential or actual conflicts of interest.</t>
  </si>
  <si>
    <t>(876)806-2808.                           (876) 821-5046.</t>
  </si>
  <si>
    <t>info@volunteersinc.org                                                         davorbailey@gmail.com                                                     yandavbailey@gmail.com</t>
  </si>
  <si>
    <t>CAIN100-2130C</t>
  </si>
  <si>
    <t>Bert's Auto Parts Foundation Limited</t>
  </si>
  <si>
    <t>72 Molynes Road, Kingston 10.</t>
  </si>
  <si>
    <t>the foundation aims to fulfil its charitable objectives by contributing to the relief of poverty, advancement of education, contribute to the advancement of health,and providing resources for individuals and institutions need. It will establish various programs initiatives, and collaborations to achieve these objectives.</t>
  </si>
  <si>
    <t>Tracy-ann c.Tomlinson.-(secretary).                               Bert e. Tomlinson.-(jam).                                                                    Joel g.c.Tomlinson.-(jam).                                                              Gari-paul a. Tomlinson.-(jam).                                                                     Bert e. Tomlinson jnr.-(jam).</t>
  </si>
  <si>
    <t>(876) 938-2378.                                                           (876) 409-3407.                                       (876) 889-8905.                                        (876) 279-7704.                                               (876) 859-4392.</t>
  </si>
  <si>
    <t>ttomlinson@bertsautoparts.com                                                        btomlinson@bertsautoparts.com                                                         jtomlinson@bertsautoparts.com                                                  gtomlinson@bertsautoparts.com                                            btomlinson@bertsautoparts.com</t>
  </si>
  <si>
    <t>melindabrownstudio@gmail.com                                                                           simonegarvey77@gmail.com</t>
  </si>
  <si>
    <t>Fresh.fire.now@gmail.com                                                              freshfireja@gmail.com                                                           claud.ia@hotmail.com</t>
  </si>
  <si>
    <t>Kcdtf.tresurer@gmail.com                                                          kcdtfsecretariat@gmail.com</t>
  </si>
  <si>
    <t xml:space="preserve">Shirley Dawn Hamilton.-(secretary).                                                                    Reymond scott. -(chairman)                                                                                              Damian todd. -(Deputy Chairman).                                                                                                  Sen. Ransford Braham Q.C.                                                                 Bernard Channer.                                                                               Patrick McIntosh.                                                                      Sixto Coy.                                                                                        clive Nicholas C.D.                                                                         Hugh Reid.                                                                            Rudolph Wallace.                                                                       Michael Vaccianna.                                                   Dave Myrie.                                                                         Peta Gay Wynter.                                                         Richard Lindsay.                                          </t>
  </si>
  <si>
    <t>UCGIA- Jamaica Limited</t>
  </si>
  <si>
    <t>Paulette Brown-Stewart.-(secretary/jam).                                                       Charles Smith.-(american).                                                                   Anthony Coore.-(jam).                                                                      Cheryl Jones.-(british/local resident).</t>
  </si>
  <si>
    <t>1(876) 868-8380.                                                         (876) 829-1030.                                                       (876) 868-8380.                                              (876) 369-3500.                                                1(754) 227-7991.</t>
  </si>
  <si>
    <t>Acoore@gmail.com                                                                            joyce_stewart@cwjamaica.com                                                                chucks.ucg@gmail.com                                                       seige4123@yahoo.com</t>
  </si>
  <si>
    <t>CAIN100-2148C</t>
  </si>
  <si>
    <t>Be a Blessing Outreach Coporation Jamaica Limited</t>
  </si>
  <si>
    <t>Kilancholly,Highgate P.O., St. Mary</t>
  </si>
  <si>
    <t>To enhance the educational and social development of children in MANCHESTER, KINGSTON, and ST. ANDREW through mentoring in academia and music, and dance,fostering cognitive and emotional growth alongside cultural awareness and appreciation.</t>
  </si>
  <si>
    <t>Alecia Tameka  Grey.-(Secretary/director/jam).                                                      Oje Ken Ollivierre.-(jam).                                                          Leon Malcolm.-(jam).                                                            Marc Jean._(jam).                                                          Alidin Stephenson.-(jam).                                                                  Beresford Walker.-(jam).                                                                 Pearline Boothe.-(jam).                                                                Marritta Stephenson.-(jam).</t>
  </si>
  <si>
    <t xml:space="preserve">(876) 855-8478.                                 </t>
  </si>
  <si>
    <t>blessingsandlightfoundation@gmail.com                                                                                         beablessing2023@gmail.com</t>
  </si>
  <si>
    <t>CAIN100-356C</t>
  </si>
  <si>
    <t>CAIN100-1647C</t>
  </si>
  <si>
    <t>CAIN100-2010C</t>
  </si>
  <si>
    <t>God of Truth and Deliverance Church Limited</t>
  </si>
  <si>
    <t>Lower York, Seaforth P.O.,St.Thomas</t>
  </si>
  <si>
    <t>Prevention of relief of poverty.                                                                                    The advavncement of education.                                                                                             The advancement of religion.</t>
  </si>
  <si>
    <t xml:space="preserve">Shirley C. Douglas.JP.-(Secretary).                                               Kemisha Mesha Brown-Francis.-(jam).                                              Charlton Anthony Richards.-(jam).                                                        Winston Anthony Williams.-(jam).                                                         Augustus Collard.-(jam).                                                              Theresa Nicole Williams.-(jam).                                                                      Marsha Kerrine Paredon.-(jam).                                                                </t>
  </si>
  <si>
    <t>(876) 367-8217.                                  (876) 437-5515.                                                          (876) 396-4837.                                            (876) 598-7156</t>
  </si>
  <si>
    <t xml:space="preserve">willonamissionforsouls@gmail.com                                                                                                       paredonmarsha06@gmail.com                                                                              franciskemisha41@gmail.com                                                          augustuscollard@gmail.com                                                                   charltonrichards45@gmail.com                           </t>
  </si>
  <si>
    <t>Janice Brown-Roberts.-(secretary/jam).                                                                Herro Blair.-(jam).                                                                Cheryl Syvester-james.-(jam).</t>
  </si>
  <si>
    <t>1(876) 923-7435.                                         (876) 884-9580.                                                         (876) 383-9172.                                            (876) 818-7846.</t>
  </si>
  <si>
    <t>Richard E. Thwaites.-(Secretary/jam).                                                                    Leighton Sasso.-(jam).                                                                                               Jordan Samuda.-(jam).</t>
  </si>
  <si>
    <t>1(876) 579-8591.                                     (876) 383-5912.                               (876) 381-2913.                                     (876) 527-9214.</t>
  </si>
  <si>
    <t>Jamaicaskeet@gmail.com                                                    info@jamaicaskeetclub.net                                                          debragor71@gmail.com                                                               evanthwaites@gmail.com                                                                       leightonsasso@gmail.com                                                                       khal2309@hotmail.com                                                                 jordansamuda@gmail.com</t>
  </si>
  <si>
    <t>bishopblair@yahoo.com                                                      checlaudanmani@yahoo.com</t>
  </si>
  <si>
    <t>norma simmonds.-(jam).                                                                           Blossom j. dawkins.-(jam).                                                             Karen samuels.-(secretary/jam).</t>
  </si>
  <si>
    <t>CAIN100NR-79C</t>
  </si>
  <si>
    <t>CAIN100NR-1291C</t>
  </si>
  <si>
    <t>october 10, 2024</t>
  </si>
  <si>
    <t>october 28, 2024</t>
  </si>
  <si>
    <t>Voluntary Revocation</t>
  </si>
  <si>
    <t>1(876) 327-0351.                                                                    (876) 551-0641.                                                              (876) 327-0351.                                            (876) 909-0459.                                          (876) 809-0260.                                                    (876) 469-0025.                                                                                   (876) 439-0395.</t>
  </si>
  <si>
    <t>Orville Hill.-(secretary).                                                                          Iris Salmon.-(jam).                                                  Richard Rowe.-(jam).                                                                 John Campbell.-(jam).                                                              Dennis Archer.-(jam).                                                                    Oral Khan.-(jam).                                                                        Keith Byfield.-(jam).</t>
  </si>
  <si>
    <t>Info@yardempire.com                                                                  terrisalmon876@gmail.com                                               r.roweonly@gmail.com                                                               hillhome45@gmail.com                                                                campbeljo@gmail.com                                                    archerdennis@yahoo.com                                                          kestcdyfield@gmail.com                                                          oral.khan@gmail.com</t>
  </si>
  <si>
    <t>JWN Foundation                                                                                            (J. Wray &amp; Nephew)</t>
  </si>
  <si>
    <t>Jwnfoundation@campari.com                                                                                              yana.samuels@campari.com                                                                           DENISE.PINNOCK@CAMPARI.COM</t>
  </si>
  <si>
    <t xml:space="preserve">The Navigators For Christ </t>
  </si>
  <si>
    <t>Richard Messado.-(secretary/jam).                               Mark Bogart.-(american).                                                            Tolulope Bewaji.-(jam).                                                          Derrick Paul Mahfood.-(jam).                                                      Joel Arthur Bain.-(jam).                                                            Joel Anthony Moo-Young.-(jam).</t>
  </si>
  <si>
    <t>(876) 479-2219.                                                              (876)432-0979.</t>
  </si>
  <si>
    <t xml:space="preserve">1(876) 776-9843.                                                           </t>
  </si>
  <si>
    <t>Plant@gracefam.church                                                                    bills@gracefam.church                                                                             sheldoncampbell@gmail.com                                                                                joelbain@gmail.com                                                          seanetaylor@gmail.com</t>
  </si>
  <si>
    <t>Desiree Griffiths.-(secretary/jam).                                                     Beverley Griffiths.-(jam).</t>
  </si>
  <si>
    <t>Wommmad@gmail.com                                                  bevgriff0424@yahoo.com</t>
  </si>
  <si>
    <t>CAIN100-1185C</t>
  </si>
  <si>
    <t>Deon S. Blake-Reid.-(director/secretary).                                                          Verona E. Blake.-(jam).</t>
  </si>
  <si>
    <t>Fincolcorp@hotmail.com                                                                          fincolrestore@gmail.com</t>
  </si>
  <si>
    <t>CAIN100-1630C</t>
  </si>
  <si>
    <t>Cecelia Ferguson.-(secretary/jam).                                                            Paul Levy.-(jam).</t>
  </si>
  <si>
    <t>1(876) 830-4854.                                                          (876) 783-7363.</t>
  </si>
  <si>
    <t>beitshalomja@gmail.com                                                     ceceliadferguson@gmail.com                                                              paul.a.levy@gmail.com</t>
  </si>
  <si>
    <t>13 Gilbraltar Camp Way, University of the West Indies, Mona, Kingston 7</t>
  </si>
  <si>
    <t>Rosemarie Smalling.-(Secretary/jam).                                                                        Fieona Griffiths.-(jam).                                                        Hesay Buckly.-(jam).</t>
  </si>
  <si>
    <t>1(876) 403-9380.                                                            (876) 925-6921.                                                     (876) 291-4041.                                                                      (876)327-2903.                                                                             (876) 835-3887.</t>
  </si>
  <si>
    <t>Fieona.griffiths@gmail.com                                                                     gbsfoundation1@gmail.com</t>
  </si>
  <si>
    <t>Clebert S. Russell.-(national secretary/treasurer).                                                                                     Garth W. McKoy.                                                                                    Howard L. Francis.                                                                         Dale A. Fisher.</t>
  </si>
  <si>
    <t xml:space="preserve">Upcjamaica@gmail.com                                                                    unipenja@yahoo.com         </t>
  </si>
  <si>
    <t xml:space="preserve">Shayzan McBean.-(secretary/jam).                                                                     Courtney Gordon.-(jam).                                                                       Dexter Johnson.-(jam).                                                                                   Michelle Grant.-(jam).                                    </t>
  </si>
  <si>
    <t>Churchofgodinjamaica@gmail.com                                                                                       shayzanmcbean@gmail.com                                                                                            courtney_gordon@yahoo.com                                                                  dexevedex64@yahoo.com                                                                                                      magg30@gmail.com</t>
  </si>
  <si>
    <t>CAIN100-1698C</t>
  </si>
  <si>
    <t>Franz Shaw.-(secretary/jam).                                                        Rebecca Campbell.-(american).                                                                           Gregory Campbell.-(american).</t>
  </si>
  <si>
    <t>peter-gay eddy-(secretary/jam).                                                            Michael bernard.-(jam).                                                                     Harald granston.-(jam).                                                           carlton burrell.-(jam).                                                                 samuel fayette.-(jam).                                                           egbert myers.-(jam).                                                               robyn-kay deleon.-(jam).</t>
  </si>
  <si>
    <t>Emmanuelbasptist@cwjamaica.com                                                            petergayeddy@gmail.com                                                           mbernard@edcja.com</t>
  </si>
  <si>
    <t>Serika sterling.-(secretary/director/jam).                                                                         Steven sterling.-(jam).</t>
  </si>
  <si>
    <t>(876) 665-1210.                                     (876) 403-4033.                                            (876) 564-4297.</t>
  </si>
  <si>
    <t>preemiefoundationjamaica@gmail.com                                                                   serika.sterling@gmail.com                                                           sdsterling@sasjm.com</t>
  </si>
  <si>
    <t>CAIN100-185C</t>
  </si>
  <si>
    <t xml:space="preserve">Stephen Holland.-(secretary).                                     The Hon.Dennis Lalor O.J.-(chairman).                                             Paul Lalor.-(jam).                                                                         Reynold scott.-(jam).                                                         The Hon.Earl jarrett, O.J.,CD,JP.-(jam).                                          Noel Levy.-(jam).                                                      Stefan Maxwell.-(jam).                                                                                            Carla Sega.-(Exe.Dir).                                                </t>
  </si>
  <si>
    <t>Info@umidef.org                                                                           steveh9911@gmail.com                                                             dhlalor@icwi.com</t>
  </si>
  <si>
    <t>Charmane Codlin.-(jam).                                               Janett Farr.-(jam).                                                                                  Claudine Watkis.-(Secretary/jam).                                                                              Dawn McNaughton.-(jam).</t>
  </si>
  <si>
    <t>CAIN100-2184C</t>
  </si>
  <si>
    <t>Now Word International Ministries Limited</t>
  </si>
  <si>
    <t>Low Ground District, Rock River P.O., Clarendon.</t>
  </si>
  <si>
    <t>. The advancement of education.                                                              The advancement of religion.                                                                                              The   advancement of health or the saving of lives.                                                                                                                The advancement of arts, culture, heritage or science.                                                                                                                          the promotion of religious or rascial harmony or equality or diversity.</t>
  </si>
  <si>
    <t>Harifa Atkinson.-(secretary).                                                                  Samuel Blackwood.-(jam).                                                     Viviene Edwards-Taylor.-(jam).                                                   Evette Reid- Young.-(jam).                                                               Judith Annmarie Shirley Barnett.-(jam).                                                                 Marvalyn Blackwood.-(jam).</t>
  </si>
  <si>
    <t>(876) 429-5089.                                      (876) 807-3548.                             (876) 215-1140.                                        (876) 827-1194.                                  (876) 390-9005.</t>
  </si>
  <si>
    <t>ministriesnowword@gmail.com</t>
  </si>
  <si>
    <t>1D - 1E Braemar Avenue, Kingston 5.</t>
  </si>
  <si>
    <t>CAUN100NR-87C</t>
  </si>
  <si>
    <t>CAIN100NR-204C</t>
  </si>
  <si>
    <t>Chrya Charities Limited.</t>
  </si>
  <si>
    <t>16 Mavis Craige Avenue, Mango Walk, Montego Bay 1 P.O., St. James</t>
  </si>
  <si>
    <t>CAIN100NR-202C</t>
  </si>
  <si>
    <t>Impact Builders Limited</t>
  </si>
  <si>
    <t>Great Pond, Ocho Rios P.O., St. Ann</t>
  </si>
  <si>
    <t>Melanie Amanda Dillion.-(secretary).                                                                                  Jennifer Loi Lawrence.-(jam).                                                                     Georgia Lcilda Burke.-(jam).                                                                 Leonie Clarke - Golding.-(jam).</t>
  </si>
  <si>
    <t>(876) 493-1115.                                  (876) 584-8753.                                           (876) 880-1363.                                               (876) 896-2422.                                                           (876) 420-5975.</t>
  </si>
  <si>
    <t xml:space="preserve">Jennifermcmurrine@yahoo.com                                            ambministries_2011@yahoo.com                                                leonie_clarke17@yahoo.com                                                                      </t>
  </si>
  <si>
    <t>Shawn r.garraway. (Guyanese).                                                               Rene l. Hibbert. (Jamaican).                                                                          Alecia creary. (Jamaican).                                                     Temera creary. (Jamaican).</t>
  </si>
  <si>
    <t>Lannet hart.(jam).                                                           Liza mcgill.(usa).                                                           Alexander mcgill.(usa).</t>
  </si>
  <si>
    <t>Hanover Municpal Council</t>
  </si>
  <si>
    <t>Theresa Chin-Givans.-(Secretary)(jam).                                                                Bishop. John Persaud.-(guyanese).                                                                      Michael Rowe.-(vicar general).</t>
  </si>
  <si>
    <t>74 Redhill Road, Kingston 20</t>
  </si>
  <si>
    <t>Nicola Brown.-(Exec.officer/Secretary).                                                              Keith wellington.-(director).                                                       Colleen Montague.-(director)                                                      david Wilson.                                                                     Hazel Cameron.                                                           Livnvern Wright.                                                                     Richard Thompson.                                                Erica Ewbanks.</t>
  </si>
  <si>
    <t>Issa@cwjamaica.com                                                                            nbrown@issasports.com                                                                 stethsprincipal@gmail.com                                                                              colleen_bm@hotmail.com</t>
  </si>
  <si>
    <t>Rudolph Lennards.-(secretary/jam).                                                            Lloyd Hall.-(jam).                                                                                                                    Ueal Thompson.-(jam).                                                                Christopher Jones.-(jam).                                                            Phillip Pusey.-(jam).                                                                    George Williams.-(jam).                                                          Mark Powell.-(american).</t>
  </si>
  <si>
    <t>1(876) 860-8231.                                                               (876) 855-4069.                                                                              (876) 986-5147</t>
  </si>
  <si>
    <t xml:space="preserve">Gnrlbaptist_ja@yahoo.com                                                  lennardsr@yahoo.com                                                                                                             lloydvhall@yahoo.com                                                                </t>
  </si>
  <si>
    <t>Laurice Thomas.-(secretary/jam).                                                               Bernard Thomas.-(jam).</t>
  </si>
  <si>
    <t xml:space="preserve">1(876) 818-5152.                                               (876) 797-0453.                                                               </t>
  </si>
  <si>
    <t>thomaslaurice4@gmail.com</t>
  </si>
  <si>
    <t>1(876) 407-2195.                                                              (876) 819-3621.                                            (876) 407-2195.</t>
  </si>
  <si>
    <t>june Lewis.-(secretary/jam).                                                              Peter Depass.-(jam/overseas resident).                                                     Gordon Lewis.-(jam).</t>
  </si>
  <si>
    <t xml:space="preserve">Info@depassandco.com                                                                        june_lewis64@yahoo.com                                                                            peterdepass@cwjamaica.com                                                                         gordon.lewis72@gmail.com                                                                                        </t>
  </si>
  <si>
    <t>CAIN100-793C</t>
  </si>
  <si>
    <t>Kathyrn Chang.-(secretary).                                                         Gayle Cunnigham.-(director)                                                           Sharon Carina Smile.-(jam).                                                                          Ingrid McDonald-Walker.-(jam).                                                                  Maria Elizabeth Myers-Hamilton.-(jam).                                                    Michelle Taylor.-(jam).</t>
  </si>
  <si>
    <t>Jasa.jm2k9@gmail.com                                                                                      gayleandchad@yahoo.com                                                                   sharonsmile20@hotmail.com                                                       mysterywalker@hotmail.com                                             maria_myershamilton@yahoo.com                                                            mat.mish@gmail.com</t>
  </si>
  <si>
    <t>Peter malcolm-(jam).                                                                                                                                               Steadman whyte-(jam).                                                                                                                                                                                                                       raphael walker-(jam).                                                                                       minette bryan-(Secretary/jam/uk).                                                                       roye montaque-(jam).                                                                                                                 delroy bryan-(jam).                                                                                                       winston malcolm-(jam).</t>
  </si>
  <si>
    <t>IYF  International Youth Fellowship Limited</t>
  </si>
  <si>
    <t>Zaitor Mitchell.-(secretary).                                                        Noel Esty.-(jam).                                                          Stacia Veron.-(jam).                                                  Helen Minott.-(jam).                                                    Stacy Davis.-(jam).                                                                   Good News Mission.-(jam).                                                         Natalie Robinson.-(jam).                                                            Byung Joo Lim.-(american).</t>
  </si>
  <si>
    <t>Info@iyfjamaica.com                                                                                zaitorgibson@gmail.com</t>
  </si>
  <si>
    <t>1(876) 620-9340                                                              (876) 774-4466</t>
  </si>
  <si>
    <t xml:space="preserve">Gavin Powell.-(secretary).                                                           Paul young.-(jam).                                                               Chery Gordon-Shurtridge.-(jam).                                                           </t>
  </si>
  <si>
    <t>1 (876) 429-5517.                                                           (876) 297-0713.                                                                                 (876) 867-8837</t>
  </si>
  <si>
    <t>Cherylcgordon@yahoo.com                                                                      gavinpowell28@yahoo.com                                          paulyoungb12@gmail.com</t>
  </si>
  <si>
    <t>Terry-Ann Hylton.-(Secretary).                                                                                   Micheal Anthony Hudson.-(jam).                                                                                      Samuel Smalling.-(jam).                                                                                                        Marica Hudson.-(jam).                                                                                Roystan Loytin.-(jam).</t>
  </si>
  <si>
    <t>JOJO_HUDSON@HOTMAIL.COM                                                                                  tragreen12@gmail.com</t>
  </si>
  <si>
    <t xml:space="preserve">Joedian Gray.-(secretary).                                                               Errol Hudson.-(jam).                                                                          Sonia Hyman.-(jam).                                                                                </t>
  </si>
  <si>
    <t xml:space="preserve">THSRENTAL@GMAIL.COM                                                                                   office@toolsja.com                                                                        grayjoedian80@gmail.com                                             huddy876@gmail.com                                                                  soniahyman20@gmail.com                                                                                                </t>
  </si>
  <si>
    <t>Dr.Charlene Coore Desai.-(secretary).                                                         Rodeny Keith Ferguson.-(american).                                                                                      Elisabeth Whitbeck wood.-(american).                                                                                                             Judy Kay Weishar.-(american).                                                                                        Joyjit Deb Roy.-(american).</t>
  </si>
  <si>
    <t>(876) 350-2315.                                                                   (876) 665-2393.                                                    (876) 884-8185</t>
  </si>
  <si>
    <t>diane.green@winrock.org                                                                              charlene.desai@winrock.org</t>
  </si>
  <si>
    <t>15 Haining Road, Kingston 5.</t>
  </si>
  <si>
    <t>kelly Akin.-(Secretary/jam).                                                                            steadman fuller.-(jam).                                                       edward gabbidon.-(jam).                                                                                   charles dufour.-(jam).                                                                    william shagoury.-(jam).                                                              bart peterson.-(overseas resident).                                                   sasha shim-hue.-(jam).                                                    hidran mcKulsky.-(jam).                                                                                               sally porteous.-(jam)</t>
  </si>
  <si>
    <t>Nastassia Hedge-Whyte.-(secretary).                                                             Romeo Monteith.-(jam).                                                 Andrew Dixon.-(jam).                                                                                Adrian Hall.-(jam).                                                                            Roy Calvert.-(jam).</t>
  </si>
  <si>
    <t>Jamaicarugbyleague@gmail.com                                        nastassiahedge_01@hotmail.com                                                                        info@rljam.com</t>
  </si>
  <si>
    <t>(876) 787-7354                                                                1(876) 460-9901.                                                             (876) 842-5000.                                                                  (876) 404-6024.</t>
  </si>
  <si>
    <t xml:space="preserve">Hilary Perkins.-( acting secretary).                                                                   Trevor Spence.-(director).                                                                 Dr. Howard Harvey.-(dir).                                                                                        Deanna Williams.-(dir).                                                                             Lisa Adelle Jondeau.-(dir).                                                                Alvin Campbell.-(dir).                      </t>
  </si>
  <si>
    <t>1(876) 928-0801.                                                   (876) 754-9034.                                                               fax: (876) 929-9387.</t>
  </si>
  <si>
    <t>Black springs, Treasure Beach, Calabash Bay P.A., St. Elizabeth.</t>
  </si>
  <si>
    <t>Kymca@cwjamaica.com                                                          kingstonymca@gmail.com                                                                                        hilaryn_perkins@yahoo.com</t>
  </si>
  <si>
    <t>CAIN100-108C</t>
  </si>
  <si>
    <t xml:space="preserve">Kevoy Edwards.-(secretary).                                                                     Nathaniel Myers.-(jam).                                                     Richard Davis.-(jam).           </t>
  </si>
  <si>
    <t>Peter Mais.-(secretary).                                                               Jean Lowrie-Chin.-(jam).                                                            Owen James.-(jam).                                                           Warren McDonald.-(jam).                                                                     Sethurman Kumaraswamy.-(jam).                                                                             Dennis Jones.-(jam).                                                                          Vilma McDonald.-(jam).                                            Patricia Reid-Waugh.-(jam).</t>
  </si>
  <si>
    <t>Info@ccrponline.org                                                          maislaw4165@gmail.com</t>
  </si>
  <si>
    <t>Cristina Matalon.-(Secretary).                                                           Peter j. Thwaites.                                            Brian Richard Schmidt.                                                         Sandra Alicia Glasgow.                                                         Craig Donald Raynes Bernard.                                              Karen Joan Elizabeth Bhoorasingh.                                                   Desmond Dave Brooks.                                                Kimala Nicole Bennett.                                                        Mukisa Dahlia Ricketts.</t>
  </si>
  <si>
    <t>1(876) 927-3025.                                                 (876) 922-6670.</t>
  </si>
  <si>
    <t>Jacrimestop@yahoo.com                                                                                    jacrimestop@psoj.org</t>
  </si>
  <si>
    <t>Michael Sean Harris.-(secretary).                                                             Conroy B. Wilson.-jam).                                                              Michael Holgate.-(jam).</t>
  </si>
  <si>
    <t>Ashe@theashecompany.org                                                              aelsean@gmail.com                                                                    conroybwilson@theashecompany.org                                                                   michaelholgate@theashecompany.org</t>
  </si>
  <si>
    <t>Ena Wong.-(secretary).                                                                           John Wong.-(jam)                                                          Leonard Smith.-(jam).</t>
  </si>
  <si>
    <t xml:space="preserve">Hortense Lowver.-(secretary).                                                     Judith Rhoden.-(american).                                                                             </t>
  </si>
  <si>
    <t>Tenselowver@yahoo.com                                                                                   judithb64@gmail.com</t>
  </si>
  <si>
    <t>(876) 985-2643.                        (876) 457-2958.</t>
  </si>
  <si>
    <t>CAIN100NR-203C</t>
  </si>
  <si>
    <t>Amity Community Outreach Limited</t>
  </si>
  <si>
    <t>Amity District,St. Leonard's P.O., Westmoreland</t>
  </si>
  <si>
    <t>Community outreach: School supplies, road donation, religios activities, basic school; Donate supplies to the school and community families that are in extreme poverty; Donate food, clothing, electronic supplies for empowerment of communities including th</t>
  </si>
  <si>
    <t>House of God International Outreach Ministries Limited</t>
  </si>
  <si>
    <t>44 Alexander Road, Kingston 13</t>
  </si>
  <si>
    <t>Angella Allen-Lawrence.-(secretary).                                                                Ann Eloise Harrison.-(jam).                                                               Rahja Harrison.-(jam).                                                                                 Joan Burton.-(jam).</t>
  </si>
  <si>
    <t>(876) 406-5402.                                                   (876) 346-0962.                                      (876) 898-7677.                                    (876) 796-3640.</t>
  </si>
  <si>
    <t>rahjaharrison@gmail.com                                                                      rameshlawrence13@gmail.com                                                                     annharrison506@gmail.com                                                                            joanburton26222@gmail.com</t>
  </si>
  <si>
    <t>Frederick Sutherland.-(secretary).                                                    Peter Chin.-(jam).                                                     Dr. Mark Newnham.-(jam).                                                   Vikram Dhiman.-(jam).</t>
  </si>
  <si>
    <t>Jamgolf2cwjamaica.com                                                      freddiecricket@gmail.com                                                                  peterchin@allianceinvestment.com                                                                     docmsnewnham@yahoo.com                                           vikram67@gmail.com</t>
  </si>
  <si>
    <t>Shaun Lawson-Freeman.-(Secretary/jam).                                                Hugh Wayne Powell.-(jam).                                                      Marva Christian.-(jam).                                                                   Vernon Sylvester McLeod.-(jam).                                               Bevan Anthony Callam.-(jam).                                                                 Maureen Irons-Morgan-(jam).                                                                       Caroline Millicent Brown.-(jam).                                                                                   Rosemarie Amy-Voordouw.-(jam).                                                                      Hugh Michael Thompson.-(jam).                                                        Yvonne Mc Clymont Grant.-(jam).</t>
  </si>
  <si>
    <t xml:space="preserve">1(876) 938-1757.                                                (876) 833-9651.                                                                            </t>
  </si>
  <si>
    <t xml:space="preserve">Openarmscentre@gmail.com                                                                                           shaunlawlaing@gmail.com                                                                            </t>
  </si>
  <si>
    <t xml:space="preserve">James Anthony Clarke.-(secretary).                                              Richaed Trevvett.-(british).                                                       Douglas Brent Scott.-(canadian).                                                      David Kenneth Williams.-(Australian).                                                      Philip Adrian Chambers.-(jam).                                       Mark James DeCasseres.-(jam).                                                                </t>
  </si>
  <si>
    <t xml:space="preserve">1(876) 961-4043.                                                                    (876) 574-5434.                                                           </t>
  </si>
  <si>
    <t>Jamaicatrust@gmail.com                                                                                        anthony.clarke@creativeindustriesja.com</t>
  </si>
  <si>
    <t>Lauri-Ann Ainsworth.-(secretary).                                                 Lisa Lake.-(jam).                                                           Paula Kerr Jarrett.-(jam).                                                      Mark McIntouch.-(jam).                                                   Sally Fernandes.-(british).</t>
  </si>
  <si>
    <t>1(876) 632-5134.                                         (876) 334-6448.</t>
  </si>
  <si>
    <t>Info@bransoncentre.co                                                               lauri.ainsworth@bransoncentre.co                                                                       sallyfernandes@virginunite.com</t>
  </si>
  <si>
    <t xml:space="preserve">Sonja Sutherland.-(secretary/jam).                                                                           Kenneth Benjamin,O.J, C.D, J.P.-(indian/jam).                                                                                               Dorthy anderson.-(jam).                                                                                         Pamela Lawson.-(british/jam).                                                                            Lesley Ann Masterton.-(jam).                                                                                  </t>
  </si>
  <si>
    <t>(876) 929-0320.                                (876) 817-4595.</t>
  </si>
  <si>
    <t>jspca@yahoo.com                                                                                   sutherlandsonja5@gmail.com</t>
  </si>
  <si>
    <t>Jhordan Channer.-(secretary).                                                                     Dorrainer Duncan.-Jam).</t>
  </si>
  <si>
    <t>(876) 551-3654.                                                                    (876) 561-3299.</t>
  </si>
  <si>
    <t>dorraine@islandcitylab.org                                        jhordan@islandcitylabs.org</t>
  </si>
  <si>
    <t>CAIN100-2253C</t>
  </si>
  <si>
    <t>Conrad Harris.-(secretary).                                                               Audrey stephnson.-(jam).                                                                              Dyntie davis.-(jam).                                                                                             lilieth barrett hamilton.-(jam).                                                                              Maurice Gordon.-(jam).                                                                                           barbara Mckoy.-(jam).                                                                                 daemion mclean.-(jam).                                                                                              donald rose.-(jam).                                                                                             germain barrett.-(jam).                                                                                        akeen cummings.-(jam).                                                                   andre fisher.-(jam).                                                                                                      heather lamm.-(jam).                                                                    lloyd howell.-(jam).                                                                                                       robert blake.-(jam).                                                                                                  ovestra king.-(jam).                                                                                       jerome jackson.-(jam).                                                                                              shanea bailey.-(jam).                                                                                       floyd smith.-(jam).                                                                                   moya mullings.-(jam).                                                                                   olivene burke.-(jam).</t>
  </si>
  <si>
    <t>CAIN100-2201C</t>
  </si>
  <si>
    <t>Diabetes Clinicians of the Caribbean Limited</t>
  </si>
  <si>
    <t>Apartment 17, 9 - 11 Washington Drive, Kingston 10, St. Andrew.</t>
  </si>
  <si>
    <t>To provide continuing education opportunities for training diabetes clinicians and all other licensed healthcare providers, to enhance their ability to move effectively provide updated accurate information, guidance and support to people with diabetes in their community.</t>
  </si>
  <si>
    <t>andrea hunt.-(secretary).                                                                                Susan elizabeth hodges.-(jam).                                                         Marsall tulloch-reid.-(jam).                                                                           michael boyne.-(jam).                                                                             melody whitehgorne.-(jam).</t>
  </si>
  <si>
    <t>(876)388-0043.                             (876) 373-7760.</t>
  </si>
  <si>
    <t>ahuntguelph@hotmail.com</t>
  </si>
  <si>
    <t>(876)845-5225.                                            (876) 442-1487.</t>
  </si>
  <si>
    <t>NADEAN NICHOLA JOHNSON.-(SECRETARY).                                                                 SHERNETT HALL.-(JAM).                                                                                        CHRISTOPHER A. AULD.-(JAM).</t>
  </si>
  <si>
    <t>auldsacademy@aacf.ca                                                                       nadz_jon@yahoo.com                                                                  hallshernett@outlook.com</t>
  </si>
  <si>
    <t>umar plummer.-(secretary).                                                       Sharon brown.-(jam).</t>
  </si>
  <si>
    <t>Jahrainmusic@gmail.com                                                            lady_bs59@yahoo.com                                                                  andreabicknell@yahoo.com                                                                               gullyvoice32@yahoo.com</t>
  </si>
  <si>
    <t>anthony frekleton.-(secretary).                                                            Wendy freckleton.-(jam).                                                              Donovan lennox.-(jam).                                                    Deauvadine McDervon Francis.-(jam).                                                           Edwin Charles Jones.-(jam).</t>
  </si>
  <si>
    <t xml:space="preserve">1(876) 625-0359.                                                     (876) 470-7969.                                                 (876) 881-5968.                                                          (876) 383-3282.                                                        </t>
  </si>
  <si>
    <t>candleinthedarkja@gmail.com                                             tonyfreckleton@gmail.com                                                                              deanfrancis499@gmail.com                                                  edwinc120@yahoo.com</t>
  </si>
  <si>
    <t xml:space="preserve">kristen broomfield-miller.-(secretary).                                                  Alvin davis.-(jam).                                                        Rudolph thomas.-(jam).                                                              </t>
  </si>
  <si>
    <t>1(876) 861-9304.                                           (876) 861-9304.                                             (876) 750-0520.                                             (876) 315-6477.                                                          (876) 565-1182.                                              (876) 861-9304.</t>
  </si>
  <si>
    <t>Locfoundation30@gmail.com                                                                                  brandnewtartfoundation@gmail.com                                                                krissitweeti@yahoo.com                                                                                 alvinad75@gmail.com                                                                              rg7thomas@yahoo.com</t>
  </si>
  <si>
    <t>15 a-17 Red Hills Road, unit # 20 kingston 10.</t>
  </si>
  <si>
    <t>Megan M. Lindo.-(secretary).                                                    Professor.Neville G. Ying, O.D.-(director).                                                       Derrick Nembhard.-(director).                                                             James Gill.-(director).                                                                Sharon M. Laidlaw.-(director).                                                         Dr. Adrian Spence.-(director).                                                          Maxine S.Smith.-(director).</t>
  </si>
  <si>
    <t>norman anderson.-(secretary).                                           Roderick james.-(jam).                                                          Dennis Brown.-(jam).                                                           Pauline Royal.-(jam).</t>
  </si>
  <si>
    <t>Lionsclubkingston@hotmail.com                                                 fitzmauriceanderson@gmail.com                                                                      karljames@gmail.com                                                         brown.dennis7239@gmail.com                                    prroyal@hotmail.com</t>
  </si>
  <si>
    <t>maizie phillips.-(secretary).                                                          Elaine thomas.-(jam).                                                              Terri-ann gordon.-(jam).                                                                       paulette mattis.-(jam).                                                                        maurice clacken.-(jam).                                                                             obed davis.-(jam)                                                                        devon williams.-(jam).                                                                    primrose barnett.-(jam).</t>
  </si>
  <si>
    <t>(876) 627-6240.                                     (876) 565-8910.</t>
  </si>
  <si>
    <t>nationaloffice@foursquareja.org                                                     gphillips@foursquareja.org</t>
  </si>
  <si>
    <t>company decision</t>
  </si>
  <si>
    <t>CAIN100-2161C</t>
  </si>
  <si>
    <t>Remnant assembly of Yahvah (seventh day)</t>
  </si>
  <si>
    <t>2 Tobia Road, kingston 11</t>
  </si>
  <si>
    <t>1. Prevention of relief of poverty.                                                                  2. The advancement of education.                                                                3. The advancement of religion.                                                                           4. the advancement of health, or the saving of lives.                                                                                                                      5. the advancement of good citizenship or coummunity development.                                                                      6. the relief of those in need because of youth, advanced age, ill-health, disability, finanical hardship or other disadvanatages (including temporary disadvantages such as effects of a public disaster or public emergency).</t>
  </si>
  <si>
    <t>Alecia Walters- Archie.-(secretary).                                                        Delroy Grant.-(jam).                                                               Gilbert Scot.-(jam).                                                          Elkana Hayden.-(jam).                                                              carol Davis-hunter.-(jam).</t>
  </si>
  <si>
    <t xml:space="preserve">(876) 410-5093.                                                                (876) 923-6896                           </t>
  </si>
  <si>
    <t>remnantofyahvah@gmail.com                                                              alecia.walters2009@gmail.com                                                         cmdavis27@hotmail.com</t>
  </si>
  <si>
    <t>Dionne -Dawn Binns.-(secretary).                                                              Donald McFarlane.-(Chairman).                                                             Glenville Henry.-(Treasurer).                                                   Clayton Calvin.-(Director).                                                                  Rachael Whitely.-(director).</t>
  </si>
  <si>
    <t>Newfcm@gmail.com                                                                      diondawn33@hotmail.com                                                                  donaldmcfarlane833@hotmail.com</t>
  </si>
  <si>
    <t>(876) 765-2596.                                                          (876) 846-4726.</t>
  </si>
  <si>
    <t>CAIN100-1228C</t>
  </si>
  <si>
    <t>Diana Hyman.-(director/secretary).                                       Tracey-ann Harriage-(jam).                                                  Paul d. Hyman.-(jam).</t>
  </si>
  <si>
    <t>1(876) 447-0935.                                                          (876) 367-7476.                                                                   (876) 305-3006.</t>
  </si>
  <si>
    <t>Neurmindinternational@gmail.com                                                                                                dscyman@gmail.com                                                          harriagetracey@gmail.com                                                                                   paulhyman@rocketmail.com</t>
  </si>
  <si>
    <t>(876) 960-1414.                                        (876) 960-1414.                                              (876) 579-6795.                                         (876) 773-0774.</t>
  </si>
  <si>
    <t>Covcitychurch@yahoo.com                                                                                    carolineeh@haylawja.com                                                                   winben5@yahoo.com                                                   oconnordiedre@yahoo.com</t>
  </si>
  <si>
    <t xml:space="preserve">Caroline P. Hay.-(secretary).                                                                       Winston bennett.-(jam).                                                                        Diedre O'connor.-(jam).                                                                   Major. Richard cooke.-(jam).                                                                     jeremy O'connor.-(jam).                                                                       richard brown.-(jam).                                        </t>
  </si>
  <si>
    <t>Shena stubbs.-(secretary).                                                                 John-mark bartlett.-(jam).                                                                     Nathan Thomas.-(jam).                                                             Rosalee Sawyers.-(jam).                                                         Dean Taylor.-(jam).                                                               Varden Downer.-(jam).</t>
  </si>
  <si>
    <t>1(876) 926-0612.                                          (876) 564-1752.                                     (876) 926-0612.                                       (876) 312-3640.</t>
  </si>
  <si>
    <t xml:space="preserve">Thegraceworkshopministries@gmail.com                                                                           shenapat@yahoo.com                                                         profitablenow@gmail.com                                                       </t>
  </si>
  <si>
    <t>CAIN100-1558C</t>
  </si>
  <si>
    <t>Reinoh Bartlet-Spencer.-(secretary)                                                                        Eileen Leiba.-(jam).                                                         Joyce Thomas-Whittle.-(jam).                                                    Audrey Seivwright-Lawrence.-(jam).</t>
  </si>
  <si>
    <t>(876) 906-2415.                                                       (876) 434-9076.                                               (876) 994-0302.                                                         (876) 312-6373.</t>
  </si>
  <si>
    <t>Stcbatch1975@gmail.com                                                    spenobart@gmail.com                                                                  miahbar@yahoo.com                                                                         eleiba340@gmail.com                                                                               whitjoy51@gmail.com</t>
  </si>
  <si>
    <t>CAUN100-1628C</t>
  </si>
  <si>
    <t>(876) 355-0149.                                                     (876) 818-5160.                                              (876) 355-0149.                                                   (876) 770-8584.                                            (876) 434-6375.                                                       (876) 999-2636.                                    (876) 298-6875.</t>
  </si>
  <si>
    <t>pursued.international@gmail.com                                                               nadia.willie@gmail.com                                                               stacyann.smith85@gmail.com</t>
  </si>
  <si>
    <t>Calvin Sutherland.-(Secretary).                                           Jimmy Chambers Cliff.-(jam).</t>
  </si>
  <si>
    <t>Amoy Bernard-Morrison</t>
  </si>
  <si>
    <t xml:space="preserve">To foster fine arts, integrated learning practices, provide opportunities for training and development in the history and practice of fine arts. To foster relationship between leading institutions, artist, professionals practitioners and scholars of the international contemporary art world and their local carribbean counterparts. </t>
  </si>
  <si>
    <t xml:space="preserve">Claudia Johnson,-(secretary).                                                       Shaheed Muhammad.-(jam).                                                  Abdullah Muuhammad.-(jam).                                                            Hassan Al Saba.-(jam).                                                       Andrew Lattibeaudiere.-(jam).                                      </t>
  </si>
  <si>
    <t>1(876) 493-9878.                                               (876) 287-7138.                                                         (876) 833-9481.                                                                            (876) 782-0605.</t>
  </si>
  <si>
    <t>tresha_steele@yahoo.com                                                      masjidulazeez@gmail.com                                                                                                                abdulah.muhammadjm@gmail.com                                                                getshy44@hotmail.com</t>
  </si>
  <si>
    <t>CAIN100-1051C</t>
  </si>
  <si>
    <t>Veleyhome@gmail.com                                                                                    landfrancis@htomail.com                                                                                              krigbye@ibec.co                                                                         notluff69@yahoo.com</t>
  </si>
  <si>
    <t>1(876) 927-6536.                                   (876) 830-4832.                                                        (876) 997-3193.                                                                   (876) 448-0675.</t>
  </si>
  <si>
    <t>Donna Oniss.-(secretary).                                                     Suzanne Shaw.-(jam).                                                                       Joni Jackson.-(jam).                                                                        Christine O'Sullivan.-(jam).                                                                    Nickeshia Lindsay.-(jam).                                                             Claire Bernard.-(jam).                                                                 Diane Brown-Allen.-(jam).                                                            Matthew Wallcae.-(jam).                                                                     Jamin Wedderburn.-(jam).                                                        Ingrid Parcehment.-(jam).                                                  Danielle Andrade-Goffe.-(jam).</t>
  </si>
  <si>
    <t>(876) 620-5374.                                   (876) 459-1805.                                 (876) 577-9001.                                        (876) 349-0128.</t>
  </si>
  <si>
    <t xml:space="preserve">The.netfj@gmail.com                                                            dblake@tnc.org                                                         </t>
  </si>
  <si>
    <t>Ranch Hill District, P.O. Box 112, Highgate P.O., St. Mary.</t>
  </si>
  <si>
    <t>Maxine Gordon.-(secretary).                                                       Dawnette Angus-Lewis.-(jam).                                                         Opal Lewis.-(jam).</t>
  </si>
  <si>
    <t>1(876) 560-6789.                                                                                    (876) 353-5866.                                                       (876) 359-4974.                                                 (876) 482-5629.</t>
  </si>
  <si>
    <t>Info@heavenblazingearthministriesintl.org                                                       prophetessmaxj67@gmail.com                                                   prophetmax@yahoo.com                                                                           lornabal@hotmail.com</t>
  </si>
  <si>
    <t>Elecia Edward-Myers.-(secretary).                                                                        Christopher Williams.-(jam).                                                                        Micheal Bernard.-(jam).                                                            Anthony Bell.-(jam).                                                                  Phillip Gore.-(jam).</t>
  </si>
  <si>
    <t>1(876) 970-1817.                                                      (876) 818-4440.                                                      (876) 881-7767.                                                    (876) 381-2631.</t>
  </si>
  <si>
    <t>Jcfoundation@cwjamaica.com                                                               michael_ber@msn.com</t>
  </si>
  <si>
    <t>CAIN100-78C</t>
  </si>
  <si>
    <t>2A Picadilly road, kingston 5</t>
  </si>
  <si>
    <t xml:space="preserve">Ann Renford.-(secretary/jam).                                              Jesus Luis Garcia Seoane.-(spaniard).                                                       Edilson Freitas da Silva.-(brazilian).                                                         </t>
  </si>
  <si>
    <t>(876) 926-5552.                                       (876) 630-7141.                                                 (876) 960-3686.</t>
  </si>
  <si>
    <t xml:space="preserve">jamaica@odb.org                                                                             ann.renford@odb.org                                                                                     luis.seoane@odb.org                                                                       edilson.freitas@paodiario.org                                                                               </t>
  </si>
  <si>
    <t>46-48 Gore Terrace, Kingston 10.</t>
  </si>
  <si>
    <t>miguel tenorio.-(secretary/mexican).                                            Patrick medley.-(jam).                                                                 Wilbur walker.-(dominican).</t>
  </si>
  <si>
    <t>876-908-0943.                                                           (876) 877-5737.</t>
  </si>
  <si>
    <t>Ulettemr@ldschurch.org                                                                                        thecorporationofthechurchldsjamaica@churchofjesuschrist.org                                                                                 tenorioma@churchofjesuschrist.org                                                             medley@cwjamaica.com                                                                                    walkerw01@gmail.com</t>
  </si>
  <si>
    <t>CAIN100-922C</t>
  </si>
  <si>
    <t>29A  Australia Road, Kingston 11</t>
  </si>
  <si>
    <t xml:space="preserve">Donna Arbonine.-(secretary/jam).                                                            Kirk Barham.-(jam).                                                                            Allegra Bennett.-(jam).                                                                    </t>
  </si>
  <si>
    <t xml:space="preserve">1(876) 649-5818                                                 1(876) 438-5706.                                                              (876) 279-7383.                                                                              </t>
  </si>
  <si>
    <t>Bornagain.gospeltemple@gmail.com                                                                                 donnaarboine@yahoo.com                                                                    kirk.barham@gmail.com                                                                  mimindabennett@gmail.com</t>
  </si>
  <si>
    <t>CAIN100-2250C</t>
  </si>
  <si>
    <t>504 North West 7th Street, 8 West, Greater Portmore, St. Catherine.</t>
  </si>
  <si>
    <t>Provention of relief of poverty.                                                                                The advancement of religion.</t>
  </si>
  <si>
    <t xml:space="preserve">(876) 391-9459.                               (876) 293-1327.                    (876) 402-5495.             </t>
  </si>
  <si>
    <t xml:space="preserve">dtsminternational@gmail.com                                                       jodi.s.foster@gmail.com                                                       jheanellef@gmail.com                                          claudettefos@gmail.com             </t>
  </si>
  <si>
    <t>CAIN100-2167C</t>
  </si>
  <si>
    <t>Winsome Wishes For Kids, Jamaica Limited</t>
  </si>
  <si>
    <t>75 Sunrise Cresent, Meadowbrigde, Kingston 19</t>
  </si>
  <si>
    <t>Present early childhood resources: introduce and distribute educational materials and tools  tailored to enhance learning at the early childhood level.</t>
  </si>
  <si>
    <t xml:space="preserve">Sharon M. Cawley-Johnson.-(director/secretary/jam).                                                                         Simone C. Sobers.-(jam).                                                 </t>
  </si>
  <si>
    <t xml:space="preserve">(917) 972-2514                             (876) 577-6226                     (876) 378-9871.                                              </t>
  </si>
  <si>
    <t>simone@wwkids.org                                                                   deckajohn2@gmail.com</t>
  </si>
  <si>
    <t>cofirstborn@gmail.com                                                                           marciablake2014@gmail.com</t>
  </si>
  <si>
    <t>(876) 667-1014                                                     (876) 566-4178.                                                         (876) 949-4052.                                                        (876) 997-2222.</t>
  </si>
  <si>
    <t>Unit # 18, seymour park,2 seymour avenue, kingston 5.</t>
  </si>
  <si>
    <t>Naudia Sinclair.-(secretary).                                                  Shannah Wickham.-(jam).                                          Beverley Palmer.-(britiish)                                                                 M.Maurice Manning.-(jam).                                                                          Phillip Earle.-(jam).                                                                                            Jomain McKenize.-(jam).                                                          Nafene Newsome.-(jam).</t>
  </si>
  <si>
    <t>adnin@uctruthjamaica.org                                                     sinclairnn@gmail.com                                                               shan_tan18@live.com</t>
  </si>
  <si>
    <t>1(876) 978-1141                                                                                             1(876) 978-1143                                              (876) 849-2676.</t>
  </si>
  <si>
    <t>voluntary revocation</t>
  </si>
  <si>
    <t>LJF Approved Jamaica Judo Association Limited</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</si>
  <si>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</si>
  <si>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</si>
  <si>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</si>
  <si>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</si>
  <si>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</si>
  <si>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</si>
  <si>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</si>
  <si>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</si>
  <si>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</si>
  <si>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</si>
  <si>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</si>
  <si>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</si>
  <si>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</si>
  <si>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</si>
  <si>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</si>
  <si>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</si>
  <si>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</si>
  <si>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</si>
  <si>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</si>
  <si>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</si>
  <si>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</si>
  <si>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</si>
  <si>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</si>
  <si>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</si>
  <si>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Sandra Marie Chambers.-(secretary).                                                      Dean anthony Brown.-(jam/usa).                                                          Joseph David Isbell.-(usa).                                                    Phillip E. Gordon.-(jam).</t>
  </si>
  <si>
    <t xml:space="preserve">Christalivekingston@yahoo.com                                                                 chasandram@gmail.com                                                                              </t>
  </si>
  <si>
    <t>Imelda Chin.-(secretary).                                               Christopher Issa.-(jam).                                                          Andrew Issa.-(jam).</t>
  </si>
  <si>
    <t>CAIN100-1658C</t>
  </si>
  <si>
    <t>10 Union square, cross roads, kingston 5.</t>
  </si>
  <si>
    <t xml:space="preserve">Alicia Aneita Reid.-(secretary).                                                 Ian G. McKnight.-(jam).                                                                Trevor Blake.-(jam).                                                              Machel Stewart.-(jam).                                                Andrea Chin-see.-(jam).                                                                           Garth Minott.-(jam).                                                                   Deborah Manning.-(jam).                                                              Gervaise McLead.-(jam).                                                                    Kandasi Levermore.-(jam).                                              Marilyn Thompson.-(jam).                                                                                 Omar Robinson.- (jam).                </t>
  </si>
  <si>
    <t>Headoffice@jamaicaaidssupport.com                                     alicia.a.ried@gmail.com</t>
  </si>
  <si>
    <t>CAIN100-2205C</t>
  </si>
  <si>
    <t>Divine Truth and Revelation Ministry Limited</t>
  </si>
  <si>
    <t>Greendale Community Centre, Greendale, I Palace Road, Spanish Town P.O., St.Catherine.</t>
  </si>
  <si>
    <t xml:space="preserve">Nicola Raymond.-(secretary).                                         Crysta Dunbar.-(jam).                                                     Michelle Francis.-(jam).                                                                     Jacqueline Revers.-(jam).                                                                                  Isha Pennant-Carruthers.-(jam).                                                                                                            </t>
  </si>
  <si>
    <t>(876) 848-8482.                                         (876) 830-9777.                                                          (876) 201-5979.</t>
  </si>
  <si>
    <t>d.truthministry@gmail.com                                                                             latayabrown763@gmail.com                                               crystadunbar@yahoo.com                                   michey_boo@yahoo.com</t>
  </si>
  <si>
    <t>CAIN100NR-97C</t>
  </si>
  <si>
    <t>Beecher street , lydford,P.A., ST. ANN</t>
  </si>
  <si>
    <t>Donald s. Reynolds-(JAM).                                                            paul a miller.-(JAM).                                                                             avril j britton.-(JAM).                                                                            Eda y. Mckenzie-sibblies.-(JAM).                                                       Lillieth b. Chambers.-(JAM).                                                                   Steven g. Riley.- (SECRETARY).                                                                     Janet a. Coley.-(JAM).                                                                                                   Joeth v. Jones-hall.-(JAM).</t>
  </si>
  <si>
    <t xml:space="preserve">Northstreetunitedchurch@gmail.com                                                            reynolds@cwjamaica.com                                                                                   steve_rilet91@hotmail.com       </t>
  </si>
  <si>
    <t>audra handal.-(secretary).                                                         Yvonne rose blakey.-(jam).                                                                               Yvonne dawn ridguard harris.-(jam).                                                                            richard anthony thompson.-(jam).                                                           james al merritt.-(american).                                                          vinod channrai.-(british).                                                                            duncan peter mark stewart.-(jam).                                                                          evan thomas rees.-(american).                                                                                   amanda louise jean seaga.-(jam/overseas resident).</t>
  </si>
  <si>
    <t xml:space="preserve">Audra@pavecentre.org                                                                       </t>
  </si>
  <si>
    <t>1(876) 993-3607.                                                305-510-2815.                                                        (876) 452-5200.</t>
  </si>
  <si>
    <t>micha Alleyne.-(secretary/overseas residence).                                                                                      Celia Blake.-(jam).                                                                    Christine O'Sullivan.-(jam).</t>
  </si>
  <si>
    <t xml:space="preserve">(202) 374-7154.                                                                                                                 (876) 942-2678.                                    626-759-4870.                                                  (876) 777-1135.                                                          (876) 469-1314.                                                        </t>
  </si>
  <si>
    <t>malene@freedomimaginaries.org                                                                                 micha.alleyne@papaiyo.com                                                                           celianblake@gmail.com                                                                                         osullivan.christine@gmail.com</t>
  </si>
  <si>
    <t>CAIN100-420C</t>
  </si>
  <si>
    <t>Shauna Fuller Clarke's B.A.S.E. Foundation</t>
  </si>
  <si>
    <t>80 King Street, kingston.</t>
  </si>
  <si>
    <t>to provide support and information to women with endometriosis, promote research, and raise awareness of the disease.</t>
  </si>
  <si>
    <t>Sonia Fuller.-(secretary).                                                                        Shauna Fuller-Clarke.-(jam).                                                                   Richardo Clarke.-(jam).</t>
  </si>
  <si>
    <t>(876) 809-0521.                                                   (876) 818-9661.                                       (876) 772-1625.</t>
  </si>
  <si>
    <t>hello@basejamaica.com                                                               sovis@hotmail.com                                                                                          shauna.fuller@gmail.com                                                                      hello@ricardoclarke.com</t>
  </si>
  <si>
    <t xml:space="preserve">Andrew Tyndale.-(Secretar/ jam).                                              Lennox Deane.-(jam).                                                         Lloyd ennis.-(jam).                                                         Edward Granston.-(jam).                                                             Desmond Johnson.-(jam).                                                                    Rohan Hylton.-(jam).                                                                              George Malcolm.-(jam).                                              Hekima Reece.-(jam).                                                      Audley Stewart.-(jam).                                                                        Rohan Wishart.-(jam).                                                               </t>
  </si>
  <si>
    <t>(876) 383-4466.                                                (876) 451-0958.                                                       (876) 381-0085.                                      (876) 931-4974                                                                     (876) 755-4426                                                                                             Fax: (876) 941-1616.</t>
  </si>
  <si>
    <t>Havenhill@cwjamaica.com                                                                                                            office@havenbapistchurch.com                                                             tinmanains1@yahoo.com</t>
  </si>
  <si>
    <t>60 Knutsford Boulevard, Kingston 5, St. Andrew.</t>
  </si>
  <si>
    <t>CAIN100-1625C</t>
  </si>
  <si>
    <t>CAIN100-2211C</t>
  </si>
  <si>
    <t>Black River In Motion (BRIM) Limited</t>
  </si>
  <si>
    <t>90 Hill Street, Black River, St. Elizabeth.</t>
  </si>
  <si>
    <t>to promote heritage, ciulture, history ; and art for the benefit of the public in the town of BLACK RIVER, ST. ELIABETH.</t>
  </si>
  <si>
    <t xml:space="preserve">Allison Mary Morris.-(secretary/jam).                                                        Daniel Fitzpatrick Clarke.-(jam/oversea resident).                               </t>
  </si>
  <si>
    <t xml:space="preserve">(876) 358-7780.                                                                                       330-3517-2315                                    </t>
  </si>
  <si>
    <t>musicallispeaking@hotmail.com                                                                             dafclarke@icloud.com</t>
  </si>
  <si>
    <t>Peta-Gaye Flether.-(secretary/Jam).                                                              Kevin Flether.-(jam).</t>
  </si>
  <si>
    <t>1(876) 846-2568.                                                               (876) 434-9584.                                                                 (876) 422-4124.</t>
  </si>
  <si>
    <t>Newgencoj@gmail.com                                                               petagay.flether@gmail.com                                                            kflecha7@yahoo.com</t>
  </si>
  <si>
    <t>P.O. Box 5326, Liguanea P.O., 115 Old Hope Road, Kingston 6.</t>
  </si>
  <si>
    <t>Rainford Wint.-(secretary\jam).                                                        Williams Watson.-(jam).                                                                        Joan Mcleggon.-(jam).                                                               Shaunalee Mais.-(jam).                                                   Treverald Carless.-(jam).</t>
  </si>
  <si>
    <t>(876) 906-1403-4.                             (876) 276-2213.                                                          (876) 361-4277.                                        (876) 553-8207.                       (876) 445-8700.                                          973-330-6881.</t>
  </si>
  <si>
    <t>Castac@hotmail.com                                       anthonywint@hotmail.com                                                                 adlibja@icloud.com                                                         joan.mclarty@diageo.com                                                         shaunalee.mais@gmail.com                                                                 strokey123tc@gmail.com</t>
  </si>
  <si>
    <t>Stuart Stimpson.-(secretary/jam).                                                           Leslie Samuels.-(jam).</t>
  </si>
  <si>
    <t>(876) 927-1145                                                                                           (876) 383-3265                                                              (876) 860-4311</t>
  </si>
  <si>
    <t>info@dog-jm.org                                                                          stustimpson@gmail.com                                                    jamdoc77@gmail.com</t>
  </si>
  <si>
    <t>CAIN100-2262C</t>
  </si>
  <si>
    <t>Operation Veterans Care Limited</t>
  </si>
  <si>
    <t>19 Herrick Avenue, Kingston 20</t>
  </si>
  <si>
    <t xml:space="preserve">To mitigate the harshness of poverty in the form of offering humanitarian relief to disadvantage and  distressed indiviual in poverty-stricken communities of ST. ANDREW and ST. CATHERINE.                                                                     </t>
  </si>
  <si>
    <t xml:space="preserve"> 786-776-1978.                                                 561-519-8145.                                                (876) 433-8191                           </t>
  </si>
  <si>
    <t>canyouthwhite@gmail.com                                                                  nyjolechristie@gmail.com                                                      janetwhiteevans@gmail.com</t>
  </si>
  <si>
    <t>CAIN100-1129C</t>
  </si>
  <si>
    <t xml:space="preserve">Geraldine Adams.-(secretary).                                                      Prof. Dennis Gayle.-(jam/oversea resident).                                                                                        Geoffrey Messado.-(jam).                                                                       Audrey Flowers-Clarke.-(jam).                                                                          Irwine Clare.-(jam).                       </t>
  </si>
  <si>
    <t>1(876) 984-3814.                                               (876) 383-6798.                                                                      (876) 906-3000 ext. 3919;                                                                    (876) 809-3841.</t>
  </si>
  <si>
    <t>foundationadmin@ucc.edu.jm                                                               gadams@ucc.edu.jm                                                                                                     presidentermeritius@ucc.edu.jm</t>
  </si>
  <si>
    <t>CAIN100-2230C</t>
  </si>
  <si>
    <t>Father Ho Lung &amp; Friend Foundation Limited</t>
  </si>
  <si>
    <t>To promote and exploit musical compositions and productions as a mean of advancing charitianity and christian values and from which to accrue and provide resources for housing, food, medical care, basic clothing and needs for those who have little or not consistent access to the same.</t>
  </si>
  <si>
    <t xml:space="preserve">Paula Shaw.-(secretary).                                                                          Richard Ho Lung.-(jam/Priest).                                                               Ronald Thwaites.-(jam).                                                        Nicholas Clarke.-(jam).                                                                  Peter Mais.-(jam).                                                                                       Jodi-ann Johnson.-(jam).                                                                                                                                                                            </t>
  </si>
  <si>
    <t>(876) 836-1444.                                                                    (876) 848-3017.                                                (876) 550-8987.</t>
  </si>
  <si>
    <t>fhfriendsmusic@gmail.com                                               goldp@hotmail.com                                                                        mopfounder81@gmail.com                                                                             jodiann.johnson@gmail.com</t>
  </si>
  <si>
    <t xml:space="preserve">contact@louisgrantmedicalcentre.org                                                                                          christina.brown@dunncox.com                                                                                                                                                                                                                                                        </t>
  </si>
  <si>
    <t>Christina Brown.-(secretary).                                                                                             Jamil Bennett.-(jam).                                                                                                                                 Bette Grant-Otunia.-(jam).                                                                                                     Dr. Leon Vaughan.-(jam).                                                                                                                   Dr. melissa Forbes.-(jam).                                                                                                      Pauline Grant.-(jam).                                                                                                                     Ambassador. Margaret Jobson.-(jam).                                                                               Prof. Wendel Abbel.-(jam).                                                                         Candice Carby.-(jam).                                                                                Dr,Sherard Little.-(jam).</t>
  </si>
  <si>
    <t>jeanettermarielacaille@gmail.com                                                                                      doreenclemetsonscholarship@gmail.com                                                                                   doreenclemetsonscholarship.or</t>
  </si>
  <si>
    <t>(876) 537-7640.                                                                    (876) 926-6277.                                                   (876)962-6507.</t>
  </si>
  <si>
    <t>The D.C. Sholarship Fund Limited.                                               (The Doreen Clemetson scholarship)</t>
  </si>
  <si>
    <t>Nyjole Christie.-(Secretary/American/Overseas Resident).                                                                          Canute B. White.-(American/Oversea Resident).                                            Enid White-Evans.-(jam).</t>
  </si>
  <si>
    <t>Matthew Alexander Hogarth.-(secretary\canadian\local resident).                                                                                                             Johann Epstein.-(jam).                                                                                                                      Lisa Michelle Lake.-(jam).                                                                       Catherine majorie Alexander.-(jam).</t>
  </si>
  <si>
    <t>Andre Davis.-(secretary).                                                                                                        Lisa Dunn.-(jam).                                                                                                                     Chaunika Reid.-                                                                                                                       Kahlil Harris.                                                                                                                                   Thasma Dunn.</t>
  </si>
  <si>
    <t>brian meister.-(secretary).                                                                                                              Syivia j. megret.-(american).                                                                                                                                      Timothy beans.-(american).                                                                              Asif m.shaikh.-(american).                                                                                                                 deborah m. atwood.-(american).                                                                                                                            erica bliss.-(american).                                                                                                                  andrew john gilbert.-(american).                                                                                                                 charles j. hall.-(american).                                                                                                                                  anthony latta.-(american).                                                                   luis sahmkow.-(american).                                                                                                                              guevera yao.-(Re'publique de cote D'Ivoire).</t>
  </si>
  <si>
    <t>Mauvallette Ward.-(secretary/jam).                                                                                                                            Dorrett Blake.-(jam),                                                                                                                                                                         Karen Bryan.-(jam).                                                                                                                                                                                         Stephen Blake.-(jam).                                                                                                                                       Deon Edwards-Kerr.-(jam).                                                                                                                                   Jamie-Lee Blake.-(jam).</t>
  </si>
  <si>
    <t>alvin rowe.(jam).                                                                                                               Jeneve lewis.(jam).                                                                                                                                                                             Donna marie phillips.(jam).                                                                                                                                            horace morgan.(jam).                                                                                                                          shaneian stewart.(jam).                                                                                                                                                          shamera rowe.(jam).</t>
  </si>
  <si>
    <t xml:space="preserve">Cynthia Callahan Davis.-(secetary/american).                                                                                                                                                               William Arroyo.M.D.-(american).                                                                                                                        Curley Bonds.M.D.-(american).                                                                                                                                                                            Steve Carlton,Esq.-(american).                                                                Condessa Curley,M.D.-(american).                                                                     Agapito Diaz.-(american).                                                                                                                                     Scott Galvin.-(american).                                                                                                                                          Diana Hoorzuk.-(south african).                                    </t>
  </si>
  <si>
    <t>Andrea Martin.-(Director/secretary/jam).                                                                                                                          Colin Cummings.-(jam).                                                                                                                                                               Algray Cummings.-(jam).                                                                                                                                            Bertland Mendez.-(jam/ overseas resident).                                                                                                                                                    Jafari McEachron.-(jam/overseas resident).</t>
  </si>
  <si>
    <t>Laleta Davis Mattis.-(secretary/jam).                                                                                                    Patricia Francis.-(jam).                                                                                                      Marcus Reyman.-(german).</t>
  </si>
  <si>
    <t>Mekaeel Maknoon.(jam).                                                                                                    Roy Rajor Golaub.(jam).                                                                                                                                               Abdulmalik Salahudin.(jam).</t>
  </si>
  <si>
    <t>Peta-gaye Pinnock.-(secretary).                                                                                 Leon Tayor.-(jam).                                                                                                                   Paul Henry.-(jam).                                                                                                                                           Daniel Lowe.-(jam/overseas resident).                                                                                                Micheal Britton.-(american/local resident).                                                                                               Cresenta Williams.-(jam).</t>
  </si>
  <si>
    <t xml:space="preserve">1(876) 281-0248.                                                               (876) 434-3938.                                                    </t>
  </si>
  <si>
    <t>Jamaicalittleleaguebaseball@gmail.com                                                    petapinnock@gmail.com</t>
  </si>
  <si>
    <t>Ashley Sutherland.-(Secretary/jam).                                                                                      Andrea Hall.-(jam/overseas resident).                                                              Paul Brown.-(jam/overseas resident).</t>
  </si>
  <si>
    <t>shakshope@gmail.com                                                                  homesrvcnet@hotmail.com                                                                          amartin@contax360.com</t>
  </si>
  <si>
    <t>Darryl Jean Robbinson.-(secretary/jam).                                                                     Noelle Patricia Rogers.-(jam).</t>
  </si>
  <si>
    <t>(876) 531-8710.                                                                 (876)298-3680.</t>
  </si>
  <si>
    <t xml:space="preserve">Blair Michael.-(secretary/american).                                                                                                Donald Wright.-(jam).                                                                                                                                    Bryan Fellers.-(american).                                                                                                      Clinton O'Connor.-(jam).                                                                                                                             Crystalynn Belt.-(american).                                                                            </t>
  </si>
  <si>
    <t>CAIN100-446C</t>
  </si>
  <si>
    <t>Christian Brethren Assemblies - Jamaica</t>
  </si>
  <si>
    <t>1G Hagley Park Plaza, Kingston 10</t>
  </si>
  <si>
    <t>Germaine Williams.-(secretary).                                                                   Uriel Boothe.-(jam).                                                                                                    Ruthan Grace Morrison- Anderson.-(jam).                                                                     Isaac Samuel Lewis.-(jam).                                                                            Dennis Morrison.-(jam).                                                                           Patrick Andre Thompson.-(jam).                                                                          francis Goldson.-(jam).                                                                                 Garfield Smith.-(jam).                                                                        Isaac Brown.-(jam).                                                                                        O'neil Clacken.-(jam).                                                                                         Paul Thompson.-(jam).                                                                                                           Stead Williams.- (jam).                                                                                                                       Roaan Brown.-(jam).                                                                                      Dr. Brendan Bain.-(jam).                                                                                                               Dr. Claudette Prendegast.-(jam).                                                                                                     Dr. Calvin Isaacs.-(jam).                                                                                   Sandra A.Johnson.-(jam).</t>
  </si>
  <si>
    <t xml:space="preserve">(876) 923-2330.                                                            (876) 906-0079.                               (876) 310-5185.                                                 </t>
  </si>
  <si>
    <t>christianbrethrenassembliesja@gmail.com                                    germzw@hotmail.com</t>
  </si>
  <si>
    <t xml:space="preserve">St. Ann </t>
  </si>
  <si>
    <t>CAIN100NR-89C</t>
  </si>
  <si>
    <t>(876) 483-7472</t>
  </si>
  <si>
    <t>CAIN100-2252C</t>
  </si>
  <si>
    <t>St. Toolies School's Charity Limited</t>
  </si>
  <si>
    <t>St. Toolies District, Porus P.O., Manchester</t>
  </si>
  <si>
    <t>Provide educational support to students and young adults within ST. TOOLIES and surrounding communities in Jamaica.</t>
  </si>
  <si>
    <t>Leslie Emanuel Blake.-(Secretary/jam).                                                                                                   Winston Theophilus Blake.-(jam).                                                                                                    Lanique Latish Levy.-(jam).</t>
  </si>
  <si>
    <t>(876) 589-5390.                                                    (876) 852-6795.                                                              (876) 317-0004.</t>
  </si>
  <si>
    <t>sttooliesscharity@gmail.com                                                                       wblaken4@gmail.com                                                                                  lanique.levy@gmail.com</t>
  </si>
  <si>
    <t>Kerry Xavier Scott.-(secretary/Director/jam).                                                                                                                                       Keith Duncan.-(jam/canadian).                                                                                                           Imega Wadada Gordon Breese McNab.-(jam/british).</t>
  </si>
  <si>
    <t xml:space="preserve">Fiona Wheatle.-(Secretary/jam).                                                                         Conrad Reid.-(jam).                                                                                           Barrigton Hibbert.-(jam).                                                                                                                David Hall.-(jam).                                                                                          Sharon  McCarthy.-(jam).                                                                                         Leslie Nembhard.-(jam).                                                                                  Nigel Lewis.- (jam).                                                                                                                        Anthony White.- (jam).                                                                                                                                        </t>
  </si>
  <si>
    <t>Agajamwi@yahoo.com                                                                                 fiajahdai@@aol.com                                                                                                               desgouttes@gmail.com</t>
  </si>
  <si>
    <t xml:space="preserve">Karen Courtney Gardner.-(secretary/jam).                                                                                                                                                                                                          Devon gordon.-(jam).                                                                                                                                                   Debra morris-gordon.-(jam).                                                                                                                                                sean campbell.-(jam).                                                                                                                                                         lurine brown.-(jam).                                                                                                      camille tyrell.-(jam).                                                                </t>
  </si>
  <si>
    <t>Paul Nelson.-(jam).                                                                          Winston Mullings.-(Secretary)(jam).                                                                        Micheal Sylvester Grant.-(jam).                                                                     David Lee Ewen.-(jam).                                                                          Joseph beaton.-(jam).                                                                           Slowlyn Classius Bailey.-(jam).</t>
  </si>
  <si>
    <t>Fairview Baptist Bible College, McField District, Ramble P.O.Box 24, Hanover.</t>
  </si>
  <si>
    <t>Lot 33 Tucker Ave, Irwin, Montego Bay #2 P.O., St. James.</t>
  </si>
  <si>
    <t>CAIN100NR-171C</t>
  </si>
  <si>
    <t>Wiltshire District, Montego Bay #1 P.O., St. James.</t>
  </si>
  <si>
    <t>Lot 36 kent housing scheme , darliston p.o. Box 63, Westmoreland.</t>
  </si>
  <si>
    <t>CAIN100NR-190C</t>
  </si>
  <si>
    <t>Spiritual Hospital of Jesus Christ Limited</t>
  </si>
  <si>
    <t>2 Kerr Cresent, Montego Bay #1 P.O., St. James.</t>
  </si>
  <si>
    <t>CAIN100NR-71C</t>
  </si>
  <si>
    <t>CAIN100NR-211C</t>
  </si>
  <si>
    <t>COPE,Jamaica Limited</t>
  </si>
  <si>
    <t>Shop #4, Carjars Plaza, 36 Mirriam Way, Montego Bay #1 P.o.,St. James.</t>
  </si>
  <si>
    <t>CAIN100NR-167C</t>
  </si>
  <si>
    <t>CAIN100-2217C</t>
  </si>
  <si>
    <t>Resurrection Lighthouse Full Gospel Pentecostal Tabernacle Limited</t>
  </si>
  <si>
    <t>Herring Hill Lane, Church Pen, Old Harbour P.O., St. Catherine.</t>
  </si>
  <si>
    <t xml:space="preserve">Stephanie Bernard-Stephens.-(secretary/jam,).                                                                       Miley Russell.-(jam/can).                                                                       Sadie Facey.-(jam).                                                                                                             Kenroy Ellis.-(jam)                                                                                                        Sharon Bailey.-(jam).                                                                                                                              </t>
  </si>
  <si>
    <t xml:space="preserve">(876) 997-6491.                                                                 </t>
  </si>
  <si>
    <t>resurrectionlht@gmail.com                                                               stephanie.bernard16@gmail.com</t>
  </si>
  <si>
    <t>CAIN100-506C</t>
  </si>
  <si>
    <t xml:space="preserve">Ceceil Campbell- Livington.-(Secretary/jam).                                                                                                                           Emanuel azan.(jam/usa). </t>
  </si>
  <si>
    <t>azane55@hotmail.com                                                                                                                               cecelia1270@yahoo.com</t>
  </si>
  <si>
    <t>1(876) 557-0111                                                                                                                          (931) 980-0461                                                                                         (876) 545-0261                                                                                             (876) 824-5610.</t>
  </si>
  <si>
    <t>17 Ruthven Road, Building #1, Kingston 10.</t>
  </si>
  <si>
    <t>info@ctech-caribbean.org                                                                                                                nirvingmattocks@ctech-caribbean.org                                                                                                canderson@itech-caribbean.org</t>
  </si>
  <si>
    <t xml:space="preserve">Natalie Irving-Mattocks.-(/director/secretary).                                                                                                  Clive Anderson.-(jam).                                                                        Cordel Green.-(jam).                                            </t>
  </si>
  <si>
    <t>CAIN100-1312C</t>
  </si>
  <si>
    <t>Abiggail Evens.-(Secretary/jam).                                                             Rose Hewing.-(jam).                                                                                                                    Ishtar Govia.-(Trinidadian).                                                                                                                               Simone Williams.-(jam).                                                                                                                      Simone Clarke-Cooper.-(jam).                                                                                                             Bathsheba Shaw.-(jam).</t>
  </si>
  <si>
    <t>(876) 839-5123.                                                                                               (876) 889-7509.</t>
  </si>
  <si>
    <t>jamhan2012@gmail.com                                                                                            abigaitevans@gmail.com</t>
  </si>
  <si>
    <t>73 Harbour street, kingston</t>
  </si>
  <si>
    <t xml:space="preserve">Caroline Mahfood.-(Secretary/jam).                                                                                                                                             Fred W. Kennedy.-(jam).                                                                                                                                                 Cathine L. Kennedy.-(jam).                                                                           Allison McFarlane.-(jam).                                                                                                                                                           Chaluk Richards.-(jam).                                                                                                                                                                    Deidre Cousins.-(jam).                                                            Uriah P. Alexander.-(jam).                                                                                                                                                       Hilary Wehby.-(jam).                                                                                                                                                                               Carol Gentle.-(jam).                                                            Radcliffe Daley.-(jam).                                                                                                                                                                      Terry-Ann graver.-(jam).                                                                                                                                                             Julie Meeks-Gardener.-(jam).                                          </t>
  </si>
  <si>
    <t>Caroline.mahfood@gkco.com                                                                                                                                majorie.godfrey@gkco.com</t>
  </si>
  <si>
    <t>Yolanda Donaldson.-(secretary/jam).                                                            Rochelle Henry.-(jam).</t>
  </si>
  <si>
    <t>(876) 770-4919.                                                                        (876) 547-8942.                                                  (876) 288-1488.</t>
  </si>
  <si>
    <t>rochellehenry54@yahoo.com                                                                     ava1don@hotmail.com</t>
  </si>
  <si>
    <t>Shop # 11, 26 eastwood park road, kingston 10.</t>
  </si>
  <si>
    <t xml:space="preserve">Uchenna Clara Odimgbe.-(Secretary/local resident).                                                                       Patience Bazuaye-Alonge.-(jam).                                                                   Ajayi Alonge.-(jam).                                                                                    Cynthia Gayle-Carter.-(jam).                                                                                                   Andrea Anita Kelly.-(jam).                                                                                  </t>
  </si>
  <si>
    <t>Egmjamaica@yahoo.com                                                                                                            ucclaraodimgbe@yahoo.com                                                                       daalonge@yahoo.com</t>
  </si>
  <si>
    <t xml:space="preserve">The Hand Of God Foundation.                                                                           </t>
  </si>
  <si>
    <t>Suite # 4, Cross Roads, 22G Old Hope Road, Kingston 5.</t>
  </si>
  <si>
    <t>Judith McLead.-(secretary/jam).                                                                                      Damion McLead.-(jam).</t>
  </si>
  <si>
    <t>1(876) 314-2556.                                                                    (876) 432-4009.</t>
  </si>
  <si>
    <t>Royal25000@gmail.com                                                                                                       thehandofgodfoundation@gmail.com</t>
  </si>
  <si>
    <t xml:space="preserve">To mitigate the harshness of poverty in the form of offering humanitarian relief to disadvantage and  distressed indiviual in poverty-stricken communities of CLARENDON and ST. CATHERINE.                                                                               To assist in the advancement of education for needy primary and secondary students in CLARENDON and ST. CATHERINE.                                                                        </t>
  </si>
  <si>
    <t>Bob Marley Foundation Limited.                                                                                     (Formerly :The East Bay Foundation).</t>
  </si>
  <si>
    <t>Caribbean Technical Assistance and Education Centre for Health Limited.                                                                                                                                (Caribbean Training and Education Centre for Health Limited).</t>
  </si>
  <si>
    <t>Church Of The Open Bible                                                                                                                 (formerly: Kingston Open Bible Church)</t>
  </si>
  <si>
    <t>Disciples Of Christ (Jamaica)                                                                 (Formerly: Friends Of Labour And Delivery Limited)</t>
  </si>
  <si>
    <t>153 Kenhill Drive, Pembroke Hall, kingston 20.                                                                                                                          (39 Lady musgrave road, kingston 6).</t>
  </si>
  <si>
    <t>Fairfield International Academy Limited                                                                                         ( Formerly: Rose Hall Academy Limited)</t>
  </si>
  <si>
    <t>Flow Foundation                                                                                           (Lime Foundation)</t>
  </si>
  <si>
    <t>G.O.L. Foundation Jamaica Limited                                                      ( Gift of Love ).</t>
  </si>
  <si>
    <t>Great Smiles Mobile Project Limited                                                                              (Formerly: Dent Care Smile Clinic Foundation Limited)</t>
  </si>
  <si>
    <t>Happy Home Foundation                                                                             (Formerly: Happy Home Foundation Limited)</t>
  </si>
  <si>
    <t>Harvestcall Jamaica                                                                                          (Apostolic Christian World Relief Of Jamaica)</t>
  </si>
  <si>
    <t>I Can Foundation Limited                                                             (Formerly: Via For Change Foundation Limited)</t>
  </si>
  <si>
    <t>Improve Jamaica Limited                                                                                                                                                      (Formerly: East Central St. Catherine Marching Band Limited )</t>
  </si>
  <si>
    <t>New Future Foundation Inc, - The Jamaican Chapter Limited                                                                                                                       ( Formerly: Olof Palme Peace Foundation International - The Jamaican Chapter Limited).</t>
  </si>
  <si>
    <t>New Temple Mt. Ephraim Church Of God Limited.                                                                                                              (Formerly : new temple mt. Ephraim zion church of god limited).</t>
  </si>
  <si>
    <t>Temple Of Light, Centre For Spiritual Living                                                                                                                           (Formerly: Temple Of Light Church Of Religious Science Of Kingston, Jamaica. Formerly: The Metaphysical Study Group Of Jamaica)</t>
  </si>
  <si>
    <t>The Barita Foundation                                                                   (Formerly : The Barita Education Foundation)</t>
  </si>
  <si>
    <t>The Goldeneye Foundation                                                               (Formerly: The Oracabessa Foundation)</t>
  </si>
  <si>
    <t>The Louis Grant Medical Centre                                                                                                                                                     (formally: Foundation For International Self Help Development (Jamaica) Limited)</t>
  </si>
  <si>
    <t>The Missionary Church Association In Jamaica                                                   [To Include Branches 0001 - 0022]</t>
  </si>
  <si>
    <t>The Palmyra Foundation Limited                                                                                    (Books4 Kids Jamaica Limited)</t>
  </si>
  <si>
    <t>The Phillip And Christine Gore Family Foundation                                             (Name Change)</t>
  </si>
  <si>
    <t>Semoy Francis.-(secretary\jam).                                                                Winston Alexander Bell.-(jam)(deceased).                                                                               Joy Martin Bell.-(jam).                                                                   Primrose Jones.-(jam).                                                                                       Pualette Jones.-(jam).                                                                             Prudence Meredith.-(jam).</t>
  </si>
  <si>
    <t>18/2/2025.                                                   21/3/2025</t>
  </si>
  <si>
    <t>Sas Unlimited Organization Inc                                                                                       (T/A Rehab Rockaz).</t>
  </si>
  <si>
    <t>Lot 402, 7 east, greater portmore p.o., st. Catherine.                                                                                              ( 645 west 239 St Apt 4G Riverdale, New York 10463).</t>
  </si>
  <si>
    <t>Stem Up Education                                                                         (Furta's Tech Heroes) .</t>
  </si>
  <si>
    <t>claudia Drummond.-(secretary/jam),                                                                                                                                                                       Jack Drummond.-(jam).                                                                                                                                          Jack Drummond jnr.-(jam).                                                                               Maria Drummond.-(jam).                                                                                                                                                                                      Jermaine Drummond.-(jam).</t>
  </si>
  <si>
    <t xml:space="preserve">The promotion of religious or racial harmony or equality or diversity The advancement of religion </t>
  </si>
  <si>
    <t>Upper Room Light House Apostolic Church Limited</t>
  </si>
  <si>
    <t>Rev.lenworth anglin.(jam).                                                                                                      Major richard cooke.(ret'd)(jam).                                                                                        Claudette cooke.(jam).                                                                                              Sharon barrett.(jam). Charmaine rowe.(jam).                                                                                                                 Edna campbell.(jam).                                                                                                                     Desmon brown.(jam).                                                                                                      Valerie kerr.(jam). Charles ross.(jam).                                                                                                           Rev. Carrington ballin peter morgan.(jam).</t>
  </si>
  <si>
    <t>002-061-937</t>
  </si>
  <si>
    <t>Sligoville Heritage Foundation Benevolent Society</t>
  </si>
  <si>
    <t>Tristan Hall.-(secretary/jam).                                                                                     Shin Nishida.-(japanese/local resident).</t>
  </si>
  <si>
    <t>(876) 582-8160                                                                                            (876) 631-7249                                                                 (876) 290-0411.</t>
  </si>
  <si>
    <t>Hishida_gymnastics@outlook.com                                                                            charefma_kid@yahoo.com                                                            nishida_kumicho@hotmail.com</t>
  </si>
  <si>
    <t>Kirk Morris.-(secretary/jam).                                                                                  Ricky Pasco'e.-(jam).                                                                                   Renne Lloyd.-(jam).                                                                                                Kemesha Gobourrel.-(jam).                                                                                christopher donegal.-(jam).                                                                               Una Spencer.-(jam).                                                                                                Nigel Lewis.-(jam).</t>
  </si>
  <si>
    <t xml:space="preserve">1(876) 929-7340.                                                                                              (876) 430-0883.                                                          </t>
  </si>
  <si>
    <t>Inplus@hotmail.com                                                                               kwinmorris@yahoo.com                                                                           admin@myjnplus.org</t>
  </si>
  <si>
    <t>CAUN100-2221C</t>
  </si>
  <si>
    <t>The Scott- Whiting Trust</t>
  </si>
  <si>
    <t>2 Caledonia Avenue, Kingston 5.</t>
  </si>
  <si>
    <t>is established is for the relief of poverty, hunger and malnutrition among the residents of jamaica and for the relief of those who are suffering from hardship as a result of drought, earthquarke, flood, hurricane, epidemic or other natural disasters or, who by reason of their social and economic condition, are in need of assistance.</t>
  </si>
  <si>
    <t xml:space="preserve">Howard Kingsley Ainsworth Gregory.-( Archbishop of the west indies/jam).                                                                                                              Wayne Powell.-(jam).                                                                                      Jacqueline Mighty.-(jam).                                                                                        Holilis Peter Lynch.-(jam).                                                                                     Marlene Aldred.-(jam).                                                                      </t>
  </si>
  <si>
    <t>(876) 926-2498.                                           (876) 816-1076.</t>
  </si>
  <si>
    <t>padepass@gmail.com                                              mighty@anglicandiocese.com</t>
  </si>
  <si>
    <t xml:space="preserve">Deborah Chen.-(secretary).                                                                                                     Adrene S. Chung.-(chairman).                                                                                                                                                                                             Norman Fitz-Maurice Anderson.-(vice-chairman).                                                                                                                                             Robert Lindel Rhoden.-(treasure).                                                                                                                                                                                      Desmon Antonio Brown.-(director).                                                          Winsome Ann-marie Marsh.-(director).                                                                                Suzanne Yvonne Soares-Wynter.-(director).                                                                                                                                                          Susan Leslie Fox.-(director).                                                                Harriett Wendy Gardener.-(director).                                                                                       Aggrey Benjamin Irons.-(director).                                                                                                                                                                            Conrad Anthony Jackson.-(director).                                                   Hilda May Ming.-(director).                                                                                                                   Julette Winnifred Parkes-livermore.-(director).                                                                                                                                              Paula Kaye Samuda.-(director).                                                               Rainnford Jonathan Wilks.-(director).                                                                                             Hugh Mark Wong.-(director).                                                                                                                                                                                      Elaine Lydia Robinson.-(director).                                                           Daine St. Marie Buckley-Smith.-(director).                                                                             </t>
  </si>
  <si>
    <t>Aurtrene Ried.-(secretary/jam).                                                                                                                                       Sheridon Wisdom.-(jam).                                                                                                                                               Aldene Taylor.-(jam).</t>
  </si>
  <si>
    <t>Melinda ercia brown. -(Australian).                                                                                                                          Simone xavier garvey. -(Secretary/jam).</t>
  </si>
  <si>
    <t>Claudia forsythe.-(secretary).                                                                                                                      joseph andrew scott.(jam).                                                                                                                                     Dorothy scott.(jam).                                                                                                                                                                                            Ann McCarthy.(jam).                                                                                                                                                                                                                                                                    donn Griffiths.(jam).                                                                                                                                                                                             Randolph Watson.(jam).</t>
  </si>
  <si>
    <t>Claudette Foster.-(secretary).                                                                       Jodie-Ann S. Foster.-(jam).                                                                                                                             Jheanelle Foster.-(jam).</t>
  </si>
  <si>
    <t xml:space="preserve">Designed To Stand Ministries International </t>
  </si>
  <si>
    <t>Simone Daley-Campbell.-(Secretaryjam).                                                                                                                       Lennox willis.(jam).                                                                                                                                                               Cherol willis.(jam).                                                                                                                                                                                   Barzelle p. Wright.(jam).                                                                                                                                                                   Natoya willis-dixon.(jam).</t>
  </si>
  <si>
    <t>Paul a. Smith.(jam).                                                                                                                  Rose a. Johnson-smith.(jam).                                                                                                   Raheem smith.                                                                                       Gianna smith.                                                               Sharon wright.                                                                                                                                   Deloris frazer.                                                                                                                                     Dorothy young.                                                                                                              Vangie calder.                                                                                                  Efred francis.                                                                                                                               Shauna kay thompson.                                                                                                                       Uriah frazer                                                                                                                              Kacian wellington.</t>
  </si>
  <si>
    <t>aroxidis3@yahoo.com                                                                                          rahiem123@yahoo.com                                                                                                                loveanswersall45@gmail.com</t>
  </si>
  <si>
    <t>Phelicia  M.Campbell.-(Secretary/jam).                                                      Roxian Lewis.-(jam).</t>
  </si>
  <si>
    <t>CAOS100NR-12C</t>
  </si>
  <si>
    <t>Bethel town, Westmoreland.</t>
  </si>
  <si>
    <t>Denisha Robinson.-(secretary).                                                                                                                                                        Aneita Brown.-(jam).                                                                                                                                  Ralston Robinson.-(jam).</t>
  </si>
  <si>
    <t xml:space="preserve">Shellica Blair.-(secretary/jam).                                                                                                    Maureen Edwards.-(jam).                                                                                                         Rhoda Williams.-(jam).                                                                       Terranz S. De Lloyd Smith.-(jam).                                                                                                                                                       Arhodalea Williams.-(jam).                                                                                                         Collette Elethia.-(jam).                                                                                                                  </t>
  </si>
  <si>
    <t>(876) 668-6193.                                                                          (876) 853-0555.                                                                 (876)507-6330.                                                                               (876) 295-8612.                                                                               (876) 348-6808.</t>
  </si>
  <si>
    <t>walthamparkcommunityclub@gmail.com                                                                                                                            blair.ashhomoy@gmail.com                                                                                              wilsoncollette.458@gmail.com                                                                                                                        arhodalewilliams3@gmail.com                                                                                                                                              maureenedwards694@yahoo.com</t>
  </si>
  <si>
    <t>Kymone Davis.-(secretary/jam).                                                                                Novlet Davis.-(American).                                                                                       Lavern Gottshelk.-(jam).                                                                                Shellian Cooper.-(jam).                                                                                              Herma Brown.-(jam).</t>
  </si>
  <si>
    <t>monengle85@gmail.com                                                                                                                           brownreid4@gmail.com                                                                                         kymonedavis@gmail.com                                                                                                               ljdrfondation@gmail.com                                                                                                                 coopershellian@yahoo.com                                                                                           lgottshalk@gmail.com</t>
  </si>
  <si>
    <t>Merlin Agatha Berry.-(secretary/jam).                                                            Alfred N. Berry.-(jam).                                                                            Kesha R. Berry-Griffiths.-(jam).</t>
  </si>
  <si>
    <t>(876) 778-7742.                                                                                        (876)345-2001.                                                                                     (876) 830-1077.</t>
  </si>
  <si>
    <t>Lilieth Turnquest-Wilson.-(Secretary/jam).                                                                                                                                    Beverley eleanor Lopez.-(chairman/jam).                                                                                                                        Michael anthony chuck.-(jam).                                                                               Dr. annette alexis-wong.-(grenadian).                                                                                                                                                        michael george archer.-(jam).                                                                                                                                         valerie moodie.-(jam).                                                                                     marjorie fyffe campbell.-(jam).                                                                                                                                                                   Dr. patricia ann dunwell.-(jam).                                                                                                                                                peter george mais.-(jam).                                                                                         michelle yvonne jo-anne frederick johnson.-(jam).                                                                                                                          leroy anthony brown.-(jam).</t>
  </si>
  <si>
    <t>Tat5ea29otrl13@live.com                                                                                                                 vanalberry2004@yahoo.com                                                                            kshgriffiths@hotmail.com</t>
  </si>
  <si>
    <t>Sheldon Campbell.-(secretary/jam).                                                                                                                                                                            Joel Bain.-(jam).                                                                                                                                       Sean Taylor.-(jam).</t>
  </si>
  <si>
    <t xml:space="preserve">Nadia McKenzie.-(Secretary).                                                                                                                        Stacy-ann smith.-(jam).                                                                                                                                         Debranette Mattis.-(jam).                                                                                             Carrol Richards.-(jam).                                                                                                                                          Heather Dawn Lawson-Myers.-(jam).                                                                                                                            Lias Palmer.-(jam).                                                          </t>
  </si>
  <si>
    <t>Sonya Stewart.-(secretary/jam).                                                                                                                                                        Paul Bryan.-(jam).                                                                                                                                                              Charmaine Edmonson-Nelson.-(jam).                                                                                                                                  Lainsworth Walker.-(jam).                                                                                                                                                                            Karen Hoo.-(jam).                                                                                                                                                               Dwight Fletcher.-(jam).                                                                                                                                  Joan Fletcher.-(jam).</t>
  </si>
  <si>
    <t>Danaree Maragh.-(secretary/jam).                                                                                                                                              Winston Watson.-(jam).                                                                                                                                               Novelett Dallas.-(jam).                                                                                                                    Peter Robinson.-(jam).</t>
  </si>
  <si>
    <t xml:space="preserve">Dorrett Blake.-(secretary/jam).                                                                                                                          Deon Edwards-Kerr.-(jam).                                                                                                            Tiffany Monique Blake.-(jam).                                                                                                                              </t>
  </si>
  <si>
    <t>Garfield King.-(secretary/jam).                                                                                                                                          John Wrong.-(jam).                                                                                                                                               Leonard Smith.-(jam).</t>
  </si>
  <si>
    <t>carlene Francis.(jam).                                                                                                                        Sis. Marie Chin (RSM)(JAM).                                                                                                                                              Sis. M.Agatha Smith (RSM)(Belize).</t>
  </si>
  <si>
    <t>Sis. Patrricia Sarah Solnek O.S.F.-(Secretaryamerican).                                                                                                                           Christine abbott-rodriguez.-(jam).                                                                                            Sr. Helen Rose Yee Sang.-(jam).                                                                                 Dr. Debra O'Connor.-(jam).                                                                                                                                                                                           Hannah Hagarty.-(american).</t>
  </si>
  <si>
    <t>Dianne Belnavis.-(secretary/jam).                                                           Peter Melhado.-(chairman/jam).                                                                                                Paul B. Scott.-(jam).                                                                                                    Peta-rose Hall.-(jam).                                                                Sonia Wynter nee Chantrelle.-(jam).                                                         Cedriann Martin Chin-Asiong.-(trinidadian).                                                                  Jeffrey Ethan Campbell.-(jam).                                                                                    Renee Rattray.-(jam).                                                                                     Dennis Valdez.-(american).                                                                                                                                                                        Bruce Levy.-(british).                                                                                                                                                                        Emina Tudakovic.-(canadian).                                                                                         Patrick Hylton.-(jam).                                                                                                                                                                     Alex Gainer.-(american).</t>
  </si>
  <si>
    <t>Jameela Geddes.-(secretary/jam).                                                                                                                                                                                                                                   Diana Gray-Campbell.-(jam/overseas resident).                                                                                                                                                                                             Skyler McGeachy-Campbell.-(jam/overseas resident).                                                                                                                                                                                                                      Canyon River- Gray.-(jam).</t>
  </si>
  <si>
    <t>Raphael d. Barrett.(jam/grenadian).                                                                                                                                                                 Rachael D. Barrett.(jam).</t>
  </si>
  <si>
    <t xml:space="preserve">Carol Simpson-Robinson.-(secretary/jam).                                                                                                                          Lt.Col. Stacy thompson.-(retired military officer/jam).                                                                                                                                 Karen Thompson.-(artist/jam).                                                                                                                                           Claudia Alliman.-(jam).                                                                                                                                                                     Hope Barnett.-(jam).                                                                                                                                                                                                   Muhammed Omotola.                                         </t>
  </si>
  <si>
    <t>(876) 833-6044                                                                                           (876) 978-8511                                                                                                      (876) 383-4910                                                                                                              (876) 926-1616</t>
  </si>
  <si>
    <r>
      <t xml:space="preserve">130 Greenwich Park road, Kingston 5 .                                                                                                                      (former address:  </t>
    </r>
    <r>
      <rPr>
        <b/>
        <sz val="11"/>
        <color rgb="FF0000FF"/>
        <rFont val="Amasis MT Pro Light"/>
        <family val="1"/>
      </rPr>
      <t>282 Lignum vitae close, bridgeport p.o., st. Catherin</t>
    </r>
    <r>
      <rPr>
        <b/>
        <sz val="12"/>
        <color rgb="FF0000FF"/>
        <rFont val="Amasis MT Pro Light"/>
        <family val="1"/>
      </rPr>
      <t>e).</t>
    </r>
  </si>
  <si>
    <r>
      <t>9 Allside close, kingston 9.                                                                                     (</t>
    </r>
    <r>
      <rPr>
        <b/>
        <sz val="10"/>
        <color rgb="FF0000FF"/>
        <rFont val="Amasis MT Pro Light"/>
        <family val="1"/>
      </rPr>
      <t>mailing : 13 Bellmount Road, kingston 5</t>
    </r>
    <r>
      <rPr>
        <b/>
        <sz val="12"/>
        <color rgb="FF0000FF"/>
        <rFont val="Amasis MT Pro Light"/>
        <family val="1"/>
      </rPr>
      <t>.)</t>
    </r>
  </si>
  <si>
    <r>
      <t>Roman Catholic Bishop Of Mandeville                                                                                   (</t>
    </r>
    <r>
      <rPr>
        <b/>
        <sz val="11"/>
        <color rgb="FF0000FF"/>
        <rFont val="Amasis MT Pro Light"/>
        <family val="1"/>
      </rPr>
      <t>Branch Of The Roman Catholic Bishop Of Mandeville</t>
    </r>
    <r>
      <rPr>
        <b/>
        <sz val="12"/>
        <color rgb="FF0000FF"/>
        <rFont val="Amasis MT Pro Light"/>
        <family val="1"/>
      </rPr>
      <t>)</t>
    </r>
  </si>
  <si>
    <r>
      <t xml:space="preserve">Smilozone Cares Limited                                                                          (Formerly: </t>
    </r>
    <r>
      <rPr>
        <b/>
        <sz val="10"/>
        <color rgb="FF0000FF"/>
        <rFont val="Amasis MT Pro Light"/>
        <family val="1"/>
      </rPr>
      <t>Recycle With Elegance Limited )</t>
    </r>
  </si>
  <si>
    <r>
      <t xml:space="preserve">Holy Way Temple Incorporated                                                                                                                           (formerly : </t>
    </r>
    <r>
      <rPr>
        <b/>
        <sz val="12"/>
        <color rgb="FFFF0000"/>
        <rFont val="Amasis MT Pro Light"/>
        <family val="1"/>
      </rPr>
      <t>Telos Apostolic Temple Incorporated</t>
    </r>
    <r>
      <rPr>
        <b/>
        <sz val="12"/>
        <color rgb="FF0000FF"/>
        <rFont val="Amasis MT Pro Light"/>
        <family val="1"/>
      </rPr>
      <t>).</t>
    </r>
  </si>
  <si>
    <t>Main street, Salem, Runaway bay, St. Ann</t>
  </si>
  <si>
    <t>Leopold Williams, jp.-(jam).                                                                                           Diana Williams.-(Secretary\jam).</t>
  </si>
  <si>
    <t>CAIN100-1150C</t>
  </si>
  <si>
    <t>Jason Wright.-(secretary).                                                                      Howard Ward.-(jam).                                                              Wangford Lewis.-(jam).</t>
  </si>
  <si>
    <t xml:space="preserve"> (876) 869-6173.                                                                                               (876) 382-6110.                                               </t>
  </si>
  <si>
    <t>Donnett anderson. - (secretary/jam).                                                                                                       Tomigay anderson.-(jam).</t>
  </si>
  <si>
    <t>(876) 774-2253.                                                                                      (876) 369-9636.                                                              (876) 934-1156.</t>
  </si>
  <si>
    <t>Tel/fax: 1(876) 902-2079.                                                                                                                     1(876) 702-2079.                                                                                                               (876) 547-5722.                                                                                                                      (876) 702-2079.</t>
  </si>
  <si>
    <t xml:space="preserve">wanica Fedalis Purkiss.-(Secretary).                                                               Kim mair.-(jam).                                                                       kerry scott.-(jam).                                                                                              tanketa chance-wilson.-(jam).                                                                                                        easton williams.-(jam).                                                                                                                         richard cooke.-(jam).                                                                                               nashauna lalah.-(jam).                                                                                                jannett pullen.-(jam).                                                                  caroline mahfood.-(jam).                                                                                            oral khan.-(jam).                                                                                                   ramon small-ferguson.-(jam).                                                                                          dianna davis-smith.-(jam).                                                                          patrick newman.-(jam).                                                                                          kinberly marriott-blake.-(jam).                                                                   donna thomas.-(jam).                                                                                  ronald peter blake.-(jam).                                                                                               apryl ann walker.-(jam).                                                                                                               cartlon stewart.-(jam).                                                                  </t>
  </si>
  <si>
    <t>1(876) 922-9365-6.                                                                                               (876) 969-4676.                                                                   (876) 469-0469.</t>
  </si>
  <si>
    <t>info@cvssja.org                                                                                  w@wanicapurkissconsulting.com                                                                                      executivedirector@cvssja.org                                                                       projects@cvssja.org</t>
  </si>
  <si>
    <r>
      <t>S Hotels Foundation                                                                                           (</t>
    </r>
    <r>
      <rPr>
        <b/>
        <sz val="12"/>
        <color rgb="FFFF0000"/>
        <rFont val="Amasis MT Pro Light"/>
        <family val="1"/>
      </rPr>
      <t>Formerly: Crissa Foundation \ Minerva Issa Charities</t>
    </r>
    <r>
      <rPr>
        <b/>
        <sz val="12"/>
        <color rgb="FF0000FF"/>
        <rFont val="Amasis MT Pro Light"/>
        <family val="1"/>
      </rPr>
      <t>)</t>
    </r>
  </si>
  <si>
    <t>1 St. Lucia avenue, Spanish Court, Office #14, kingston 5</t>
  </si>
  <si>
    <t>Elsada Darman.-(secretary/jam).                                                        Mercedes Anderson.-(jam).                                                    Monica Anderson.-(jam).                                                          Joan Fraser.-(jam).                                                           Beresford Nicholas.-(jam).                                                     Timothy Walker.-(jam).                                                   Crystal Lee-Brown.-(jam).                                                                                                Vivienne Christie.-(jam).</t>
  </si>
  <si>
    <t xml:space="preserve">(876) 759-5942.                                                                                  (876) 437-3163.                                                       </t>
  </si>
  <si>
    <t>SRICHARDSLAWOFFICE@GMAIL.COM                                                                                                                            cleerecover@gmail.com                                                                                 angeldarman@gmail.com</t>
  </si>
  <si>
    <t>CAIN100-726C</t>
  </si>
  <si>
    <t>thesanmernafoundation@gmail.com                                                                                 sanmernafoundationltd@gmail.com                                                                                                                                                    hapylovesad@yahoo,com                                                                     wmark21@hotmail.com                                                                                                           stephenjosephs2003@yahoo.com</t>
  </si>
  <si>
    <t xml:space="preserve">Robert White.- (Secretary/jam).                                                                                                                                          Mark White.-(jam)                                                                                                 Stephen Josephs.-(jam)                                                                                                             Paig Dixon.-(project manager/jam).                                                                                   </t>
  </si>
  <si>
    <t>(876) 791-2634.                                                                                             (876) 757-3506.                                                        (876) 822-3906.</t>
  </si>
  <si>
    <t>Stacy Ann-Marie Gallimore.-(secretary/jam).                                                                                                         Janice elizabeth palmer- tomlinson.(jam).                                                                   Susan jacqueline otuokon.(jam).                                                            Denise erskine jones.(jam).                                                                                                          Sharon marie smith.(jam).                                                                                                        Christine marie marrett.(jam).                                                         Yvette patricia johnson,(jam).                                                                                                   Tracey ann long-foster.(jam).                                                                                               Donna-marie julia anderson.</t>
  </si>
  <si>
    <t xml:space="preserve">sthughspsfoundation@gmail.com                                                                                                             sgallimore@sthughshigh.org                                                                                                                                          gallimorestacey1@gmail.com                                                                                                                                         angiebeck35@yahoo.com                                                                                                                            donjdyer@hotmail.com                                                                                                                                                            jpalmertomlinson@yahoo.com                                                                                                                  susanotuokon@yahoo.com                                                                                                                                       derskinej@yahoo.com                                                                                                                                                              sms_mkt@hotmail.com                                                                                                                                            christine.marrett@associate.uwi.edu                                                                                                                                                   yvettepjohnson@gmail.com                                                                                                                                        talong@hmf.com.jm                                                       </t>
  </si>
  <si>
    <t>CAIN100-2271C</t>
  </si>
  <si>
    <t>M &amp; M Foundation Limited</t>
  </si>
  <si>
    <t>31 Molynes Road, Kingston 10, St. Andrew.</t>
  </si>
  <si>
    <t>To promote the education of youth by providing financial and other support for students and educational institution.                                                                                                                   To prevent and releave proverty, suffering and distress among under priviladged persons.</t>
  </si>
  <si>
    <t xml:space="preserve">Winnifred Mullings.-(secretary/jam).                                                       Donald Mullings.-(jam).                                                                                                            Gillian Mullings.-(jam).                                                                                 Richard Mullings.-(jam).                                                                             Danae Mullings-Makoso.-(jam).                                                                                   Donnique Mullings.-(jam).                                          </t>
  </si>
  <si>
    <t>(876) 858-2517.                                     (876) 399-2781.                                 (876) 631-5534.                               (876) 489-0957.</t>
  </si>
  <si>
    <t xml:space="preserve">dm@mmjamaica.com                                                                  wm@mmjamaica.com                                                                 gillianmullings@yahoo.com                                                                rm@mmjamaica.com                                                    </t>
  </si>
  <si>
    <t>Main Street, Ocho Rios, St.Ann.</t>
  </si>
  <si>
    <t xml:space="preserve">Clifton George Reader.-(secretary).                                                        Marie Miller.-(jam).                                                                             Pedro Arroyo Moreno.-(Mexican).                                                         </t>
  </si>
  <si>
    <t xml:space="preserve">(876) 974-2200.                                                           </t>
  </si>
  <si>
    <t>pgu@macarigongora.com</t>
  </si>
  <si>
    <t>Maia Lee-Wilson.-(secretary).                                      Audrey Tugwell-Henry.                                                         Yanique Forbes-Patrick.                                                                     Nadine Heywood.                                                             Sheila Segree-White.                                                         Debra Spence.</t>
  </si>
  <si>
    <t>Phone: (876) 922-1000-9                                                                                                     fax: (876) 922-6548.                                                                              (876) 382-8262.                                                                         (876) 382-8285.</t>
  </si>
  <si>
    <t>Scotiafoundation@scotiabank.com                                                                                       maia.wilson@scotiabank.com                                                                            audrey.tugwellhenry@scotiabank.com</t>
  </si>
  <si>
    <t xml:space="preserve">Dermot Ricketts.-(secretary).                                           Elisa Issa.-(jam).                                                     Glenn Lawrence.-(jam).                                          Paul Issa.-(jam).                                                 </t>
  </si>
  <si>
    <t xml:space="preserve">(876) 979-8960                                                                         (876) 469-0793.                                                                       (876) 381-1122.                                                                 (876) 383-4150.                                                              (876) 361-0707.                                                                                        </t>
  </si>
  <si>
    <t>daricketts@cwjamaica.com                                                                                                                         dermot@couples.com</t>
  </si>
  <si>
    <t>1A Mars drive, Harbour view, kingston 17, St. Andrew, jamaica.</t>
  </si>
  <si>
    <t>davor Andrain  Bailey.-(jam).                                                                            Yanique Kereisha Bailey.-(Secretary/jam).</t>
  </si>
  <si>
    <t xml:space="preserve">Gladstone Lewars.-(Secretary/jam).                                          Stephen Shelton.- (jam).                                                                        Derek Jones.-(jam).                                                          Dr.Peter Weller.-(jam).                                                              Ian Forbes.-(jam).                                            Christopher Williams.-(jam).                      </t>
  </si>
  <si>
    <t>(876) 977-2314.                                                                                                  (876) 995-8324.                                                                                        (876) 923-6109.</t>
  </si>
  <si>
    <t>tonyllewars@gmail.com                                                                                      derek@derek-jones.net</t>
  </si>
  <si>
    <t>Daine Watson.-(secretary/Overseas Resident).                                                                             Kardel Spence.-(jam).</t>
  </si>
  <si>
    <t xml:space="preserve">(876) 331-7319.                                                                                         (876) 790-6191.                                                                           (404) 510-1347.                                                                                                                                   </t>
  </si>
  <si>
    <t>kardspen@aol.com                                                                  dainewatson@yahoo.com</t>
  </si>
  <si>
    <t xml:space="preserve">Fay gordon. -(Usa/jamaica).                                                                                              Lorraine pusey-harrison.-(canada/jamaica).                                                                                       Andrea pearce-coore.-(canada/canada). </t>
  </si>
  <si>
    <t>wakefieldprimaryalumniassociat@gmail.com                                                                                                                            wakefieldprimaryalumni7@gmail.com                                                                                                                        fayanngordon@gmail.com</t>
  </si>
  <si>
    <t>marcia h.blake.-(secretary).                                            Micheal junior hill.-(jam).                                                          Jacqueline marie sherry roberts.-(jam).                                           Orville salmon.-(jam).                                              aubrey morgan.-(jam).                                                                horace theodore bennett.-(jam).                                                                       miriam mae gordon.-(jam).                                        lloyd samuel allen.-(jam).                                           nerva davis.-(jam).                                                     everton anthony tyndale.-(Secretary / jam).</t>
  </si>
  <si>
    <t>CAIN100-2214C</t>
  </si>
  <si>
    <t>The Wong-Lee Make A Difference Foundation Limited</t>
  </si>
  <si>
    <t>94 M Old Hope Road, Kingston 6.</t>
  </si>
  <si>
    <t>To foster homes and foreign mission work, to improve the health economic and social conditions of indigent children etc.                                                                                                To help to enhance the health and educational sectors in JAMAICA.</t>
  </si>
  <si>
    <t>Camille Patterson.-(secretary/jam).                                                              Edward Lee.-(jam).                                                                  Annette Wrong-Lee.-(jam).                                                                              Fernando Andrade.-(jam).                                                           Bonnie Lee.-(jam).</t>
  </si>
  <si>
    <t xml:space="preserve">(876) 320-7834                                       (876) 897-7898.                                                            (876) 822-8171.                                                      (876) 897-7898.                                                             (876) 345-1459.                                                    </t>
  </si>
  <si>
    <t>ann_wonglee@hotmail.com                                          wonglee@hotmail.com                                                               bonnieisin@hotmail.com                                                     kirk.lee12@gmail.com                                                                           camillepatterson65@gmail.com                                                                                 striker_lee@hotmail.com</t>
  </si>
  <si>
    <t>Doreen Christie.-(secretary/overseas resident).                                            Dr. Craig Brown.-(jam/American).                                                Dr. David Burke.-(american).                                            Dr. Michelle Hughes.-(american).                                                Dr. Dionne Findlay.-(american).</t>
  </si>
  <si>
    <t xml:space="preserve">(876) 489-7118.                                                                                        1-917-470-1728.                                                                 </t>
  </si>
  <si>
    <t>Info@zioncareinternational.org                                                                                                               BISHOP@zion@gmail.com                                                                                                                    craigbrown@zioncareinternational.org</t>
  </si>
  <si>
    <t>Anchovy, Oyster Bay, Port Antonio P.O., Portland.</t>
  </si>
  <si>
    <t>Alligatorheadfoundation@gmail.com                                                                            info@alligatorheadfoundation.org                                                                                    nickie@alligatorheadfoundation.org                                                                          laletadavismattis@uwimona.edu.jm                                                                                 laleta.davismattis@gmail.com</t>
  </si>
  <si>
    <t>veenavijayfoundation@yahoo.com                                                                                                                                        leciagaye@gmail.com                                                                                                  mansukhani_malini@yahoo.com                                                                              pavilianjeweller@yahoo.com</t>
  </si>
  <si>
    <r>
      <t>The Bloom Fund Limited.                                                                            (</t>
    </r>
    <r>
      <rPr>
        <b/>
        <sz val="12"/>
        <color rgb="FFFF0000"/>
        <rFont val="Amasis MT Pro Light"/>
        <family val="1"/>
      </rPr>
      <t>formally: Bloom (Jamaica) Foundation Limited</t>
    </r>
    <r>
      <rPr>
        <b/>
        <sz val="12"/>
        <color rgb="FF0000FF"/>
        <rFont val="Amasis MT Pro Light"/>
        <family val="1"/>
      </rPr>
      <t>).</t>
    </r>
  </si>
  <si>
    <t>Marie Minto PHd.-(secretary).                                                                                  Paula S. Minto.-(jam).                                                                                  Robert Minto.-(jam).                                                                                Warren Minto.-(jam).                                                                                  Ewart Minto.-(jam),                                                                                 Anthony Minto.-(jam).                                                                       Maylin Minto.-(jam).                                                                      Ingrid Minto.-(jam).</t>
  </si>
  <si>
    <t>(876) 353-5290.                                                                                            (754) 323-8890.</t>
  </si>
  <si>
    <t>CAIN100-1217C</t>
  </si>
  <si>
    <t>Nigel Nelson.-(Secretary/jam).                                                           Cyreta Henry.-(jam).                                                               Trudie-Ann Henry.-(jam).                                                                          Michelle Ann Frazer-Reid.-(jam).                                                     Shantell Henry-Gayle.-(jam).</t>
  </si>
  <si>
    <t>1(876) 804-4157.                                                                    (876) 398-5029.                                                                                    (876) 820-1487.                                                                       (876) 854-6523.                                                              (876) 450-9312.                                                                               (876) 398-5029.                                                                                    (876) 591-4876.</t>
  </si>
  <si>
    <t xml:space="preserve">friendsforchangefoundation@gmail.com                                                                                                       nigelnelson15@yahoo.com                                             henrycyreta@yahoo.com                                                  try_niquee@yahoo.com                                                   michellefrazer17@yahoo.com                                          shantell_henry@yahoo.com                                                                </t>
  </si>
  <si>
    <t>Regina Hylton.-(Secretary/ overseas residence).                                                               Shaneil McGawn-Francis.-(jam).                                                 Kimone Shaw.-(jam).                                                                  Althea Mitchell.-(jam).</t>
  </si>
  <si>
    <t>Delores Treasure.-(secretary/jam).                                                          Quewone Bailey.-(jam).                                                                  Leroy Dixon.-(jam).</t>
  </si>
  <si>
    <t>(876) 832-9309.                                                                                                 (876) 451-8479.                                                                            (876) 469-1037.                                                                            (876) 506-1732.</t>
  </si>
  <si>
    <t>deloristreasure@gmail.com                                                                                                baileyquewone@gmail.com                                                                                                           leroy27a@gmail.com4\</t>
  </si>
  <si>
    <t>Wesley gibbings. (Trinidadian).                                                                                                                                               Julian Rogers. (Barbadian).                                                                         Kiran Maharaj. (Trinidadian).                                                     Nazima raghubir.(guyananese).                                                                                                           Lissa Grant.(Secretary/jam)</t>
  </si>
  <si>
    <t>1(876) 846-0525                                                                           (876) 906-7423.                                                  (876) 358-1133</t>
  </si>
  <si>
    <t>Admin@mediainstituteofthecaribbean.com                                                                                                     medianinstitutecaribbean@gmail.com                                                                               grantlissl@gmail.com</t>
  </si>
  <si>
    <t>CAUN100-2277C</t>
  </si>
  <si>
    <t>Charmain Brown's CAD Foundation</t>
  </si>
  <si>
    <t>3462 Navis Terrace, Cornwall Courts, Monetgo Bay P.O., St. James</t>
  </si>
  <si>
    <t>To educate and empower individuals to recognize the warning sign of coronary artery disease and to advocate for early, accessible screening.</t>
  </si>
  <si>
    <t>Shallay Nathalee Warren-Brimo.-(jam/secretary).                                                        Kirton Junior Demartin.-(jam).</t>
  </si>
  <si>
    <t xml:space="preserve">(876) 276-4625.                                                                                       (876) 276-4640.                                                                 (876) 477-2678.                                 </t>
  </si>
  <si>
    <t>cbrowncad@yahoo.com                                                                                                    stonebridgefinancial@yahoo.com                                                            shallaybrimo25@yahoo.com                                                               demartinkirton@yahoo.com</t>
  </si>
  <si>
    <t>CAIN100-2229C</t>
  </si>
  <si>
    <t>Stand With Love Foundation</t>
  </si>
  <si>
    <t>Lot 3, Sydmouth Avenue, May Pen, May Pen P.O., Clarendon.</t>
  </si>
  <si>
    <t>To support vulnerable communities through acts of compassion, advocacy, and social intervention,</t>
  </si>
  <si>
    <t>Jean Taylor.-(jam).                                                                                          Peaches Watson-Creary.-(jam/Secretary).                                                      Paul P. Creary.-(jam).</t>
  </si>
  <si>
    <t>standwithlovefoundation@gmail.com                                                              peachesscreary3@gmail.com                                                                        taylor193@gmail.com</t>
  </si>
  <si>
    <t xml:space="preserve">(646) 402-4505.                                                   (876) 789-0335.                                                             (876) 515-0096.                                                 </t>
  </si>
  <si>
    <t>Jan pieter van der leer.-(jam).                                                                                                                        Bruce andrew loshusan.-(jam).                                                                                                                                             Mellissa ann loushan-chung.-(secertary/jam).                                                                                                                       Laura loushan.-(jam).</t>
  </si>
  <si>
    <t>CAIN100-1664C</t>
  </si>
  <si>
    <t>kylfoundation@loshusan.com                                                                                                      mellissachung@yahoo.com                                                                                                lauraloshusan@gmail.com</t>
  </si>
  <si>
    <t>Jennifer Scott.-(secretary/jam).                                                                                  Dale Webber.-(jam).                                                        Michael  Witter.-(jam).                                                                      Ian Watson.-(jam).                                                               Eleanor Jones.-(jam).                                                                                          Donna Blake.-(jam).                                                                          Gillian Guthrie.-(jam).                                                                          Robert Stephenson.-(jam).                                                                             Anthony McKenzie.-(jam).                                          Kinsley Henry.-(jam).                                                            Jadev Singh.-(jam).</t>
  </si>
  <si>
    <t>1(876) 960-6744.                                                              (876) 361-3146.                                         (876) 869-9698.                          (876) 877-7792.</t>
  </si>
  <si>
    <t>Info@efj.org.jm                                                                                               jennifierscott@cwjamaica.com                                                                             dale.webber@uwimona.edu.jm</t>
  </si>
  <si>
    <t>CAIN100NR-175C</t>
  </si>
  <si>
    <t>CAIN100NR-206C</t>
  </si>
  <si>
    <t>Bella's Bucket of Blessings Limited</t>
  </si>
  <si>
    <t>Lilliput District, Lilliput P.O., Montego Bay, St. James.</t>
  </si>
  <si>
    <t>No Files for Information.</t>
  </si>
  <si>
    <t>Danielle Elizabeth Stiebell-Johnson.-(Secretary).                                                                    Jean Lowrie-Chin.                                                              Francis Oçarroll.                                                              Pauline Ellen Murphy.                                                                         Charmaine Chiristine Daniels.                                                         Maria Mulcahy.</t>
  </si>
  <si>
    <t>Digicelfoundationja@digicelgroup.com                                                                                                      danielle.stibel@digicelgroup.com                                                                               charmaine.daniels@digicelgroup.com</t>
  </si>
  <si>
    <t>1(876) 922-7666.                                                                (876)557-3827.                                                                 (876) 848-4431.</t>
  </si>
  <si>
    <t>Spotlight On Autism Awareness In Jamaica (SAAJ) Limited.</t>
  </si>
  <si>
    <t xml:space="preserve">Amy Allen.-(Secretary/American).                                                                 Dr. Ronald l. Wrong.-(jam/Canada).                                                                    Lena McCalla-Njee.-(/JAM/American).                                                                                                                                               Amy Allen.-(american).                                                      </t>
  </si>
  <si>
    <r>
      <t xml:space="preserve">Livwell By The BSF Limited                                                                                                                                          ( </t>
    </r>
    <r>
      <rPr>
        <b/>
        <sz val="12"/>
        <color rgb="FFFF0000"/>
        <rFont val="Amasis MT Pro Light"/>
        <family val="1"/>
      </rPr>
      <t>formally: Village Of Hope Limited</t>
    </r>
    <r>
      <rPr>
        <b/>
        <sz val="12"/>
        <color rgb="FF0000FF"/>
        <rFont val="Amasis MT Pro Light"/>
        <family val="1"/>
      </rPr>
      <t>).</t>
    </r>
  </si>
  <si>
    <t>Suit 3 &amp; 4 Cargill Avenue, Kingston 10</t>
  </si>
  <si>
    <t>Sharine Willis.-(secretary/jam).                                                                        Meg Georgia Gibson Henlin.-(jam).                                                                                      Stephanie Williams.-(jam).</t>
  </si>
  <si>
    <t xml:space="preserve">1(876) 908-3555.                                                  (876)828-3026.                                                               </t>
  </si>
  <si>
    <t xml:space="preserve">Womeninlaw@henlin.pro                                                                                                               sharinewillis@gmail.com                                       </t>
  </si>
  <si>
    <t xml:space="preserve">Francine Williams.-(secretary/jam).                                                           Monica Taylor.-(jam).                                                                   Dianne Clayton.-(jam).                                                                      </t>
  </si>
  <si>
    <t>1(876) 829-5507.                                                                                         (876) 579-3258.                                                    (876) 832-4199.</t>
  </si>
  <si>
    <t>Jamaica@iimfsupport.org                                                                                                  monica.taylor29@yahoo.com                                                                               franbar_williams@yahoo.com</t>
  </si>
  <si>
    <t>Dr.Ronald Blake.-(Secretary/jam).                                               Donald Gordon.-(jam).                                                  Collin Virgo.-(jam).                                                   Peter Thompson.-(jam).                                                                                               Charles Douglas.-(jam).                                                                                                     Garfield Ewart.-(jam).                                                              Alain Cox.-(jam).                                                                        Kayan Robinson.-(jam).                                                                                    Odean Bernard.-(jam).                                                                                                    Tanika Allen.-(jam).</t>
  </si>
  <si>
    <t>CAIN100-2289C</t>
  </si>
  <si>
    <t>Rainforest Caribbean Foundation</t>
  </si>
  <si>
    <t>67 Slipe Road, Kingston 5</t>
  </si>
  <si>
    <t>To provide relief from poverty with emphasis on the welfare of indigent, children, orphans, the aged and or disables and otherwise socially disadvantaged.                                                    To promote and advance the health and wellbeing of the public by granting financial or other support to health care institutions and initiatives.</t>
  </si>
  <si>
    <t>Bethany Antoinette Young.-(Secretary/jam).                                                                      Shelagh May Jardim.-(jam).                                                   Zakary Jonathan Jardim.-(jam).                                         Roger Anthony Lyn.-(jam).                                                                Jerome Sebastian Miles.-(jam).                                                                           Brian Maxwell Jardim.-(jam).                                                                      Maxwell Wesley Gordon Jardim.-(jam).                                                          Benjamin  James Jardim.-(jam).</t>
  </si>
  <si>
    <t xml:space="preserve">(876) 978-1994                                                                                (876) 920-3148     </t>
  </si>
  <si>
    <t>foundation@rainforestcaribbean.com</t>
  </si>
  <si>
    <t>CAIN100-2233C</t>
  </si>
  <si>
    <t>Future Makers Foundation Limited</t>
  </si>
  <si>
    <t>1 Waterloo Close, Spanish Town, St. Catherine</t>
  </si>
  <si>
    <t>Foster creative development in youth which aligns with our , objectives of raising the general public's awareness of the levels and impact of illiteracy in jamaica.</t>
  </si>
  <si>
    <t>Sarah McKenzie.-(Secretary).                                                                          Joel Nomdarkham.-(jam).                                                          Denar Brown.-(jam).                                                       Latoya West-Blackwood.-(jam).                                                        Nadine Nomdarkham.-(jam).</t>
  </si>
  <si>
    <t xml:space="preserve">(876) 842-6243.                                                     (876) 318-8795.                                                                  (876) 291-3522.                                                      (876) 822-2723.                                                                          (876) 457-8188                                                                              </t>
  </si>
  <si>
    <t>info@futuremakers30.com                                                                    sarahmartin002@gmail.com                                                      joel@amplifystu.com                                                           denar@amplifystu.com                                                                       latoya.westblackwood@gmail.com                                                                    nomdarkhamnadine@yahoo.com</t>
  </si>
  <si>
    <t>56 Hope road, kingston 6, St. Andrew</t>
  </si>
  <si>
    <t>CAIN100-1648C</t>
  </si>
  <si>
    <t>6 Red Hill Road, Shop # 15, kingston 19</t>
  </si>
  <si>
    <t>Jodi-Ann Nelson.-(secretary\jam).                                                                      Erica Raymond.-(jam).                                                                    Boswell Raymond.-(jam).</t>
  </si>
  <si>
    <t>1(876) 393-2801.                                                                    (876) 549-5049.                                                                (876) 541-4912.</t>
  </si>
  <si>
    <t>Eaglesdemi@gmail.com                                                            jojoan.nelson@gmail.com                                                                  ericapatraymond@gmail.com                                                                         harvest5000@gmail.com</t>
  </si>
  <si>
    <t xml:space="preserve">Sharmeel Williams.-(secretary/jam)..                                                                                                 Alejandra Williams.-(jam).                                                                                Angela Whyne.-(jam).                                                                                                  Shamora Brown.-(jam).                                                                                              </t>
  </si>
  <si>
    <t>(876) 485-8344                                                                                                 (876) 571-7639.                                                 (876) 332-9207.                                                         (876) 887-0513.</t>
  </si>
  <si>
    <t>sgwilliams@gograndconnection.com                                                                                                          alejandrawilliams858@gmail.com                                                                                                        shamorabown7@gmail.com                                                                                          sharmeel.williams@outlook.com                                                                                                                  foundation.heavensent@gmail.com                                                                                                       sharmeel.williams@gmail.com                                                                                     whyneangela62@gmail.com</t>
  </si>
  <si>
    <t xml:space="preserve">Legalunit@uwimona.edu.jm                                      maurice.smith@uwimona.edu.jm                                                                                                carla.henry@uwi.edu.jm                                                                                        offcfin@uwimona.edu.jm                                                                </t>
  </si>
  <si>
    <t>CAIN100-972C</t>
  </si>
  <si>
    <t>bishopbbrown@gmail.com                                                                               nbrownhenry@gmail.com</t>
  </si>
  <si>
    <t>Kyle Mais.-(jam).                                                                                      Debra Korver.-(jam).                                                                                Belinda Collier-Morrow.-(jam).                                                                                                                                                             Dianne Belnavis.-(jam).                                                                                  John Bailey.-(jam).                                                                          Maria Protz.-(jam/Can/USA).                                                                           Reanne McKenzie.-(jam).</t>
  </si>
  <si>
    <t xml:space="preserve">Swallowfield Chapel </t>
  </si>
  <si>
    <t>christopher senior.-(jam).                                                                                    Richard messado.-(jam).                                                                                                       Roy Anderson.-(jam).                                                                                          dave Garcia.-(jam)                                                                                julian spence.-(jam)                                                                                    frances yeo.-(jam),                                                                         Alfred Rallyn.-(jam).                                                                   Nigel Chambers.                                                    David Henry.</t>
  </si>
  <si>
    <t>CAIN100-2268C</t>
  </si>
  <si>
    <t>Kingdom Impact Jamaica Foundation Limited</t>
  </si>
  <si>
    <t>To undertake educational initiatives in primary and high schools across jamaica by providing financial assistance tyo schools and students.                                                                                        To provide relief to families in need who are impacted by domestic violence throughout jamaica.</t>
  </si>
  <si>
    <t>Ingrid Larmond.-(secretary/jam).                                                 Kal Larmond.-(jam).</t>
  </si>
  <si>
    <t>(876) 396-8108.                                        (876) 349-6551.</t>
  </si>
  <si>
    <t>nellokingdomculture@gmail.com                                                                               centon.larmond@gmail.com                                                                      leesah,larmond@gmail.com                                                                   ingridabrahams00@gmail.com</t>
  </si>
  <si>
    <t>Rachel Myers.-(secretary/jam).                                                        Craig Hendrickson.-(jam).                                                Brian Jardim.-(jam).</t>
  </si>
  <si>
    <t>cahendrickson@natbake.com                                                        rahm@natbake.com                                                                      ncbfoundation@natbake.com</t>
  </si>
  <si>
    <t>1(876) 908-2032  .                                                                                       (876) 960-1156-8.                                                                                          Fax: 1(876) 960-1140</t>
  </si>
  <si>
    <t>Annette Clayton-Baker.-(secretary).                                                                      Dr. Charmaine Scott.-(jam).                                                         Kristina Kelly.-(jam).                                                          Christopher Lai.-(jam).                                                                         Judith Richards.-(jam).</t>
  </si>
  <si>
    <t>1(876) 978-0829.                                                                     (876) 839-2070.</t>
  </si>
  <si>
    <t>Jamaicadownssyndome@cwjamaica.com                                                                                               admin@downsyndromejamaica.com                                                                                                     anneday@cwjamaica.com                                                        anneclay1@gmail.com</t>
  </si>
  <si>
    <t>CAB100NR-80C</t>
  </si>
  <si>
    <t>Rmessado@outlook.com                                                                       bogart.mark@gmail.com                                                                               navigatorsjamaica@gmail.com</t>
  </si>
  <si>
    <t>Jamaica Island Nutrition Network (JINN)</t>
  </si>
  <si>
    <t>Noel Thompson.-(secretary/trinidadian).                                                                                       Ewin Burton.-(jam).                                                                                      Dr. Audia Barnett.-(jam).                                                           Dr. Tameka Stephenson- Harris.-(jam).                                                                                                         Vanessa White-Barrow.-(jam).</t>
  </si>
  <si>
    <t>1(876) 977-4561                                                    1(876) 322-3142.                                                                           (876) 399-1695.                                                 (879) 816-2815.</t>
  </si>
  <si>
    <t>Nutritionjamaica@gmail.com                                                                                                                                patriciatho@gmail.com                                                                            noelhugh@hotmail.com                                                                                 erwinm.burton@gmail.com</t>
  </si>
  <si>
    <t>7 Maji Boulevard, Garveymeade, St. Catherine</t>
  </si>
  <si>
    <t>Shavajni mcbean. -(Secretary/jam).                                                                      Vanessa mcbean.-(jam).</t>
  </si>
  <si>
    <t>Joan Mattis.-(secretary/jam).                                                                                        Aaron Mattis.-(jam).                                                                                Fredrick Boothe.-(jam).                                                                Jodian King.-(jam).</t>
  </si>
  <si>
    <t>1(876) 612-7707.                                                                          (876) 540-1018.                                                                             (876) 324-0999.                                                               (876) 852-1235.</t>
  </si>
  <si>
    <t>Vahp2014@gmail.com                                                                                    joanmattis@hotmail.com                                                           mattis_aaron@yahoo.com                                                                                      jdn_king@yahoo.com</t>
  </si>
  <si>
    <t>info@risejamaica.org                                                                                                             nchambersgoss@risejamaice.org                                                             cra@cwjamaica.com                                                                            sonita.abrahams@gmail.com</t>
  </si>
  <si>
    <t>Marcus Garvey In Schools (MGIS) Foundation</t>
  </si>
  <si>
    <t>1A Trelawny Avenue, Riverton Meadows, Kingston 11.</t>
  </si>
  <si>
    <t xml:space="preserve">Dr. Lura Borland.-(Secretary).                                                                                       Cecile Hale.-(jam).                                                                                                  Carolyn Campbell.-(jam)                                                                                                 Lorna Gooden.-(jam).                                                                                       Steven Hudson.-(jam).                                                                                                            Janette Taylor.-(jam).                                                                                                              Al Johnson.-(jam).                                                                                                                     Patrick Prendergast.-(jam).                                                                        </t>
  </si>
  <si>
    <t>(876) 210-1715.                                             (876) 379-8541.                                                    (876) 371-3467.                                                   (876) 381-2069.                                                  (876) 378-5555.</t>
  </si>
  <si>
    <t xml:space="preserve">cecille.hale@gmail.com                                                                                                                       drauraborland@gmail.com                                      </t>
  </si>
  <si>
    <t>CAIN100-307C</t>
  </si>
  <si>
    <t>Dr. Pollyanna Howell-Chang.-(Secretary).                                                             Dr. Brian James.-(jam).                                                                     Dr. Kristen Little.-(jam).                                                                             Dr. Mike Millis.-(jam).                                                          Dr. Lesile Meade.-(jam).                                                                   Dr. Colin Abel.-(jam).                                                             Dr. Roger Carrington.-(jam).                                                                                   Prof. Marvin Reid.-(jam).</t>
  </si>
  <si>
    <t>(876) 946-1102.                                                   (876) 326-5305.                                                                      (876) 352-4138.                                                   (876) 520-5594.</t>
  </si>
  <si>
    <t>MAJSECRETARIAT@GMAI.COM                                                                                                                                       info@majdoctors.com                                                                                    pollyanna.howell.chang@gmail.com</t>
  </si>
  <si>
    <t>Love From Keywana Limited</t>
  </si>
  <si>
    <t>CAIN100-233C</t>
  </si>
  <si>
    <t>(876)929-6191-2</t>
  </si>
  <si>
    <t>Col. Edward Lyons, JP,.-(chife Secretary).                                                                                  Emmanuel Supre.-(territorial commander).                                                                  Lyndon Buckingham</t>
  </si>
  <si>
    <t>car.sba@car.salvationarmy.org                                                                                      edward.lyons@car.salvationarmy.org                                                                          emmanuel.supre@car.salvationarmy.org</t>
  </si>
  <si>
    <t>Last Risk Score</t>
  </si>
  <si>
    <t>Directors / Trustees</t>
  </si>
  <si>
    <t>Address of Director/Trustees</t>
  </si>
  <si>
    <t>Directors / Trustees TRN</t>
  </si>
  <si>
    <t>Date of last Fit &amp; Proper</t>
  </si>
  <si>
    <t>Revocation Reason</t>
  </si>
  <si>
    <t>Not seeing a file at the Norther Region Office</t>
  </si>
  <si>
    <t>Expired</t>
  </si>
  <si>
    <t>see remark</t>
  </si>
  <si>
    <t>No Revocation Order was sent to NR</t>
  </si>
  <si>
    <t>Not sure of the classification because there is no evidence of Articles of RGD docs
6A Form was submitted to revoke</t>
  </si>
  <si>
    <t>Sadie Collison
Hyacinth Burke-Smith</t>
  </si>
  <si>
    <t>Patrick Town, ellen Street P.O. Manchester
414 Helecaria, Coolshade, Richmond, St. Ann</t>
  </si>
  <si>
    <t>101-047-681
122-890-108</t>
  </si>
  <si>
    <t>Ensign Ministry</t>
  </si>
  <si>
    <t>Haughton Court, Lucea P.O. Hanover</t>
  </si>
  <si>
    <t>Tashana Blackwoood
Antoneisha Dunn</t>
  </si>
  <si>
    <t>Haughton Court, Lucea P.O. Hanover
24a Hudson street, Savanna-la-mar P.O. Westmoreland</t>
  </si>
  <si>
    <t>121-157-646
120-763-508</t>
  </si>
  <si>
    <t>File may have been managed in the Southern region</t>
  </si>
  <si>
    <t>CA100NR-71C</t>
  </si>
  <si>
    <t>Good is Good Thrift Store and Foundation Limited</t>
  </si>
  <si>
    <t>115 Albion Road, Montego Bay, St. James</t>
  </si>
  <si>
    <t>High</t>
  </si>
  <si>
    <t>Stephanie Hamilton
Milton Hamilton
Conroy Hamilton
Antonette Hamilton-Malcolm</t>
  </si>
  <si>
    <t xml:space="preserve">  </t>
  </si>
  <si>
    <t>Breach of the Charities Act and Regulations: failure to file Annual Return and Audited Financial statement</t>
  </si>
  <si>
    <t>No Revocation order was sent to NR</t>
  </si>
  <si>
    <t>Heirs of Promise Enterprises Limited</t>
  </si>
  <si>
    <t>156 morgan road, Montego Bay, St. James</t>
  </si>
  <si>
    <t>Vera Shymoniak
Juanita Smith</t>
  </si>
  <si>
    <t>187 Davis Road, Aliquippa, Pennsylvania 15001, USA
238 East Pennsylvania 16504, USA</t>
  </si>
  <si>
    <t>127-879-277 (Smith)</t>
  </si>
  <si>
    <t>Not seeing one on file</t>
  </si>
  <si>
    <t>Info for directors were captured from the Articles of Incorporation</t>
  </si>
  <si>
    <t>CA100NR-258C</t>
  </si>
  <si>
    <t>N/A</t>
  </si>
  <si>
    <t>Antonio McKoy
Nola Williams</t>
  </si>
  <si>
    <t>Lot 735 Westgate Hills, Montego Bay, St. James
McKenzie Drive, Flanker, Montego Bay, St. James</t>
  </si>
  <si>
    <t>See Remark</t>
  </si>
  <si>
    <t>Shrewsbury, Peterfield P.O. Westmoreland</t>
  </si>
  <si>
    <t>Wesmoreland</t>
  </si>
  <si>
    <t>Hartley Williams
Doris Williams
Kenneth Robinson
Barabara Brown
Faithlyn Willie</t>
  </si>
  <si>
    <t>Lot 29 Shrewbury Housing Scheme, Petersfield P.O. Westmoreland</t>
  </si>
  <si>
    <t>102-079-447
116-580-631
102-314-110
-</t>
  </si>
  <si>
    <t>May 15, 2015
May 15, 2015
May 30, 2015
May 30, 2015</t>
  </si>
  <si>
    <t>CA100NR-54C</t>
  </si>
  <si>
    <t>Milton Hall
Maria Swaine-Hall</t>
  </si>
  <si>
    <t>861 Johns Hall CloseWestgreen
Montego Bay, St. James
Lot 106 Crawford Street, Mt. Salem, Montego Bay</t>
  </si>
  <si>
    <t>129-087-866
128-469-714</t>
  </si>
  <si>
    <t>Have not received revocation order
Not enough information on file</t>
  </si>
  <si>
    <t>Lot 87 New Canaan, Dumfries P.O.</t>
  </si>
  <si>
    <t>Unincorporated</t>
  </si>
  <si>
    <t>Low</t>
  </si>
  <si>
    <t>O'Donnell Barnett
Marsha McDower-Smith
Veronica Hutchinson
Shawn Williams-Reid
Sharon Gordon
Brittney Miller</t>
  </si>
  <si>
    <t>Lot 87 New Canaan District, Dumfries P.O., St. James
same as above
Lot 79 Windward Close, Pitfour District, Granville P.O., St. James
Lot 3841 Kingstown Avenue, Cornwall Courts, Montgeo Bay, St. James
Anchovy Meadows, Anchovy P.O., St. James
Lot 87 new Canaan District, Dumfries P.O.</t>
  </si>
  <si>
    <t>125-895-623
119-125-676
115-052-127
104-237-040
102-692-980
124-999-603</t>
  </si>
  <si>
    <t>Not enough information on file</t>
  </si>
  <si>
    <t>Dominique Chapman
Leslie Steel</t>
  </si>
  <si>
    <t>Nompariel Road, Negril Westmoreland
Same as above</t>
  </si>
  <si>
    <t>127-556-222
127-527-672</t>
  </si>
  <si>
    <t>876 493-9157
876 218-5561</t>
  </si>
  <si>
    <t>domchapman68@gmail.com
lessteel56@gmail.com</t>
  </si>
  <si>
    <t>Breach of Charities Act - Failure to file</t>
  </si>
  <si>
    <t>Church of Our Lord Jesus Christ of the Apostolic Faith</t>
  </si>
  <si>
    <t>Roosevelt Avenue, Montego Bay</t>
  </si>
  <si>
    <t>low</t>
  </si>
  <si>
    <t>Andrew Cummings
Dudley Hamilton</t>
  </si>
  <si>
    <t>Lilliput District, Box 1046 Montego Bay
Lot 167 Pitfour Blvd. Box 1158, Montego Bay</t>
  </si>
  <si>
    <t>None was provided
None was provided</t>
  </si>
  <si>
    <t>876952-5189</t>
  </si>
  <si>
    <t>CA100NR-115</t>
  </si>
  <si>
    <t>1 Earl Drive, Albion #1 P.O. Montego Bay, St. James</t>
  </si>
  <si>
    <t>not sure of the info needed</t>
  </si>
  <si>
    <t>Patrick Harrison
Sandra Dean Richards
Bethsheba Sylvia Lee Love More
Vernon Riley</t>
  </si>
  <si>
    <t>1 Earl Drive, Albion #01 P.O., Montego Bay, St. James
458 Bahamas Avenue, Cornwall Courts, Montego Bay, St. James
Sea Castles, Rosehall, Montego Bay
Haughton Grove District, Ramble P.O., Hanover</t>
  </si>
  <si>
    <t>102-285-438
115-322-515
104-953-667
102-436-690</t>
  </si>
  <si>
    <t>876-350-3134</t>
  </si>
  <si>
    <t>ourchildrensfuturefoundation@gmail.com
richardssandra100!gmail.com
patrickharrison339@gmail.com
vernonriley66@gmail.com</t>
  </si>
  <si>
    <t>Cornwall College Old Boys Association Limited</t>
  </si>
  <si>
    <t>Orange Street, Montego Bay, St. James</t>
  </si>
  <si>
    <t>Ian Linton
garth Brown
Stephen Jennings
Ramon Clarke</t>
  </si>
  <si>
    <t>203 Northview Drive, Rhyme Park Village, St. James
811 Rhyne Park, Roshall, St. James
Lot 121 Barrett Hall, Rosehall, St. James
Lot 548 Ocean Wave Place, Bogue Village, Montego Bay, St. James</t>
  </si>
  <si>
    <t>102-481-512
100-105-467
104-781-114
-</t>
  </si>
  <si>
    <t>cornwallcollegeoldboys@gmail.com</t>
  </si>
  <si>
    <t>Caribbean Association of Otolaryngologists Limited</t>
  </si>
  <si>
    <t>Mount Salem Main Road P.O. Box 1623 P.O. #1</t>
  </si>
  <si>
    <t>Myrton Smith
Barbara Grandison
Andrew Manning
Halda Shaw</t>
  </si>
  <si>
    <t>9 Carmela Drive, Russell Heights, Kingston 8
1081 Taylor Road, Ironshore, Montego Bay
5 Cotton Tree Road, Mandeville, Manchester, Jamaica
6A Highland Drive, Kingston 19</t>
  </si>
  <si>
    <t>105-035-939
104-128-216
103-885-285
100-332-811</t>
  </si>
  <si>
    <t>Are These Children of a Lesser God Foundation Inc.</t>
  </si>
  <si>
    <t>341 Hartfiled South, Ironshore, Montego Bay</t>
  </si>
  <si>
    <t>Tina-Ann Kerr Thompson
Michelle Craige
Angella Samuels
Juliet Solomon-Rhodes
Marie Lightbourne</t>
  </si>
  <si>
    <t>1788 Kanawha Trail, Stone Mountain, Georgia 30087
1908 Paper Birch CV, Grayson GA 30017
2104 Forest Court, Snellville, Georgia 30078
400 W Peachtree Street, Unit 1316, Atlanta, GA 30308
5858 Silver Ridge Drive, Stone Mountain, Georgia 30087</t>
  </si>
  <si>
    <t>none was provided
129-819-549
122-542-420
130-426-512
126-319-081</t>
  </si>
  <si>
    <t>678-386-2929</t>
  </si>
  <si>
    <t>kerrthoompson@gmail.com
mcraigge@att.net
asamuels7@yahoo.com
rhodenjuliet@gmail.com
mclight1@hotmail.com</t>
  </si>
  <si>
    <t>Cleft of the Rock Outreach Ministries</t>
  </si>
  <si>
    <t>Retirement District, Montego Bay P.O. Box 2</t>
  </si>
  <si>
    <t>Dendrae Edwards
Loeon Power Jr
Clay Woodstock</t>
  </si>
  <si>
    <t>Spot Valley District, Montego Bay #1 P.O. St. James
Lot #1 Appleton Hall, Gwedolyn Close, Montego bay
Lot 3561 St. Georges Drive, Cornwall Courts, Montego Bat</t>
  </si>
  <si>
    <t>112-501-281
122-749-111
112-655-726</t>
  </si>
  <si>
    <t>Priory, St. Ann's Bay</t>
  </si>
  <si>
    <t>Tabitha Ann Gill
Lori Bennett Martin
Kathleen Wright</t>
  </si>
  <si>
    <t>Maries road, 440 17690, Vichy MO 65580, United States of America
16795 State Route Rolla, Missouri, 165401, U.S.A
Street Route East, 13240 Rolla, MO 65401, U.S.A</t>
  </si>
  <si>
    <t>129-063-894
123-864-879
129-063-967</t>
  </si>
  <si>
    <t>Not seeing F&amp;P on file; got info from Annual Return form</t>
  </si>
  <si>
    <t>876974-2301</t>
  </si>
  <si>
    <t>mpanday@parabizsolutions.com</t>
  </si>
  <si>
    <t>Shop 15 F &amp; S Complex, 29 - 31 Union Street, Montego Bay, St. James</t>
  </si>
  <si>
    <t>Kay Marie Francis
Marva Angela Matheson
Coleen Lawson
Whitcliffe Roberts
Phyllis Smith
Glenda Miller
Clifton Morris
Janice McGrowther
Lisa Golding</t>
  </si>
  <si>
    <t>28 Malcolm Drive, Bogue Heights, Montego Bay, St. James
Lot 218 Portview Drive, Pitfour, St. James
Lot 228 Primrose Road, Rosemount Gardens, Montego Bay, St. James
Lot 222 Phoenix Drive, Westgate Hills, Montego Bay, St. James
4 Valencia Drive, Rosemount, Montego Bay, St. James
Lot 30 Lynfred Manor, Hopewell, Hanover
Lot 346 Bogue Village, Montego Bay #1 P.O. Box 1309, St. James
862 Johns Hall Close, West Ocean, Montego Bay, St. James
194 Torao drive, Coral Gardens, Montego Bay, RoseHall P.O., St. James</t>
  </si>
  <si>
    <t>107-104-938
111-560-373
102-532-729
103-791-680
100-311-288
101-397-046
104-336-811
102-433-224
103-478-817</t>
  </si>
  <si>
    <t>Leeds District, Santa Cruz P.O.</t>
  </si>
  <si>
    <t>Claudett Reid-Lake
Beverley Samms</t>
  </si>
  <si>
    <t>Blowing Point, The Valley, Anguilla, BWI
Smoothland, Leeds District, Santa Cruz P.O., St. Elizabeth</t>
  </si>
  <si>
    <t>103-176-420
107-847-663</t>
  </si>
  <si>
    <t>876847-5643</t>
  </si>
  <si>
    <t>annsamms@yahoo.com
creidlake@gmail.com</t>
  </si>
  <si>
    <t>Education is the Key to Success</t>
  </si>
  <si>
    <t>184 Tortuga Drive, Greenwood, St. James</t>
  </si>
  <si>
    <t>st. James</t>
  </si>
  <si>
    <t>LA</t>
  </si>
  <si>
    <t>Tashana Brown
Sherika Samuels
Margie Spence
Alexa-Ray Coleman</t>
  </si>
  <si>
    <t>184 Tortuga Drive, Greenwood, St. James
4 Baptise Lane, Savanna-La-Mar P.O. Westmoreland
Lot 34 Catherine Hall Montego Bay
Lot 263 Catherine Hall, Montego Bay, St. James</t>
  </si>
  <si>
    <t>120-752-620
117-506-656
109-016-858
117-990-353</t>
  </si>
  <si>
    <t>Cornwall College Old Boys' Association, Class of 1990</t>
  </si>
  <si>
    <t>Michael Clarke
Michael Cole
Horace Binns</t>
  </si>
  <si>
    <t>30 Cambridge Meadows, Cambridge, St. James
27A Norwood Gardens, St. James
1551 Cornwall Court, Montego Bay, St. James</t>
  </si>
  <si>
    <t>101-571-895
100-011-578
103-994-874</t>
  </si>
  <si>
    <t>Unable to locate the file at NR
Have not received revocation order</t>
  </si>
  <si>
    <t>Have not received revocation order</t>
  </si>
  <si>
    <t>Lot 17 Piedmont, Greenside, Falmouth P.O.</t>
  </si>
  <si>
    <t>Fairview Shopping Centre, Montego Bay #1 P.O., St. James</t>
  </si>
  <si>
    <t>Mollie Plummer-Henry
Marsha McKenzie</t>
  </si>
  <si>
    <t>Chester Castle District, Chester Castle P.O., Hanover
Lot 645 providence Heights, Montego Bay P.O. #1, St. James</t>
  </si>
  <si>
    <t>109-063-791
109-497-074</t>
  </si>
  <si>
    <t>Not enough info on file
Have not received revocation order</t>
  </si>
  <si>
    <t>Regeves Cares Foundation Limited</t>
  </si>
  <si>
    <t>Bridgewater Boulevard, Discovery Bay P.O.</t>
  </si>
  <si>
    <t>Ingril Cheryl Spence
Heather White
Janz Jamieson
Shaundre Cowan
Lloyd Richards
Evelyn Spence
Donna Jackson</t>
  </si>
  <si>
    <t>Bridgewater Boulevard, Discovery Bay, St. Ann
Stewart Castle, Duncans, Trelawny
Lot 226 Ramtalie Boulevard, Cornwall Court, Montego Bay #1 P.O., St. James
35 Tryall Gardens, Sandy Bay, Hanover
22 Seaview Crescent, Discovery Bay Heights, St. Ann
Bridgewater Bouelvard, Discovery Bay, St. Ann
Lot 188 Cornwall Gardens, Montego Bay #1 P.O. Box 7648, St. James</t>
  </si>
  <si>
    <t>106-306-120
107-318-784
104-126-671
124-234-798
101-987-986
106-298-950
109-563-034</t>
  </si>
  <si>
    <t>Restoration of Life Mission in Christ</t>
  </si>
  <si>
    <t>002-895-685</t>
  </si>
  <si>
    <t>The Venetian, Strata 2344, 1113 Sterling Avenue Th#3, ironshore, Montego Bay, st. James</t>
  </si>
  <si>
    <t>Incorporation</t>
  </si>
  <si>
    <t>Camesha Dowdell
Kereena Blake</t>
  </si>
  <si>
    <t>27 Hedge Brook Lane, Stamford, Connectcut 06903, USA
10 Saddletree Lane, Harrison, New York 10528, USA</t>
  </si>
  <si>
    <t>132-383-489
120-981-912</t>
  </si>
  <si>
    <t>Failure to comply with provisions under the Charities Act and Regulations</t>
  </si>
  <si>
    <t>Not enough information on file
Not seeing any F&amp;PQ on file (Used last AR to acqure info on directors)</t>
  </si>
  <si>
    <t>CAIN100NR-321C</t>
  </si>
  <si>
    <t>59 Mount Salem Main Road, Montego Bay</t>
  </si>
  <si>
    <t>Hope Rosewelt
Frank Rosewelt
Sonia Pickering
Nadia Williams</t>
  </si>
  <si>
    <t>12 Dunbar Blvd, Montego Bay, St. James
12 Dunbar Blvd, Montego Bay, St. James
2 Sewell Avenue, Montego Bay, St. James
Lot 221 Providence Heights, Montego Bay, St. James</t>
  </si>
  <si>
    <t>101-380-205
106-896-709
100-506-313
101-960-174</t>
  </si>
  <si>
    <t>internationalworshipcenter@yahoo.com</t>
  </si>
  <si>
    <t>39 Mango Walk Country Club, Montego Bay #1 P.O.</t>
  </si>
  <si>
    <t>Tennecia Tydale
Hugh Tydale</t>
  </si>
  <si>
    <t>39 Mango Walk Country club, Montego Bay #1 P.O., St. James
Dundee District, Maroon Town P.O., St. James</t>
  </si>
  <si>
    <t>117-909-645
107-627-779</t>
  </si>
  <si>
    <t>Tennecia10@gmail.com</t>
  </si>
  <si>
    <t>Not enough information on file
Notice of Change (Form 7) was submitted but not seeing F&amp;PQ for the new directors; new &amp; old directors listed</t>
  </si>
  <si>
    <t>CAUN100NR-40C</t>
  </si>
  <si>
    <t>Hope Dreams &amp; Help for Jamaica</t>
  </si>
  <si>
    <t>Rufflin Street, Runaway Bay</t>
  </si>
  <si>
    <t>Ivan Coore
Clerene Campbell (old)
Ornella Josephs (old)
Garfield Riley
Carolyn Coore
Jasmine Ellis</t>
  </si>
  <si>
    <t>Rufflin Street, Runaway Bay P.O., St. Ann
Same as above
Not seeing any home address
Main Street, Runaway Bay, St. Ann
Rufflin Street, Runaway Bay P.O., St. Ann
Main Street, Runaway Bay, St. Ann</t>
  </si>
  <si>
    <t>114-154-198
118-909-045
121-876-403
110-963-903
-
109-161-947</t>
  </si>
  <si>
    <t>C/O Fontana Pharmacy, Fairview Mall, Bogue, St. James</t>
  </si>
  <si>
    <t>Winston Blackwood</t>
  </si>
  <si>
    <t>2 Shellway, Bogue Village, St. James</t>
  </si>
  <si>
    <t>102-871-906</t>
  </si>
  <si>
    <t>horatiostoneman@gmail.com</t>
  </si>
  <si>
    <t>Galloway District, Bethel Town P.O., Westmoreland</t>
  </si>
  <si>
    <t>Ricardo Johnson
Jannel McIntosh</t>
  </si>
  <si>
    <t>Galloway District, Bethel Town P.O., Westmoreland
Bethel Town, Bethel Town P.O., Westmoreland</t>
  </si>
  <si>
    <t>117-845-515
124-369-758</t>
  </si>
  <si>
    <t>CAIN100NR-139C</t>
  </si>
  <si>
    <t>Harriet Hall Foundation</t>
  </si>
  <si>
    <t>Norwood Gardens, Montego Bay P.O. #1, St. James</t>
  </si>
  <si>
    <t>Shanneil Duffus
Taedeen Stanley
Chantal Hibbert</t>
  </si>
  <si>
    <t>Norwood Gardens, Montego Bay P.O., St. James
4325 Skyline Blvd, Cape Coral, 33914
Lot 109 bethel Town, Bethel Town P.O., Westmoreland</t>
  </si>
  <si>
    <t>121-261-859
-
122-101-286</t>
  </si>
  <si>
    <t>EarthStrong Agro NGO Limited</t>
  </si>
  <si>
    <t xml:space="preserve">Feb </t>
  </si>
  <si>
    <t xml:space="preserve">Somerton International Bible Way Apostolic Church Limited </t>
  </si>
  <si>
    <t xml:space="preserve">             Low</t>
  </si>
  <si>
    <t>CA100NNR-93C</t>
  </si>
  <si>
    <t xml:space="preserve">Tangle River Missionary Baptist Church Limited </t>
  </si>
  <si>
    <t>Alva Don Steven
Sharon Reid-Steven
Gossett Reid</t>
  </si>
  <si>
    <t>Summer Hill District, Montego Bay #2 P.O., St. James
Same as above
Tangle River District, Falmstead Garden P.A., St. James</t>
  </si>
  <si>
    <t>105-597-619
-
104-839-996</t>
  </si>
  <si>
    <t>CA100NR-14C</t>
  </si>
  <si>
    <t>Carmen Wilson-Rozier
Gary Randolph-Rozier
Althea Pryce</t>
  </si>
  <si>
    <t>283 Holland Estate, Falmouth, Trelawny
Same as above
-</t>
  </si>
  <si>
    <t>117-786-047
128-213-209
129-229-539</t>
  </si>
  <si>
    <t>Not enough documentation on file</t>
  </si>
  <si>
    <t>We Care-FPGH Limited</t>
  </si>
  <si>
    <t xml:space="preserve">The Bryon Wiggan Charity Foundation </t>
  </si>
  <si>
    <t>CA100NR-98C</t>
  </si>
  <si>
    <t>angellarose1968@gmail.com</t>
  </si>
  <si>
    <t>Region Registered2</t>
  </si>
  <si>
    <r>
      <t>Suite 5, norwood gate, 15 norwood avenue, kingston 5.                                                                                                            (</t>
    </r>
    <r>
      <rPr>
        <b/>
        <sz val="12"/>
        <color rgb="FFFF0000"/>
        <rFont val="Amasis MT Pro Light"/>
        <family val="1"/>
      </rPr>
      <t>Formerly: 26 beechwood avenue, kingston 5.</t>
    </r>
    <r>
      <rPr>
        <b/>
        <sz val="12"/>
        <color rgb="FF0000FF"/>
        <rFont val="Amasis MT Pro Light"/>
        <family val="1"/>
      </rPr>
      <t>)</t>
    </r>
  </si>
  <si>
    <t>Rowena Buddington.-(Secretary).                                                                         Marlene Ann Beckford.-(jam).                                                                          Maj. Richard Cooke.-(jam).</t>
  </si>
  <si>
    <t xml:space="preserve">(876) 745-8631                                           (876) 817-5370.                                                 (876) 383-5226. </t>
  </si>
  <si>
    <t>ziggysoulministry@gmail.com                                                                                             mpomells@yahoo.com                                                                        majorc@flowja.com</t>
  </si>
  <si>
    <r>
      <t>Youth Hub International Limited                                                                                                                (formally:</t>
    </r>
    <r>
      <rPr>
        <sz val="11"/>
        <color rgb="FFFF0000"/>
        <rFont val="Arial"/>
        <family val="2"/>
      </rPr>
      <t xml:space="preserve"> Raymond &amp; Friends Changing Lives Limited</t>
    </r>
    <r>
      <rPr>
        <sz val="11"/>
        <rFont val="Arial"/>
        <family val="2"/>
      </rPr>
      <t>)</t>
    </r>
  </si>
  <si>
    <t>CAIN100NR-25C</t>
  </si>
  <si>
    <t>Norman manley blvd., Negril, Green Island P.O., Hanover</t>
  </si>
  <si>
    <t xml:space="preserve">1(876) 283-4965.                                                                                                    (876) 439-9093.                                                                      (876) 585-4744                                                                                                 </t>
  </si>
  <si>
    <t>William Willson,-(Secretary / british).                                                                         Melanie Subratie'-(jam).                                                                            Kevin Bourke,-(jam/canadian).                                                                                                                           Lisa D'Oyen.-(jam).                                                              Tabetha Phillips.-(jam/ american).                                                             Gina-May Mair.-(jam).                                                               Tim Van Asdonck.-(Dutch).</t>
  </si>
  <si>
    <t>(876) 927-7311                                 +447828140885.                                         (876) 361-3731.                                                     (876) 381-0725.                                                (876) 553-2913.</t>
  </si>
  <si>
    <t>freedomskateparkja@gmail.com                                                                                        team@flippingyouth.com                                                                                msubratie@gmail.com                                                                        kevinsbourke@gmail.com                                                                                                                           lisa.doyen@mussonfoundation.com</t>
  </si>
  <si>
    <t>CAUN100NR-209C</t>
  </si>
  <si>
    <t>Montego Bay High School Past Students' Association</t>
  </si>
  <si>
    <t>51 Union Street, Montego Bay, St. James</t>
  </si>
  <si>
    <t>preventtion of relief of poverty                                                                            The advancement of education                                                                       The advancement of good citizenship or community development                                                                              The relief of house in need because of youth, advanced age, ill health, disability, financial hardship, or other disadvantage.</t>
  </si>
  <si>
    <t>Ava Maria Campbell.                                                      Amanda Spencer.                                                          Terr-ann Williams-Clarke.                                                       Janice McGrowther.</t>
  </si>
  <si>
    <t>22/810/2025</t>
  </si>
  <si>
    <t>(876) 936-2759                                                                                    (876) 920-9507                                                          (876) 832-8914.                                            (876) 822-6084.                                                             (876) 826-5007.</t>
  </si>
  <si>
    <t>flowfoundationja@cwc.com                                                                                                  kecia.taylor@cwc.com                                                                                 keble.edwards@cwc.com                                                                                                   levaughn.flynn@cwc.com                                                                      stephen.price@cwc.com</t>
  </si>
  <si>
    <t>Kecia Taylor.(company Secretary).                                                            Rhys D. Campbell.-(jam).                                                         Rosario Veras.-(Dominican/ overseas resident).                                                                     Keble Edwards.-(jam).                                                                         Levanghn Flynn.-(jam).                                                            Muna Issa.-(jam).                                                                    Stephen Price.-(jam).                                                                      Carol Robertson.-(British).</t>
  </si>
  <si>
    <t>admin@thelef.foundation                                                                                           thelef.jm@gmail.com                                                                                 daniele.gallimore@yahoo.com                                                                                  admin@thelef.foundation                                                                       thelef.jm@gmail.com                                                        melody.gordon59@gmail.com</t>
  </si>
  <si>
    <t>(876) 220-5183                                                                        (876) 567-8844                                              (876) 220-5183</t>
  </si>
  <si>
    <t>HLB Mair Russell Consultants Limited.-(secretary).                                                                                                    Adam Stewart.-(jam).                                                                      Jamie Stewart.-McConnell.-(jam).                                                             Keith Collister.-(jam).                                                                          Dmitri Singh.-(jam).                                                                              Gary Sadler.-(american).                                                                    Heidi Clarke.-(jam)                                                                                                             Robert Stewart.-(jam).                                                                            Gebhard Rainer.-(Austrian).                                                                  Lana Rademaker.-(bahamian).                            Gisela Hogan.-(Compliance Officer).</t>
  </si>
  <si>
    <t>1(876) 929-6173                                                                       1(876) 929-5956.                                            (876) 926-2597.                                     (876) 926-2020.                                   (8760 979-9130 ext. 2447.                               +507-6162-2500.</t>
  </si>
  <si>
    <t>Foundation@grp.sandals.com                                                                               mgt.kingston@jm.gt.com                                                        heidi.clarke@sri.sandals.com                                            gisela.hogan@sri2000.com</t>
  </si>
  <si>
    <t>CAIN100-2242C</t>
  </si>
  <si>
    <t>Jaiku Limited</t>
  </si>
  <si>
    <t>11 Braemar Avenue, Kingston 10.</t>
  </si>
  <si>
    <t>Non-profit organization that curates solutions and opportunities exclusively for the POETRY INDUSTRY. It equips POETS to MASTER THEIR CRAFT, PROTECT THEIR INTELLECTUAL PROPERTY, operates profitably and sustainably, and serv diverse clientele with highest level of Professionlism.</t>
  </si>
  <si>
    <t xml:space="preserve">Britton Wright.-(Secretary/ jam).                                               Kacy-Ann Garvey.-(jam).                                </t>
  </si>
  <si>
    <t>(876) 542-5943.                                                                                                       (876) 296-7713.</t>
  </si>
  <si>
    <t>brittonwritespoetry@gmail.com                                                        jaikupoetry@gmail.com                                                                   kacy.garvey@gmail.com</t>
  </si>
  <si>
    <t xml:space="preserve">Marva Elizabeth Christian.-(Secretary/jam)                                                                      Glenford Christian.-(jam).                                                            </t>
  </si>
  <si>
    <t>(876) 978-3079.                                                                                     (876) 927-7098/9.</t>
  </si>
  <si>
    <t>Info@carimedfoundation.org                                                                                             marvac@carimed.com                                                                          glenc@carimed.com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</si>
</sst>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quot;$&quot;* #,##0.00_-;_-&quot;$&quot;* &quot;-&quot;??_-;_-@_-"/>
    <numFmt numFmtId="164" formatCode="_(&quot;$&quot;* #,##0.00_);_(&quot;$&quot;* \(#,##0.00\);_(&quot;$&quot;* &quot;-&quot;??_);_(@_)"/>
    <numFmt numFmtId="166" formatCode="[$-409]d\-mmm\-yy;@"/>
    <numFmt numFmtId="167" formatCode="[$-409]mmmm\ d\,\ yyyy;@"/>
  </numFmts>
  <fonts count="69" x14ac:knownFonts="1">
    <font>
      <sz val="11"/>
      <color theme="1"/>
      <name val="Calibri"/>
      <family val="2"/>
      <scheme val="minor"/>
    </font>
    <font>
      <u/>
      <sz val="11"/>
      <color theme="10"/>
      <name val="Calibri"/>
      <family val="2"/>
    </font>
    <font>
      <sz val="16"/>
      <color theme="1"/>
      <name val="Calibri"/>
      <family val="2"/>
      <scheme val="minor"/>
    </font>
    <font>
      <sz val="11"/>
      <color indexed="8"/>
      <name val="Calibri"/>
      <family val="2"/>
    </font>
    <font>
      <sz val="11"/>
      <color theme="1"/>
      <name val="Calibri"/>
      <family val="2"/>
      <scheme val="minor"/>
    </font>
    <font>
      <b/>
      <sz val="11"/>
      <name val="Arial"/>
      <family val="2"/>
    </font>
    <font>
      <sz val="11"/>
      <name val="Arial"/>
      <family val="2"/>
    </font>
    <font>
      <i/>
      <sz val="11"/>
      <name val="Arial"/>
      <family val="2"/>
    </font>
    <font>
      <b/>
      <i/>
      <sz val="11"/>
      <name val="Arial"/>
      <family val="2"/>
    </font>
    <font>
      <sz val="12"/>
      <name val="Arial"/>
      <family val="2"/>
    </font>
    <font>
      <b/>
      <sz val="12"/>
      <name val="Arial"/>
      <family val="2"/>
    </font>
    <font>
      <u/>
      <sz val="11"/>
      <name val="Arial"/>
      <family val="2"/>
    </font>
    <font>
      <b/>
      <sz val="11"/>
      <color theme="0"/>
      <name val="Arial"/>
      <family val="2"/>
    </font>
    <font>
      <b/>
      <sz val="12"/>
      <color theme="0"/>
      <name val="Arial"/>
      <family val="2"/>
    </font>
    <font>
      <sz val="14"/>
      <color theme="1"/>
      <name val="Calibri"/>
      <family val="2"/>
      <scheme val="minor"/>
    </font>
    <font>
      <sz val="12"/>
      <color rgb="FFFF0000"/>
      <name val="Arial"/>
      <family val="2"/>
    </font>
    <font>
      <sz val="11"/>
      <color rgb="FFFF0000"/>
      <name val="Arial"/>
      <family val="2"/>
    </font>
    <font>
      <b/>
      <i/>
      <sz val="11"/>
      <name val="Tahoma"/>
      <family val="2"/>
    </font>
    <font>
      <sz val="11"/>
      <color theme="1"/>
      <name val="Arial"/>
      <family val="2"/>
    </font>
    <font>
      <sz val="20"/>
      <color theme="1"/>
      <name val="Calibri"/>
      <family val="2"/>
      <scheme val="minor"/>
    </font>
    <font>
      <b/>
      <sz val="14"/>
      <name val="Calibri"/>
      <family val="2"/>
      <scheme val="minor"/>
    </font>
    <font>
      <sz val="12"/>
      <color theme="1"/>
      <name val="Arial"/>
      <family val="2"/>
    </font>
    <font>
      <i/>
      <sz val="12"/>
      <color rgb="FF0000FF"/>
      <name val="Arial"/>
      <family val="2"/>
    </font>
    <font>
      <sz val="12"/>
      <color rgb="FF002060"/>
      <name val="Arial"/>
      <family val="2"/>
    </font>
    <font>
      <b/>
      <sz val="11"/>
      <color rgb="FF0000FF"/>
      <name val="Arial"/>
      <family val="2"/>
    </font>
    <font>
      <sz val="12"/>
      <color rgb="FF0000FF"/>
      <name val="Arial"/>
      <family val="2"/>
    </font>
    <font>
      <sz val="11"/>
      <color rgb="FF0000FF"/>
      <name val="Arial"/>
      <family val="2"/>
    </font>
    <font>
      <sz val="10.5"/>
      <color rgb="FF0000FF"/>
      <name val="Arial"/>
      <family val="2"/>
    </font>
    <font>
      <u/>
      <sz val="12"/>
      <color rgb="FF0000FF"/>
      <name val="Arial"/>
      <family val="2"/>
    </font>
    <font>
      <sz val="11"/>
      <color rgb="FF0000FF"/>
      <name val="Calibri"/>
      <family val="2"/>
      <scheme val="minor"/>
    </font>
    <font>
      <sz val="12"/>
      <color rgb="FF0000FF"/>
      <name val="Baskerville Old Face"/>
      <family val="1"/>
    </font>
    <font>
      <i/>
      <sz val="11"/>
      <color rgb="FF0000FF"/>
      <name val="Arial"/>
      <family val="2"/>
    </font>
    <font>
      <b/>
      <sz val="12"/>
      <color rgb="FF0000FF"/>
      <name val="Arial"/>
      <family val="2"/>
    </font>
    <font>
      <u/>
      <sz val="11"/>
      <color rgb="FF0000FF"/>
      <name val="Arial"/>
      <family val="2"/>
    </font>
    <font>
      <u/>
      <sz val="11"/>
      <color rgb="FF0000FF"/>
      <name val="Calibri"/>
      <family val="2"/>
    </font>
    <font>
      <i/>
      <sz val="12"/>
      <color rgb="FF000000"/>
      <name val="Arial"/>
      <family val="2"/>
    </font>
    <font>
      <sz val="11"/>
      <color rgb="FF000000"/>
      <name val="Calibri"/>
      <family val="2"/>
      <scheme val="minor"/>
    </font>
    <font>
      <sz val="11"/>
      <color rgb="FF000000"/>
      <name val="Arial"/>
      <family val="2"/>
    </font>
    <font>
      <sz val="10.5"/>
      <color rgb="FF000000"/>
      <name val="Arial"/>
      <family val="2"/>
    </font>
    <font>
      <u/>
      <sz val="12"/>
      <color rgb="FF000000"/>
      <name val="Arial"/>
      <family val="2"/>
    </font>
    <font>
      <b/>
      <i/>
      <sz val="11"/>
      <color rgb="FF000000"/>
      <name val="Tahoma"/>
      <family val="2"/>
    </font>
    <font>
      <i/>
      <sz val="11"/>
      <color rgb="FF000000"/>
      <name val="Arial"/>
      <family val="2"/>
    </font>
    <font>
      <b/>
      <sz val="12"/>
      <color rgb="FF000000"/>
      <name val="Arial"/>
      <family val="2"/>
    </font>
    <font>
      <sz val="12"/>
      <color rgb="FF000000"/>
      <name val="Arial"/>
      <family val="2"/>
    </font>
    <font>
      <b/>
      <sz val="11"/>
      <color rgb="FF9190FF"/>
      <name val="Arial"/>
      <family val="2"/>
    </font>
    <font>
      <sz val="11"/>
      <color rgb="FF00005E"/>
      <name val="Arial"/>
      <family val="2"/>
    </font>
    <font>
      <b/>
      <sz val="11"/>
      <color rgb="FF0000FF"/>
      <name val="Amasis MT Pro Light"/>
      <family val="1"/>
    </font>
    <font>
      <b/>
      <sz val="12"/>
      <color rgb="FF0000FF"/>
      <name val="Amasis MT Pro Light"/>
      <family val="1"/>
    </font>
    <font>
      <b/>
      <sz val="10.5"/>
      <color rgb="FF0000FF"/>
      <name val="Amasis MT Pro Light"/>
      <family val="1"/>
    </font>
    <font>
      <b/>
      <u/>
      <sz val="12"/>
      <color rgb="FF0000FF"/>
      <name val="Amasis MT Pro Light"/>
      <family val="1"/>
    </font>
    <font>
      <b/>
      <sz val="12"/>
      <color theme="1"/>
      <name val="Amasis MT Pro Light"/>
      <family val="1"/>
    </font>
    <font>
      <b/>
      <sz val="10.5"/>
      <color rgb="FF000000"/>
      <name val="Amasis MT Pro Light"/>
      <family val="1"/>
    </font>
    <font>
      <b/>
      <sz val="12"/>
      <color rgb="FF000000"/>
      <name val="Amasis MT Pro Light"/>
      <family val="1"/>
    </font>
    <font>
      <b/>
      <u/>
      <sz val="12"/>
      <color rgb="FF000000"/>
      <name val="Amasis MT Pro Light"/>
      <family val="1"/>
    </font>
    <font>
      <b/>
      <u/>
      <sz val="11"/>
      <color rgb="FF0000FF"/>
      <name val="Amasis MT Pro Light"/>
      <family val="1"/>
    </font>
    <font>
      <b/>
      <sz val="10"/>
      <color rgb="FF0000FF"/>
      <name val="Amasis MT Pro Light"/>
      <family val="1"/>
    </font>
    <font>
      <b/>
      <sz val="12"/>
      <color rgb="FFFF0000"/>
      <name val="Amasis MT Pro Light"/>
      <family val="1"/>
    </font>
    <font>
      <u/>
      <sz val="11"/>
      <color theme="10"/>
      <name val="Calibri"/>
      <family val="2"/>
      <scheme val="minor"/>
    </font>
    <font>
      <i/>
      <sz val="10"/>
      <name val="Arial"/>
      <family val="2"/>
    </font>
    <font>
      <sz val="10.5"/>
      <name val="Arial"/>
      <family val="2"/>
    </font>
    <font>
      <u/>
      <sz val="12"/>
      <name val="Arial"/>
      <family val="2"/>
    </font>
    <font>
      <b/>
      <sz val="12"/>
      <color rgb="FFFF0000"/>
      <name val="Arial"/>
      <family val="2"/>
    </font>
    <font>
      <i/>
      <sz val="12"/>
      <name val="Arial"/>
      <family val="2"/>
    </font>
    <font>
      <i/>
      <sz val="10"/>
      <color theme="1"/>
      <name val="Calibri"/>
      <family val="2"/>
      <scheme val="minor"/>
    </font>
    <font>
      <u/>
      <sz val="11"/>
      <color theme="10"/>
      <name val="Arial"/>
      <family val="2"/>
    </font>
    <font>
      <i/>
      <sz val="10"/>
      <color theme="1"/>
      <name val="Arial"/>
      <family val="2"/>
    </font>
    <font>
      <sz val="11"/>
      <name val="Calibri"/>
      <family val="2"/>
    </font>
    <font>
      <sz val="10.5"/>
      <color theme="1"/>
      <name val="Arial"/>
      <family val="2"/>
    </font>
    <font>
      <u/>
      <sz val="12"/>
      <color theme="1"/>
      <name val="Arial"/>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rgb="FFFF66FF"/>
        <bgColor indexed="64"/>
      </patternFill>
    </fill>
    <fill>
      <patternFill patternType="solid">
        <fgColor rgb="FFFF0000"/>
        <bgColor indexed="64"/>
      </patternFill>
    </fill>
    <fill>
      <patternFill patternType="solid">
        <fgColor theme="6" tint="-0.249977111117893"/>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6">
    <xf numFmtId="0" fontId="0" fillId="0" borderId="0"/>
    <xf numFmtId="0" fontId="1" fillId="0" borderId="0" applyNumberFormat="0" applyFill="0" applyBorder="0" applyAlignment="0" applyProtection="0">
      <alignment vertical="top"/>
      <protection locked="0"/>
    </xf>
    <xf numFmtId="0" fontId="3" fillId="0" borderId="0"/>
    <xf numFmtId="44" fontId="4" fillId="0" borderId="0" applyFont="0" applyFill="0" applyBorder="0" applyAlignment="0" applyProtection="0"/>
    <xf numFmtId="164" fontId="4" fillId="0" borderId="0" applyFont="0" applyFill="0" applyBorder="0" applyAlignment="0" applyProtection="0"/>
    <xf numFmtId="0" fontId="57" fillId="0" borderId="0" applyNumberFormat="0" applyFill="0" applyBorder="0" applyAlignment="0" applyProtection="0"/>
  </cellStyleXfs>
  <cellXfs count="327">
    <xf numFmtId="0" fontId="0" fillId="0" borderId="0" xfId="0"/>
    <xf numFmtId="0" fontId="2" fillId="0" borderId="1" xfId="0" applyFont="1" applyBorder="1" applyAlignment="1">
      <alignment horizontal="center" vertical="top" wrapText="1"/>
    </xf>
    <xf numFmtId="0" fontId="2" fillId="2" borderId="1" xfId="0" applyFont="1" applyFill="1" applyBorder="1" applyAlignment="1">
      <alignment horizontal="center" vertical="top" wrapText="1"/>
    </xf>
    <xf numFmtId="0" fontId="2" fillId="0" borderId="0" xfId="0" applyFont="1"/>
    <xf numFmtId="0" fontId="5" fillId="0" borderId="0" xfId="0" applyFont="1" applyAlignment="1" applyProtection="1">
      <alignment horizontal="center" vertical="top" wrapText="1"/>
      <protection locked="0"/>
    </xf>
    <xf numFmtId="0" fontId="6" fillId="0" borderId="0" xfId="0" applyFont="1" applyAlignment="1" applyProtection="1">
      <alignment vertical="top" wrapText="1"/>
      <protection locked="0"/>
    </xf>
    <xf numFmtId="0" fontId="6" fillId="0" borderId="0" xfId="0" applyFont="1" applyAlignment="1" applyProtection="1">
      <alignment horizontal="center" vertical="top" wrapText="1"/>
      <protection locked="0"/>
    </xf>
    <xf numFmtId="0" fontId="10"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6" fillId="0" borderId="0" xfId="0" applyFont="1"/>
    <xf numFmtId="0" fontId="7" fillId="0" borderId="0" xfId="0" applyFont="1" applyAlignment="1" applyProtection="1">
      <alignment vertical="top" wrapText="1"/>
      <protection locked="0"/>
    </xf>
    <xf numFmtId="0" fontId="6" fillId="0" borderId="0" xfId="0" applyFont="1" applyAlignment="1" applyProtection="1">
      <alignment horizontal="left" vertical="top" wrapText="1"/>
      <protection locked="0"/>
    </xf>
    <xf numFmtId="0" fontId="7" fillId="0" borderId="0" xfId="0" applyFont="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9" fillId="2" borderId="1" xfId="0" applyFont="1" applyFill="1" applyBorder="1" applyAlignment="1" applyProtection="1">
      <alignment horizontal="center" vertical="top" wrapText="1"/>
      <protection locked="0"/>
    </xf>
    <xf numFmtId="0" fontId="9" fillId="2" borderId="1" xfId="0" applyFont="1" applyFill="1" applyBorder="1" applyAlignment="1">
      <alignment horizontal="center" vertical="top" wrapText="1"/>
    </xf>
    <xf numFmtId="15" fontId="9" fillId="2" borderId="1" xfId="0" applyNumberFormat="1" applyFont="1" applyFill="1" applyBorder="1" applyAlignment="1" applyProtection="1">
      <alignment horizontal="center" vertical="top" wrapText="1"/>
      <protection locked="0"/>
    </xf>
    <xf numFmtId="0" fontId="14" fillId="2" borderId="0" xfId="0" applyFont="1" applyFill="1" applyAlignment="1">
      <alignment horizontal="center" vertical="center"/>
    </xf>
    <xf numFmtId="0" fontId="9" fillId="5" borderId="1" xfId="0" applyFont="1" applyFill="1" applyBorder="1" applyAlignment="1" applyProtection="1">
      <alignment horizontal="center" vertical="top" wrapText="1"/>
      <protection locked="0"/>
    </xf>
    <xf numFmtId="15" fontId="9" fillId="5" borderId="1" xfId="0" applyNumberFormat="1" applyFont="1" applyFill="1" applyBorder="1" applyAlignment="1" applyProtection="1">
      <alignment horizontal="center" vertical="top" wrapText="1"/>
      <protection locked="0"/>
    </xf>
    <xf numFmtId="0" fontId="9" fillId="5" borderId="1" xfId="0" applyFont="1" applyFill="1" applyBorder="1" applyAlignment="1">
      <alignment horizontal="center" vertical="top" wrapText="1"/>
    </xf>
    <xf numFmtId="0" fontId="0" fillId="3" borderId="0" xfId="0" applyFill="1"/>
    <xf numFmtId="0" fontId="18" fillId="0" borderId="1" xfId="0" applyFont="1" applyBorder="1" applyAlignment="1">
      <alignment vertical="top"/>
    </xf>
    <xf numFmtId="0" fontId="18" fillId="0" borderId="1" xfId="0" applyFont="1" applyBorder="1" applyAlignment="1">
      <alignment vertical="top" wrapText="1"/>
    </xf>
    <xf numFmtId="0" fontId="6" fillId="3" borderId="0" xfId="0" applyFont="1" applyFill="1" applyAlignment="1" applyProtection="1">
      <alignment horizontal="center" vertical="top" wrapText="1"/>
      <protection locked="0"/>
    </xf>
    <xf numFmtId="0" fontId="5" fillId="3" borderId="0" xfId="0" applyFont="1" applyFill="1" applyAlignment="1" applyProtection="1">
      <alignment horizontal="center" vertical="top" wrapText="1"/>
      <protection locked="0"/>
    </xf>
    <xf numFmtId="0" fontId="8" fillId="3" borderId="0" xfId="0" applyFont="1" applyFill="1" applyAlignment="1" applyProtection="1">
      <alignment horizontal="center" vertical="top" wrapText="1"/>
      <protection locked="0"/>
    </xf>
    <xf numFmtId="0" fontId="6" fillId="3" borderId="0" xfId="0" applyFont="1" applyFill="1" applyAlignment="1" applyProtection="1">
      <alignment vertical="top" wrapText="1"/>
      <protection locked="0"/>
    </xf>
    <xf numFmtId="0" fontId="7" fillId="3" borderId="0" xfId="0" applyFont="1" applyFill="1" applyAlignment="1" applyProtection="1">
      <alignment horizontal="center" vertical="top" wrapText="1"/>
      <protection locked="0"/>
    </xf>
    <xf numFmtId="0" fontId="11" fillId="3" borderId="0" xfId="0" applyFont="1" applyFill="1" applyAlignment="1" applyProtection="1">
      <alignment horizontal="center" vertical="top" wrapText="1"/>
      <protection locked="0"/>
    </xf>
    <xf numFmtId="0" fontId="18" fillId="5" borderId="1" xfId="0" applyFont="1" applyFill="1" applyBorder="1" applyAlignment="1">
      <alignment vertical="top"/>
    </xf>
    <xf numFmtId="0" fontId="18" fillId="5" borderId="3" xfId="0" applyFont="1" applyFill="1" applyBorder="1" applyAlignment="1">
      <alignment horizontal="center" vertical="center" wrapText="1"/>
    </xf>
    <xf numFmtId="0" fontId="19" fillId="4" borderId="12" xfId="0" applyFont="1" applyFill="1" applyBorder="1"/>
    <xf numFmtId="0" fontId="20" fillId="6" borderId="1"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12" fillId="3" borderId="10" xfId="0" applyFont="1" applyFill="1" applyBorder="1" applyAlignment="1" applyProtection="1">
      <alignment horizontal="center" vertical="center" wrapText="1"/>
      <protection locked="0"/>
    </xf>
    <xf numFmtId="0" fontId="13" fillId="3" borderId="10"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top" wrapText="1"/>
      <protection locked="0"/>
    </xf>
    <xf numFmtId="0" fontId="21" fillId="5" borderId="1" xfId="0" applyFont="1" applyFill="1" applyBorder="1" applyAlignment="1" applyProtection="1">
      <alignment horizontal="center" vertical="top" wrapText="1"/>
      <protection locked="0"/>
    </xf>
    <xf numFmtId="0" fontId="21" fillId="5" borderId="1" xfId="0" applyFont="1" applyFill="1" applyBorder="1" applyAlignment="1">
      <alignment horizontal="center" vertical="top" wrapText="1"/>
    </xf>
    <xf numFmtId="0" fontId="18" fillId="5" borderId="2" xfId="0" applyFont="1" applyFill="1" applyBorder="1" applyAlignment="1" applyProtection="1">
      <alignment horizontal="center" vertical="top" wrapText="1"/>
      <protection locked="0"/>
    </xf>
    <xf numFmtId="0" fontId="23" fillId="5" borderId="1" xfId="0" applyFont="1" applyFill="1" applyBorder="1" applyAlignment="1" applyProtection="1">
      <alignment horizontal="center" vertical="top" wrapText="1"/>
      <protection locked="0"/>
    </xf>
    <xf numFmtId="0" fontId="23" fillId="5" borderId="2" xfId="0" applyFont="1" applyFill="1" applyBorder="1" applyAlignment="1" applyProtection="1">
      <alignment horizontal="center" vertical="top" wrapText="1"/>
      <protection locked="0"/>
    </xf>
    <xf numFmtId="0" fontId="23" fillId="5" borderId="1" xfId="0" applyFont="1" applyFill="1" applyBorder="1" applyAlignment="1">
      <alignment horizontal="center" vertical="top" wrapText="1"/>
    </xf>
    <xf numFmtId="15" fontId="23" fillId="5"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top" wrapText="1"/>
    </xf>
    <xf numFmtId="15" fontId="23" fillId="5" borderId="1" xfId="0" applyNumberFormat="1" applyFont="1" applyFill="1" applyBorder="1" applyAlignment="1" applyProtection="1">
      <alignment horizontal="center" vertical="top" wrapText="1"/>
      <protection locked="0"/>
    </xf>
    <xf numFmtId="0" fontId="23" fillId="5" borderId="1" xfId="0" applyFont="1" applyFill="1" applyBorder="1" applyAlignment="1">
      <alignment horizontal="center" wrapText="1"/>
    </xf>
    <xf numFmtId="15" fontId="23" fillId="5" borderId="3" xfId="0" applyNumberFormat="1" applyFont="1" applyFill="1" applyBorder="1" applyAlignment="1" applyProtection="1">
      <alignment horizontal="center" vertical="top" wrapText="1"/>
      <protection locked="0"/>
    </xf>
    <xf numFmtId="0" fontId="25" fillId="2" borderId="2" xfId="0" applyFont="1" applyFill="1" applyBorder="1" applyAlignment="1" applyProtection="1">
      <alignment horizontal="center" vertical="top" wrapText="1"/>
      <protection locked="0"/>
    </xf>
    <xf numFmtId="0" fontId="25" fillId="2" borderId="1" xfId="0" applyFont="1" applyFill="1" applyBorder="1" applyAlignment="1" applyProtection="1">
      <alignment horizontal="center" vertical="top" wrapText="1"/>
      <protection locked="0"/>
    </xf>
    <xf numFmtId="0" fontId="25" fillId="2" borderId="1" xfId="0" applyFont="1" applyFill="1" applyBorder="1" applyAlignment="1">
      <alignment horizontal="center" vertical="top" wrapText="1"/>
    </xf>
    <xf numFmtId="0" fontId="26" fillId="0" borderId="1" xfId="0" applyFont="1" applyBorder="1" applyAlignment="1" applyProtection="1">
      <alignment horizontal="center" vertical="top" wrapText="1"/>
      <protection locked="0"/>
    </xf>
    <xf numFmtId="15" fontId="25" fillId="2" borderId="3" xfId="0" applyNumberFormat="1" applyFont="1" applyFill="1" applyBorder="1" applyAlignment="1" applyProtection="1">
      <alignment horizontal="center" vertical="top" wrapText="1"/>
      <protection locked="0"/>
    </xf>
    <xf numFmtId="15" fontId="25" fillId="2" borderId="1" xfId="0" applyNumberFormat="1" applyFont="1" applyFill="1" applyBorder="1" applyAlignment="1" applyProtection="1">
      <alignment horizontal="center" vertical="top" wrapText="1"/>
      <protection locked="0"/>
    </xf>
    <xf numFmtId="0" fontId="27" fillId="0" borderId="1" xfId="0" applyFont="1" applyBorder="1" applyAlignment="1">
      <alignment horizontal="center" vertical="top"/>
    </xf>
    <xf numFmtId="0" fontId="22" fillId="2" borderId="1" xfId="0" applyFont="1" applyFill="1" applyBorder="1" applyAlignment="1" applyProtection="1">
      <alignment horizontal="center" vertical="top" wrapText="1"/>
      <protection locked="0"/>
    </xf>
    <xf numFmtId="0" fontId="28" fillId="2" borderId="1" xfId="1" applyFont="1" applyFill="1" applyBorder="1" applyAlignment="1" applyProtection="1">
      <alignment horizontal="center" vertical="top" wrapText="1"/>
      <protection locked="0"/>
    </xf>
    <xf numFmtId="15" fontId="26" fillId="2" borderId="1" xfId="0" applyNumberFormat="1" applyFont="1" applyFill="1" applyBorder="1" applyAlignment="1">
      <alignment horizontal="center" vertical="top" wrapText="1"/>
    </xf>
    <xf numFmtId="15" fontId="26" fillId="2" borderId="3" xfId="0" applyNumberFormat="1" applyFont="1" applyFill="1" applyBorder="1" applyAlignment="1">
      <alignment horizontal="center" vertical="top" wrapText="1"/>
    </xf>
    <xf numFmtId="0" fontId="26" fillId="0" borderId="3" xfId="0" applyFont="1" applyBorder="1" applyAlignment="1">
      <alignment horizontal="center" vertical="center" wrapText="1"/>
    </xf>
    <xf numFmtId="0" fontId="29" fillId="0" borderId="3" xfId="0" applyFont="1" applyBorder="1"/>
    <xf numFmtId="0" fontId="26" fillId="0" borderId="3" xfId="0" applyFont="1" applyBorder="1" applyAlignment="1" applyProtection="1">
      <alignment horizontal="center" vertical="top" wrapText="1"/>
      <protection locked="0"/>
    </xf>
    <xf numFmtId="0" fontId="26" fillId="0" borderId="4" xfId="0" applyFont="1" applyBorder="1" applyAlignment="1" applyProtection="1">
      <alignment horizontal="center" vertical="top" wrapText="1"/>
      <protection locked="0"/>
    </xf>
    <xf numFmtId="0" fontId="25" fillId="0" borderId="1" xfId="0" applyFont="1" applyBorder="1" applyAlignment="1">
      <alignment horizontal="center" vertical="top" wrapText="1"/>
    </xf>
    <xf numFmtId="0" fontId="26" fillId="0" borderId="2" xfId="0" applyFont="1" applyBorder="1" applyAlignment="1" applyProtection="1">
      <alignment horizontal="center" vertical="top" wrapText="1"/>
      <protection locked="0"/>
    </xf>
    <xf numFmtId="166" fontId="25" fillId="2" borderId="1" xfId="0" applyNumberFormat="1" applyFont="1" applyFill="1" applyBorder="1" applyAlignment="1">
      <alignment horizontal="center" vertical="top" wrapText="1"/>
    </xf>
    <xf numFmtId="0" fontId="28" fillId="2" borderId="1" xfId="0" applyFont="1" applyFill="1" applyBorder="1" applyAlignment="1" applyProtection="1">
      <alignment horizontal="center" vertical="top" wrapText="1"/>
      <protection locked="0"/>
    </xf>
    <xf numFmtId="0" fontId="25" fillId="2" borderId="1" xfId="1" applyFont="1" applyFill="1" applyBorder="1" applyAlignment="1" applyProtection="1">
      <alignment horizontal="center" vertical="top" wrapText="1"/>
      <protection locked="0"/>
    </xf>
    <xf numFmtId="0" fontId="30" fillId="0" borderId="4" xfId="0" applyFont="1" applyBorder="1" applyAlignment="1">
      <alignment horizontal="left" vertical="top"/>
    </xf>
    <xf numFmtId="15" fontId="25" fillId="2" borderId="1" xfId="0" applyNumberFormat="1" applyFont="1" applyFill="1" applyBorder="1" applyAlignment="1">
      <alignment horizontal="center" vertical="top" wrapText="1"/>
    </xf>
    <xf numFmtId="0" fontId="22" fillId="2" borderId="1" xfId="0" applyFont="1" applyFill="1" applyBorder="1" applyAlignment="1">
      <alignment horizontal="center" vertical="top" wrapText="1"/>
    </xf>
    <xf numFmtId="0" fontId="28" fillId="2" borderId="1" xfId="1" applyFont="1" applyFill="1" applyBorder="1" applyAlignment="1" applyProtection="1">
      <alignment horizontal="center" vertical="top" wrapText="1"/>
    </xf>
    <xf numFmtId="0" fontId="31" fillId="0" borderId="4" xfId="0" applyFont="1" applyBorder="1" applyAlignment="1" applyProtection="1">
      <alignment horizontal="center" vertical="top" wrapText="1"/>
      <protection locked="0"/>
    </xf>
    <xf numFmtId="0" fontId="31" fillId="0" borderId="2" xfId="0" applyFont="1" applyBorder="1" applyAlignment="1" applyProtection="1">
      <alignment horizontal="center" vertical="top" wrapText="1"/>
      <protection locked="0"/>
    </xf>
    <xf numFmtId="0" fontId="26" fillId="0" borderId="9" xfId="0" applyFont="1" applyBorder="1" applyAlignment="1" applyProtection="1">
      <alignment horizontal="center" vertical="top" wrapText="1"/>
      <protection locked="0"/>
    </xf>
    <xf numFmtId="0" fontId="26" fillId="2" borderId="4" xfId="0" applyFont="1" applyFill="1" applyBorder="1" applyAlignment="1">
      <alignment horizontal="center" vertical="top" wrapText="1"/>
    </xf>
    <xf numFmtId="0" fontId="26" fillId="2" borderId="2" xfId="0" applyFont="1" applyFill="1" applyBorder="1" applyAlignment="1">
      <alignment horizontal="center" vertical="top" wrapText="1"/>
    </xf>
    <xf numFmtId="0" fontId="26" fillId="2" borderId="1" xfId="0" applyFont="1" applyFill="1" applyBorder="1" applyAlignment="1">
      <alignment horizontal="center" vertical="top" wrapText="1"/>
    </xf>
    <xf numFmtId="0" fontId="26" fillId="0" borderId="6" xfId="0" applyFont="1" applyBorder="1" applyAlignment="1" applyProtection="1">
      <alignment horizontal="center" vertical="top" wrapText="1"/>
      <protection locked="0"/>
    </xf>
    <xf numFmtId="0" fontId="25" fillId="0" borderId="1" xfId="0" applyFont="1" applyBorder="1" applyAlignment="1">
      <alignment horizontal="center" wrapText="1"/>
    </xf>
    <xf numFmtId="0" fontId="24" fillId="0" borderId="2" xfId="0" applyFont="1" applyBorder="1" applyAlignment="1" applyProtection="1">
      <alignment horizontal="center" vertical="top" wrapText="1"/>
      <protection locked="0"/>
    </xf>
    <xf numFmtId="0" fontId="32" fillId="2" borderId="4" xfId="0" applyFont="1" applyFill="1" applyBorder="1" applyAlignment="1">
      <alignment horizontal="center" vertical="center" wrapText="1"/>
    </xf>
    <xf numFmtId="0" fontId="26" fillId="2" borderId="3" xfId="0" applyFont="1" applyFill="1" applyBorder="1" applyAlignment="1">
      <alignment horizontal="center" vertical="top" wrapText="1"/>
    </xf>
    <xf numFmtId="0" fontId="26" fillId="0" borderId="1" xfId="0" applyFont="1" applyBorder="1" applyAlignment="1">
      <alignment horizontal="center" vertical="center" wrapText="1"/>
    </xf>
    <xf numFmtId="0" fontId="26" fillId="0" borderId="13" xfId="0" applyFont="1" applyBorder="1" applyAlignment="1" applyProtection="1">
      <alignment horizontal="center" vertical="top" wrapText="1"/>
      <protection locked="0"/>
    </xf>
    <xf numFmtId="0" fontId="31" fillId="0" borderId="1" xfId="0" applyFont="1" applyBorder="1" applyAlignment="1" applyProtection="1">
      <alignment horizontal="center" vertical="top" wrapText="1"/>
      <protection locked="0"/>
    </xf>
    <xf numFmtId="0" fontId="26" fillId="0" borderId="7" xfId="0" applyFont="1" applyBorder="1" applyAlignment="1" applyProtection="1">
      <alignment horizontal="center" vertical="top" wrapText="1"/>
      <protection locked="0"/>
    </xf>
    <xf numFmtId="0" fontId="24" fillId="0" borderId="1" xfId="0" applyFont="1" applyBorder="1" applyAlignment="1" applyProtection="1">
      <alignment horizontal="center" vertical="top" wrapText="1"/>
      <protection locked="0"/>
    </xf>
    <xf numFmtId="0" fontId="26" fillId="2" borderId="13" xfId="0" applyFont="1" applyFill="1" applyBorder="1" applyAlignment="1">
      <alignment horizontal="center" vertical="top" wrapText="1"/>
    </xf>
    <xf numFmtId="0" fontId="32" fillId="2" borderId="1" xfId="0" applyFont="1" applyFill="1" applyBorder="1" applyAlignment="1">
      <alignment horizontal="center" vertical="center" wrapText="1"/>
    </xf>
    <xf numFmtId="0" fontId="30" fillId="0" borderId="1" xfId="0" applyFont="1" applyBorder="1" applyAlignment="1">
      <alignment vertical="top"/>
    </xf>
    <xf numFmtId="0" fontId="33" fillId="2" borderId="1" xfId="1" applyFont="1" applyFill="1" applyBorder="1" applyAlignment="1" applyProtection="1">
      <alignment horizontal="center" vertical="top" wrapText="1"/>
    </xf>
    <xf numFmtId="0" fontId="26" fillId="2" borderId="1" xfId="0" applyFont="1" applyFill="1" applyBorder="1" applyAlignment="1">
      <alignment horizontal="left" vertical="top" wrapText="1"/>
    </xf>
    <xf numFmtId="0" fontId="26" fillId="0" borderId="5" xfId="0" applyFont="1" applyBorder="1" applyAlignment="1" applyProtection="1">
      <alignment horizontal="center" vertical="top" wrapText="1"/>
      <protection locked="0"/>
    </xf>
    <xf numFmtId="0" fontId="34" fillId="2" borderId="1" xfId="1" applyFont="1" applyFill="1" applyBorder="1" applyAlignment="1" applyProtection="1">
      <alignment horizontal="center" vertical="top" wrapText="1"/>
      <protection locked="0"/>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9" fillId="2" borderId="3" xfId="0" applyFont="1" applyFill="1" applyBorder="1"/>
    <xf numFmtId="0" fontId="32" fillId="2" borderId="3" xfId="1" applyFont="1" applyFill="1" applyBorder="1" applyAlignment="1" applyProtection="1">
      <alignment horizontal="center" vertical="center" wrapText="1"/>
    </xf>
    <xf numFmtId="0" fontId="32" fillId="2" borderId="10" xfId="0" applyFont="1" applyFill="1" applyBorder="1" applyAlignment="1">
      <alignment horizontal="center" vertical="center" wrapText="1"/>
    </xf>
    <xf numFmtId="0" fontId="25" fillId="2" borderId="10" xfId="0" applyFont="1" applyFill="1" applyBorder="1" applyAlignment="1" applyProtection="1">
      <alignment horizontal="center" vertical="top" wrapText="1"/>
      <protection locked="0"/>
    </xf>
    <xf numFmtId="15" fontId="25" fillId="2" borderId="11" xfId="0" applyNumberFormat="1" applyFont="1" applyFill="1" applyBorder="1" applyAlignment="1" applyProtection="1">
      <alignment horizontal="center" vertical="top" wrapText="1"/>
      <protection locked="0"/>
    </xf>
    <xf numFmtId="15" fontId="25" fillId="2" borderId="10" xfId="0" applyNumberFormat="1" applyFont="1" applyFill="1" applyBorder="1" applyAlignment="1" applyProtection="1">
      <alignment horizontal="center" vertical="top" wrapText="1"/>
      <protection locked="0"/>
    </xf>
    <xf numFmtId="0" fontId="25" fillId="2" borderId="7" xfId="0" applyFont="1" applyFill="1" applyBorder="1" applyAlignment="1" applyProtection="1">
      <alignment horizontal="center" vertical="top" wrapText="1"/>
      <protection locked="0"/>
    </xf>
    <xf numFmtId="0" fontId="27" fillId="0" borderId="10" xfId="0" applyFont="1" applyBorder="1" applyAlignment="1">
      <alignment horizontal="center" vertical="top"/>
    </xf>
    <xf numFmtId="0" fontId="25" fillId="2" borderId="10" xfId="0" applyFont="1" applyFill="1" applyBorder="1" applyAlignment="1">
      <alignment horizontal="center" vertical="top" wrapText="1"/>
    </xf>
    <xf numFmtId="0" fontId="22" fillId="2" borderId="10" xfId="0" applyFont="1" applyFill="1" applyBorder="1" applyAlignment="1" applyProtection="1">
      <alignment horizontal="center" vertical="top" wrapText="1"/>
      <protection locked="0"/>
    </xf>
    <xf numFmtId="0" fontId="28" fillId="2" borderId="10" xfId="1" applyFont="1" applyFill="1" applyBorder="1" applyAlignment="1" applyProtection="1">
      <alignment horizontal="center" vertical="top" wrapText="1"/>
      <protection locked="0"/>
    </xf>
    <xf numFmtId="15" fontId="26" fillId="2" borderId="11" xfId="0" applyNumberFormat="1" applyFont="1" applyFill="1" applyBorder="1" applyAlignment="1">
      <alignment horizontal="center" vertical="top" wrapText="1"/>
    </xf>
    <xf numFmtId="0" fontId="26" fillId="0" borderId="11" xfId="0" applyFont="1" applyBorder="1" applyAlignment="1">
      <alignment horizontal="center" vertical="center" wrapText="1"/>
    </xf>
    <xf numFmtId="0" fontId="29" fillId="0" borderId="11" xfId="0" applyFont="1" applyBorder="1"/>
    <xf numFmtId="0" fontId="35" fillId="7" borderId="14" xfId="0" applyFont="1" applyFill="1" applyBorder="1" applyAlignment="1" applyProtection="1">
      <alignment horizontal="center" vertical="top" wrapText="1"/>
      <protection locked="0"/>
    </xf>
    <xf numFmtId="0" fontId="36" fillId="7" borderId="8" xfId="0" applyFont="1" applyFill="1" applyBorder="1"/>
    <xf numFmtId="0" fontId="35" fillId="5" borderId="1" xfId="0" applyFont="1" applyFill="1" applyBorder="1" applyAlignment="1" applyProtection="1">
      <alignment horizontal="center" vertical="top" wrapText="1"/>
      <protection locked="0"/>
    </xf>
    <xf numFmtId="0" fontId="35" fillId="5" borderId="1" xfId="0" applyFont="1" applyFill="1" applyBorder="1" applyAlignment="1">
      <alignment horizontal="center" vertical="top" wrapText="1"/>
    </xf>
    <xf numFmtId="0" fontId="38" fillId="5" borderId="1" xfId="0" applyFont="1" applyFill="1" applyBorder="1" applyAlignment="1">
      <alignment horizontal="center" vertical="top"/>
    </xf>
    <xf numFmtId="0" fontId="40" fillId="5" borderId="1" xfId="0" applyFont="1" applyFill="1" applyBorder="1" applyAlignment="1" applyProtection="1">
      <alignment horizontal="center" vertical="top" wrapText="1"/>
      <protection locked="0"/>
    </xf>
    <xf numFmtId="0" fontId="40" fillId="5" borderId="4" xfId="0" applyFont="1" applyFill="1" applyBorder="1" applyAlignment="1" applyProtection="1">
      <alignment horizontal="center" vertical="top" wrapText="1"/>
      <protection locked="0"/>
    </xf>
    <xf numFmtId="0" fontId="43" fillId="5" borderId="1" xfId="1" applyFont="1" applyFill="1" applyBorder="1" applyAlignment="1" applyProtection="1">
      <alignment horizontal="center" vertical="top" wrapText="1"/>
      <protection locked="0"/>
    </xf>
    <xf numFmtId="0" fontId="39" fillId="5" borderId="1" xfId="1" applyFont="1" applyFill="1" applyBorder="1" applyAlignment="1" applyProtection="1">
      <alignment horizontal="center" vertical="top" wrapText="1"/>
      <protection locked="0"/>
    </xf>
    <xf numFmtId="0" fontId="39" fillId="5" borderId="1" xfId="1" applyFont="1" applyFill="1" applyBorder="1" applyAlignment="1" applyProtection="1">
      <alignment horizontal="center" vertical="top" wrapText="1"/>
    </xf>
    <xf numFmtId="0" fontId="43" fillId="7" borderId="14" xfId="0" applyFont="1" applyFill="1" applyBorder="1" applyAlignment="1" applyProtection="1">
      <alignment horizontal="center" vertical="top" wrapText="1"/>
      <protection locked="0"/>
    </xf>
    <xf numFmtId="15" fontId="43" fillId="7" borderId="8" xfId="0" applyNumberFormat="1" applyFont="1" applyFill="1" applyBorder="1" applyAlignment="1" applyProtection="1">
      <alignment horizontal="center" vertical="top" wrapText="1"/>
      <protection locked="0"/>
    </xf>
    <xf numFmtId="15" fontId="43" fillId="7" borderId="14" xfId="0" applyNumberFormat="1" applyFont="1" applyFill="1" applyBorder="1" applyAlignment="1" applyProtection="1">
      <alignment horizontal="center" vertical="top" wrapText="1"/>
      <protection locked="0"/>
    </xf>
    <xf numFmtId="0" fontId="43" fillId="7" borderId="9" xfId="0" applyFont="1" applyFill="1" applyBorder="1" applyAlignment="1" applyProtection="1">
      <alignment horizontal="center" vertical="top" wrapText="1"/>
      <protection locked="0"/>
    </xf>
    <xf numFmtId="15" fontId="18" fillId="5" borderId="3" xfId="0" applyNumberFormat="1" applyFont="1" applyFill="1" applyBorder="1" applyAlignment="1">
      <alignment horizontal="center" vertical="top" wrapText="1"/>
    </xf>
    <xf numFmtId="0" fontId="18" fillId="5" borderId="3" xfId="0" applyFont="1" applyFill="1" applyBorder="1" applyAlignment="1" applyProtection="1">
      <alignment horizontal="center" vertical="top" wrapText="1"/>
      <protection locked="0"/>
    </xf>
    <xf numFmtId="0" fontId="18" fillId="5" borderId="1" xfId="0" applyFont="1" applyFill="1" applyBorder="1" applyAlignment="1">
      <alignment horizontal="center" vertical="top" wrapText="1"/>
    </xf>
    <xf numFmtId="15" fontId="37" fillId="7" borderId="14" xfId="0" applyNumberFormat="1" applyFont="1" applyFill="1" applyBorder="1" applyAlignment="1">
      <alignment horizontal="center" vertical="top" wrapText="1"/>
    </xf>
    <xf numFmtId="15" fontId="37" fillId="7" borderId="8" xfId="0" applyNumberFormat="1" applyFont="1" applyFill="1" applyBorder="1" applyAlignment="1">
      <alignment horizontal="center" vertical="top" wrapText="1"/>
    </xf>
    <xf numFmtId="0" fontId="37" fillId="7" borderId="8" xfId="0" applyFont="1" applyFill="1" applyBorder="1" applyAlignment="1">
      <alignment horizontal="center" vertical="center" wrapText="1"/>
    </xf>
    <xf numFmtId="0" fontId="38" fillId="7" borderId="14" xfId="0" applyFont="1" applyFill="1" applyBorder="1" applyAlignment="1">
      <alignment horizontal="center" vertical="top"/>
    </xf>
    <xf numFmtId="0" fontId="36" fillId="5" borderId="3" xfId="0" applyFont="1" applyFill="1" applyBorder="1"/>
    <xf numFmtId="0" fontId="42" fillId="5" borderId="1" xfId="0" applyFont="1" applyFill="1" applyBorder="1" applyAlignment="1">
      <alignment horizontal="center" vertical="center" wrapText="1"/>
    </xf>
    <xf numFmtId="0" fontId="39" fillId="7" borderId="14" xfId="1" applyFont="1" applyFill="1" applyBorder="1" applyAlignment="1" applyProtection="1">
      <alignment horizontal="center" vertical="top" wrapText="1"/>
      <protection locked="0"/>
    </xf>
    <xf numFmtId="0" fontId="44" fillId="3" borderId="10" xfId="0" applyFont="1" applyFill="1" applyBorder="1" applyAlignment="1" applyProtection="1">
      <alignment horizontal="center" vertical="center" wrapText="1"/>
      <protection locked="0"/>
    </xf>
    <xf numFmtId="0" fontId="45" fillId="0" borderId="14" xfId="0" applyFont="1" applyBorder="1" applyAlignment="1" applyProtection="1">
      <alignment horizontal="center" vertical="top" wrapText="1"/>
      <protection locked="0"/>
    </xf>
    <xf numFmtId="0" fontId="47" fillId="2" borderId="1" xfId="0" applyFont="1" applyFill="1" applyBorder="1" applyAlignment="1" applyProtection="1">
      <alignment horizontal="center" vertical="top" wrapText="1" readingOrder="1"/>
      <protection locked="0"/>
    </xf>
    <xf numFmtId="15" fontId="47" fillId="2" borderId="1" xfId="0" applyNumberFormat="1" applyFont="1" applyFill="1" applyBorder="1" applyAlignment="1" applyProtection="1">
      <alignment horizontal="center" vertical="top" wrapText="1" readingOrder="1"/>
      <protection locked="0"/>
    </xf>
    <xf numFmtId="0" fontId="48" fillId="0" borderId="1" xfId="0" applyFont="1" applyBorder="1" applyAlignment="1">
      <alignment horizontal="center" vertical="top" readingOrder="1"/>
    </xf>
    <xf numFmtId="0" fontId="49" fillId="2" borderId="1" xfId="1" applyFont="1" applyFill="1" applyBorder="1" applyAlignment="1" applyProtection="1">
      <alignment horizontal="center" vertical="top" wrapText="1" readingOrder="1"/>
      <protection locked="0"/>
    </xf>
    <xf numFmtId="0" fontId="47" fillId="2" borderId="1" xfId="0" applyFont="1" applyFill="1" applyBorder="1" applyAlignment="1">
      <alignment horizontal="center" vertical="top" wrapText="1" readingOrder="1"/>
    </xf>
    <xf numFmtId="164" fontId="47" fillId="2" borderId="1" xfId="4" applyFont="1" applyFill="1" applyBorder="1" applyAlignment="1" applyProtection="1">
      <alignment horizontal="center" vertical="top" wrapText="1" readingOrder="1"/>
    </xf>
    <xf numFmtId="0" fontId="46" fillId="0" borderId="4" xfId="0" applyFont="1" applyBorder="1" applyAlignment="1" applyProtection="1">
      <alignment horizontal="center" vertical="top" wrapText="1" readingOrder="1"/>
      <protection locked="0"/>
    </xf>
    <xf numFmtId="0" fontId="46" fillId="0" borderId="2" xfId="0" applyFont="1" applyBorder="1" applyAlignment="1" applyProtection="1">
      <alignment horizontal="center" vertical="top" wrapText="1" readingOrder="1"/>
      <protection locked="0"/>
    </xf>
    <xf numFmtId="0" fontId="49" fillId="2" borderId="1" xfId="0" applyFont="1" applyFill="1" applyBorder="1" applyAlignment="1" applyProtection="1">
      <alignment horizontal="center" vertical="top" wrapText="1" readingOrder="1"/>
      <protection locked="0"/>
    </xf>
    <xf numFmtId="15" fontId="47" fillId="2" borderId="1" xfId="0" applyNumberFormat="1" applyFont="1" applyFill="1" applyBorder="1" applyAlignment="1">
      <alignment horizontal="center" vertical="top" wrapText="1" readingOrder="1"/>
    </xf>
    <xf numFmtId="0" fontId="46" fillId="0" borderId="1" xfId="0" applyFont="1" applyBorder="1" applyAlignment="1" applyProtection="1">
      <alignment horizontal="center" vertical="top" wrapText="1" readingOrder="1"/>
      <protection locked="0"/>
    </xf>
    <xf numFmtId="0" fontId="47" fillId="2" borderId="2" xfId="0" applyFont="1" applyFill="1" applyBorder="1" applyAlignment="1" applyProtection="1">
      <alignment horizontal="center" vertical="top" wrapText="1" readingOrder="1"/>
      <protection locked="0"/>
    </xf>
    <xf numFmtId="15" fontId="47" fillId="2" borderId="3" xfId="0" applyNumberFormat="1" applyFont="1" applyFill="1" applyBorder="1" applyAlignment="1" applyProtection="1">
      <alignment horizontal="center" vertical="top" wrapText="1" readingOrder="1"/>
      <protection locked="0"/>
    </xf>
    <xf numFmtId="166" fontId="47" fillId="2" borderId="1" xfId="0" applyNumberFormat="1" applyFont="1" applyFill="1" applyBorder="1" applyAlignment="1">
      <alignment horizontal="center" vertical="top" wrapText="1" readingOrder="1"/>
    </xf>
    <xf numFmtId="0" fontId="49" fillId="2" borderId="1" xfId="1" applyFont="1" applyFill="1" applyBorder="1" applyAlignment="1" applyProtection="1">
      <alignment horizontal="center" vertical="top" wrapText="1" readingOrder="1"/>
    </xf>
    <xf numFmtId="15" fontId="47" fillId="2" borderId="3" xfId="0" applyNumberFormat="1" applyFont="1" applyFill="1" applyBorder="1" applyAlignment="1">
      <alignment horizontal="center" vertical="top" wrapText="1" readingOrder="1"/>
    </xf>
    <xf numFmtId="0" fontId="50" fillId="5" borderId="1" xfId="0" applyFont="1" applyFill="1" applyBorder="1" applyAlignment="1" applyProtection="1">
      <alignment horizontal="center" vertical="top" wrapText="1" readingOrder="1"/>
      <protection locked="0"/>
    </xf>
    <xf numFmtId="15" fontId="50" fillId="5" borderId="1" xfId="0" applyNumberFormat="1" applyFont="1" applyFill="1" applyBorder="1" applyAlignment="1" applyProtection="1">
      <alignment horizontal="center" vertical="top" wrapText="1" readingOrder="1"/>
      <protection locked="0"/>
    </xf>
    <xf numFmtId="0" fontId="51" fillId="5" borderId="1" xfId="0" applyFont="1" applyFill="1" applyBorder="1" applyAlignment="1">
      <alignment horizontal="center" vertical="top" readingOrder="1"/>
    </xf>
    <xf numFmtId="0" fontId="52" fillId="5" borderId="1" xfId="0" applyFont="1" applyFill="1" applyBorder="1" applyAlignment="1" applyProtection="1">
      <alignment horizontal="center" vertical="top" wrapText="1" readingOrder="1"/>
      <protection locked="0"/>
    </xf>
    <xf numFmtId="0" fontId="53" fillId="5" borderId="1" xfId="0" applyFont="1" applyFill="1" applyBorder="1" applyAlignment="1" applyProtection="1">
      <alignment horizontal="center" vertical="top" wrapText="1" readingOrder="1"/>
      <protection locked="0"/>
    </xf>
    <xf numFmtId="15" fontId="50" fillId="5" borderId="1" xfId="0" applyNumberFormat="1" applyFont="1" applyFill="1" applyBorder="1" applyAlignment="1">
      <alignment horizontal="center" vertical="top" wrapText="1" readingOrder="1"/>
    </xf>
    <xf numFmtId="0" fontId="50" fillId="5" borderId="1" xfId="0" applyFont="1" applyFill="1" applyBorder="1" applyAlignment="1">
      <alignment horizontal="center" vertical="top" wrapText="1" readingOrder="1"/>
    </xf>
    <xf numFmtId="0" fontId="48" fillId="2" borderId="1" xfId="0" applyFont="1" applyFill="1" applyBorder="1" applyAlignment="1">
      <alignment horizontal="center" vertical="top" readingOrder="1"/>
    </xf>
    <xf numFmtId="0" fontId="49" fillId="2" borderId="1" xfId="0" applyFont="1" applyFill="1" applyBorder="1" applyAlignment="1">
      <alignment horizontal="center" vertical="top" wrapText="1" readingOrder="1"/>
    </xf>
    <xf numFmtId="0" fontId="47" fillId="2" borderId="1" xfId="1" applyFont="1" applyFill="1" applyBorder="1" applyAlignment="1" applyProtection="1">
      <alignment horizontal="center" vertical="top" wrapText="1" readingOrder="1"/>
      <protection locked="0"/>
    </xf>
    <xf numFmtId="167" fontId="47" fillId="2" borderId="1" xfId="0" applyNumberFormat="1" applyFont="1" applyFill="1" applyBorder="1" applyAlignment="1">
      <alignment horizontal="center" vertical="top" wrapText="1" readingOrder="1"/>
    </xf>
    <xf numFmtId="0" fontId="54" fillId="2" borderId="1" xfId="1" applyFont="1" applyFill="1" applyBorder="1" applyAlignment="1" applyProtection="1">
      <alignment horizontal="center" vertical="top" wrapText="1" readingOrder="1"/>
      <protection locked="0"/>
    </xf>
    <xf numFmtId="0" fontId="53" fillId="5" borderId="1" xfId="1" applyFont="1" applyFill="1" applyBorder="1" applyAlignment="1" applyProtection="1">
      <alignment horizontal="center" vertical="top" wrapText="1" readingOrder="1"/>
      <protection locked="0"/>
    </xf>
    <xf numFmtId="14" fontId="47" fillId="2" borderId="1" xfId="1" applyNumberFormat="1" applyFont="1" applyFill="1" applyBorder="1" applyAlignment="1" applyProtection="1">
      <alignment horizontal="center" vertical="top" wrapText="1" readingOrder="1"/>
      <protection locked="0"/>
    </xf>
    <xf numFmtId="164" fontId="49" fillId="2" borderId="1" xfId="4" applyFont="1" applyFill="1" applyBorder="1" applyAlignment="1" applyProtection="1">
      <alignment horizontal="center" vertical="top" wrapText="1" readingOrder="1"/>
    </xf>
    <xf numFmtId="0" fontId="52" fillId="5" borderId="1" xfId="1" applyFont="1" applyFill="1" applyBorder="1" applyAlignment="1" applyProtection="1">
      <alignment horizontal="center" vertical="top" wrapText="1" readingOrder="1"/>
      <protection locked="0"/>
    </xf>
    <xf numFmtId="0" fontId="52" fillId="5" borderId="1" xfId="0" applyFont="1" applyFill="1" applyBorder="1" applyAlignment="1">
      <alignment horizontal="center" vertical="top" wrapText="1" readingOrder="1"/>
    </xf>
    <xf numFmtId="0" fontId="53" fillId="5" borderId="1" xfId="1" applyFont="1" applyFill="1" applyBorder="1" applyAlignment="1" applyProtection="1">
      <alignment horizontal="center" vertical="top" wrapText="1" readingOrder="1"/>
    </xf>
    <xf numFmtId="166" fontId="50" fillId="5" borderId="1" xfId="0" applyNumberFormat="1" applyFont="1" applyFill="1" applyBorder="1" applyAlignment="1">
      <alignment horizontal="center" vertical="top" wrapText="1" readingOrder="1"/>
    </xf>
    <xf numFmtId="16" fontId="47" fillId="2" borderId="1" xfId="0" applyNumberFormat="1" applyFont="1" applyFill="1" applyBorder="1" applyAlignment="1" applyProtection="1">
      <alignment horizontal="center" vertical="top" wrapText="1" readingOrder="1"/>
      <protection locked="0"/>
    </xf>
    <xf numFmtId="0" fontId="53" fillId="5" borderId="1" xfId="0" applyFont="1" applyFill="1" applyBorder="1" applyAlignment="1">
      <alignment horizontal="center" vertical="top" wrapText="1" readingOrder="1"/>
    </xf>
    <xf numFmtId="0" fontId="47" fillId="2" borderId="1" xfId="1" applyFont="1" applyFill="1" applyBorder="1" applyAlignment="1" applyProtection="1">
      <alignment horizontal="center" vertical="top" wrapText="1" readingOrder="1"/>
    </xf>
    <xf numFmtId="14" fontId="49" fillId="2" borderId="1" xfId="1" applyNumberFormat="1" applyFont="1" applyFill="1" applyBorder="1" applyAlignment="1" applyProtection="1">
      <alignment horizontal="center" vertical="top" wrapText="1" readingOrder="1"/>
      <protection locked="0"/>
    </xf>
    <xf numFmtId="0" fontId="46" fillId="0" borderId="3" xfId="0" applyFont="1" applyBorder="1" applyAlignment="1" applyProtection="1">
      <alignment horizontal="center" vertical="top" wrapText="1" readingOrder="1"/>
      <protection locked="0"/>
    </xf>
    <xf numFmtId="0" fontId="47" fillId="2" borderId="10" xfId="0" applyFont="1" applyFill="1" applyBorder="1" applyAlignment="1" applyProtection="1">
      <alignment horizontal="center" vertical="top" wrapText="1" readingOrder="1"/>
      <protection locked="0"/>
    </xf>
    <xf numFmtId="15" fontId="47" fillId="2" borderId="10" xfId="0" applyNumberFormat="1" applyFont="1" applyFill="1" applyBorder="1" applyAlignment="1" applyProtection="1">
      <alignment horizontal="center" vertical="top" wrapText="1" readingOrder="1"/>
      <protection locked="0"/>
    </xf>
    <xf numFmtId="0" fontId="48" fillId="0" borderId="10" xfId="0" applyFont="1" applyBorder="1" applyAlignment="1">
      <alignment horizontal="center" vertical="top" readingOrder="1"/>
    </xf>
    <xf numFmtId="0" fontId="49" fillId="2" borderId="10" xfId="1" applyFont="1" applyFill="1" applyBorder="1" applyAlignment="1" applyProtection="1">
      <alignment horizontal="center" vertical="top" wrapText="1" readingOrder="1"/>
      <protection locked="0"/>
    </xf>
    <xf numFmtId="0" fontId="1" fillId="2" borderId="1" xfId="1" applyFill="1" applyBorder="1" applyAlignment="1" applyProtection="1">
      <alignment horizontal="center" vertical="top" wrapText="1" readingOrder="1"/>
      <protection locked="0"/>
    </xf>
    <xf numFmtId="0" fontId="47" fillId="2" borderId="1" xfId="0" applyFont="1" applyFill="1" applyBorder="1" applyAlignment="1" applyProtection="1">
      <alignment horizontal="center" vertical="top" wrapText="1"/>
      <protection locked="0"/>
    </xf>
    <xf numFmtId="0" fontId="47" fillId="2" borderId="1" xfId="0" applyFont="1" applyFill="1" applyBorder="1" applyAlignment="1">
      <alignment horizontal="center" vertical="top" wrapText="1"/>
    </xf>
    <xf numFmtId="0" fontId="50" fillId="5" borderId="1" xfId="0" applyFont="1" applyFill="1" applyBorder="1" applyAlignment="1" applyProtection="1">
      <alignment horizontal="center" vertical="top" wrapText="1"/>
      <protection locked="0"/>
    </xf>
    <xf numFmtId="0" fontId="49" fillId="2" borderId="1" xfId="1" applyFont="1" applyFill="1" applyBorder="1" applyAlignment="1" applyProtection="1">
      <alignment horizontal="center" vertical="top" wrapText="1"/>
      <protection locked="0"/>
    </xf>
    <xf numFmtId="14" fontId="47" fillId="2" borderId="1" xfId="1" applyNumberFormat="1" applyFont="1" applyFill="1" applyBorder="1" applyAlignment="1" applyProtection="1">
      <alignment horizontal="center" vertical="top" wrapText="1"/>
      <protection locked="0"/>
    </xf>
    <xf numFmtId="0" fontId="50" fillId="5" borderId="1" xfId="0" applyFont="1" applyFill="1" applyBorder="1" applyAlignment="1">
      <alignment horizontal="center" vertical="top" wrapText="1"/>
    </xf>
    <xf numFmtId="0" fontId="47" fillId="2" borderId="1" xfId="1" applyFont="1" applyFill="1" applyBorder="1" applyAlignment="1" applyProtection="1">
      <alignment horizontal="center" vertical="top" wrapText="1"/>
    </xf>
    <xf numFmtId="0" fontId="47" fillId="2" borderId="1" xfId="1" applyFont="1" applyFill="1" applyBorder="1" applyAlignment="1" applyProtection="1">
      <alignment horizontal="center" vertical="top" wrapText="1"/>
      <protection locked="0"/>
    </xf>
    <xf numFmtId="0" fontId="47" fillId="2" borderId="10" xfId="0" applyFont="1" applyFill="1" applyBorder="1" applyAlignment="1" applyProtection="1">
      <alignment horizontal="center" vertical="top" wrapText="1"/>
      <protection locked="0"/>
    </xf>
    <xf numFmtId="0" fontId="40" fillId="5" borderId="3" xfId="0" applyFont="1" applyFill="1" applyBorder="1" applyAlignment="1" applyProtection="1">
      <alignment horizontal="center" vertical="top" wrapText="1"/>
      <protection locked="0"/>
    </xf>
    <xf numFmtId="0" fontId="41" fillId="5" borderId="4" xfId="0" applyFont="1" applyFill="1" applyBorder="1" applyAlignment="1" applyProtection="1">
      <alignment horizontal="center" vertical="top" wrapText="1"/>
      <protection locked="0"/>
    </xf>
    <xf numFmtId="15" fontId="26" fillId="0" borderId="2" xfId="0" applyNumberFormat="1" applyFont="1" applyBorder="1" applyAlignment="1" applyProtection="1">
      <alignment horizontal="center" vertical="top" wrapText="1"/>
      <protection locked="0"/>
    </xf>
    <xf numFmtId="0" fontId="25" fillId="2" borderId="3" xfId="0" applyFont="1" applyFill="1" applyBorder="1" applyAlignment="1">
      <alignment horizontal="center" vertical="center" wrapText="1"/>
    </xf>
    <xf numFmtId="0" fontId="47" fillId="2" borderId="1" xfId="0" applyFont="1" applyFill="1" applyBorder="1" applyAlignment="1" applyProtection="1">
      <alignment horizontal="left" wrapText="1" indent="1"/>
      <protection locked="0"/>
    </xf>
    <xf numFmtId="0" fontId="26" fillId="2" borderId="9" xfId="0" applyFont="1" applyFill="1" applyBorder="1" applyAlignment="1">
      <alignment horizontal="center" vertical="top" wrapText="1"/>
    </xf>
    <xf numFmtId="0" fontId="47" fillId="2" borderId="1" xfId="0" applyFont="1" applyFill="1" applyBorder="1" applyAlignment="1" applyProtection="1">
      <alignment horizontal="left" vertical="top" wrapText="1"/>
      <protection locked="0"/>
    </xf>
    <xf numFmtId="0" fontId="47" fillId="2" borderId="1" xfId="0" applyFont="1" applyFill="1" applyBorder="1" applyAlignment="1" applyProtection="1">
      <alignment horizontal="left" vertical="top" wrapText="1" readingOrder="1"/>
      <protection locked="0"/>
    </xf>
    <xf numFmtId="0" fontId="49" fillId="2" borderId="1" xfId="0" applyFont="1" applyFill="1" applyBorder="1" applyAlignment="1" applyProtection="1">
      <alignment horizontal="left" vertical="top" wrapText="1" readingOrder="1"/>
      <protection locked="0"/>
    </xf>
    <xf numFmtId="15" fontId="26" fillId="0" borderId="3" xfId="0" applyNumberFormat="1" applyFont="1" applyBorder="1" applyAlignment="1" applyProtection="1">
      <alignment horizontal="center" vertical="top" wrapText="1"/>
      <protection locked="0"/>
    </xf>
    <xf numFmtId="0" fontId="61" fillId="0" borderId="1" xfId="0" applyFont="1" applyBorder="1" applyAlignment="1" applyProtection="1">
      <alignment horizontal="center" vertical="top" wrapText="1"/>
      <protection locked="0"/>
    </xf>
    <xf numFmtId="0" fontId="21" fillId="0" borderId="1" xfId="0" applyFont="1" applyBorder="1" applyAlignment="1">
      <alignment vertical="top"/>
    </xf>
    <xf numFmtId="0" fontId="21" fillId="0" borderId="1" xfId="0" applyFont="1" applyBorder="1" applyAlignment="1">
      <alignment horizontal="center" vertical="top"/>
    </xf>
    <xf numFmtId="0" fontId="0" fillId="0" borderId="1" xfId="0" applyBorder="1" applyAlignment="1">
      <alignment vertical="top"/>
    </xf>
    <xf numFmtId="0" fontId="6" fillId="2" borderId="1" xfId="0" applyFont="1" applyFill="1" applyBorder="1" applyAlignment="1">
      <alignment horizontal="center" vertical="top" wrapText="1"/>
    </xf>
    <xf numFmtId="0" fontId="18" fillId="0" borderId="1" xfId="0" applyFont="1" applyBorder="1" applyAlignment="1">
      <alignment horizontal="center" vertical="top"/>
    </xf>
    <xf numFmtId="0" fontId="18" fillId="0" borderId="1" xfId="0" applyFont="1" applyBorder="1" applyAlignment="1">
      <alignment horizontal="center" vertical="top" wrapText="1"/>
    </xf>
    <xf numFmtId="15" fontId="18" fillId="0" borderId="1" xfId="0" applyNumberFormat="1" applyFont="1" applyBorder="1" applyAlignment="1">
      <alignment horizontal="center" vertical="top"/>
    </xf>
    <xf numFmtId="0" fontId="23" fillId="8" borderId="10" xfId="0" applyFont="1" applyFill="1" applyBorder="1" applyAlignment="1">
      <alignment horizontal="center" vertical="center" wrapText="1"/>
    </xf>
    <xf numFmtId="0" fontId="23" fillId="8" borderId="11" xfId="0" applyFont="1" applyFill="1" applyBorder="1" applyAlignment="1">
      <alignment horizontal="center" vertical="center" wrapText="1"/>
    </xf>
    <xf numFmtId="0" fontId="23" fillId="8" borderId="15" xfId="0" applyFont="1" applyFill="1" applyBorder="1" applyAlignment="1">
      <alignment horizontal="center" vertical="center" wrapText="1"/>
    </xf>
    <xf numFmtId="0" fontId="23" fillId="8" borderId="15" xfId="0" applyFont="1" applyFill="1" applyBorder="1" applyAlignment="1">
      <alignment horizontal="center" vertical="center"/>
    </xf>
    <xf numFmtId="0" fontId="21" fillId="8" borderId="16" xfId="0" applyFont="1" applyFill="1" applyBorder="1" applyAlignment="1">
      <alignment horizontal="center" vertical="center" wrapText="1"/>
    </xf>
    <xf numFmtId="15" fontId="9" fillId="2" borderId="1" xfId="0" applyNumberFormat="1" applyFont="1" applyFill="1" applyBorder="1" applyAlignment="1">
      <alignment horizontal="center" vertical="top" wrapText="1"/>
    </xf>
    <xf numFmtId="15" fontId="9" fillId="0" borderId="1" xfId="0" applyNumberFormat="1" applyFont="1" applyBorder="1" applyAlignment="1">
      <alignment horizontal="center" vertical="top" wrapText="1"/>
    </xf>
    <xf numFmtId="0" fontId="9" fillId="2" borderId="1" xfId="0" applyFont="1" applyFill="1" applyBorder="1" applyAlignment="1">
      <alignment horizontal="left" vertical="top" wrapText="1"/>
    </xf>
    <xf numFmtId="0" fontId="58" fillId="2" borderId="1" xfId="0" applyFont="1" applyFill="1" applyBorder="1" applyAlignment="1">
      <alignment horizontal="center" vertical="top" wrapText="1"/>
    </xf>
    <xf numFmtId="15" fontId="21" fillId="2" borderId="1" xfId="0" applyNumberFormat="1" applyFont="1" applyFill="1" applyBorder="1" applyAlignment="1">
      <alignment horizontal="center" vertical="top" wrapText="1"/>
    </xf>
    <xf numFmtId="166" fontId="9" fillId="2" borderId="1" xfId="0" applyNumberFormat="1" applyFont="1" applyFill="1" applyBorder="1" applyAlignment="1">
      <alignment horizontal="center" vertical="top" wrapText="1"/>
    </xf>
    <xf numFmtId="0" fontId="9" fillId="2" borderId="1" xfId="1" applyFont="1" applyFill="1" applyBorder="1" applyAlignment="1" applyProtection="1">
      <alignment horizontal="center" vertical="top" wrapText="1"/>
      <protection locked="0"/>
    </xf>
    <xf numFmtId="0" fontId="59" fillId="0" borderId="1" xfId="0" applyFont="1" applyBorder="1" applyAlignment="1">
      <alignment horizontal="center" vertical="top"/>
    </xf>
    <xf numFmtId="0" fontId="15" fillId="0" borderId="1" xfId="0" applyFont="1" applyBorder="1" applyAlignment="1">
      <alignment horizontal="center" vertical="top" wrapText="1"/>
    </xf>
    <xf numFmtId="0" fontId="60" fillId="2" borderId="1" xfId="1" applyFont="1" applyFill="1" applyBorder="1" applyAlignment="1" applyProtection="1">
      <alignment horizontal="center" vertical="top" wrapText="1"/>
      <protection locked="0"/>
    </xf>
    <xf numFmtId="15" fontId="6" fillId="2" borderId="1" xfId="0" applyNumberFormat="1"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15" fontId="15" fillId="0" borderId="1" xfId="0" applyNumberFormat="1" applyFont="1" applyBorder="1" applyAlignment="1">
      <alignment horizontal="center" vertical="top" wrapText="1"/>
    </xf>
    <xf numFmtId="0" fontId="58" fillId="5" borderId="1" xfId="0" applyFont="1" applyFill="1" applyBorder="1" applyAlignment="1">
      <alignment horizontal="center" vertical="top" wrapText="1"/>
    </xf>
    <xf numFmtId="0" fontId="60" fillId="5" borderId="1" xfId="1" applyFont="1" applyFill="1" applyBorder="1" applyAlignment="1" applyProtection="1">
      <alignment horizontal="center" vertical="top" wrapText="1"/>
    </xf>
    <xf numFmtId="15" fontId="6" fillId="5" borderId="1" xfId="0" applyNumberFormat="1" applyFont="1" applyFill="1" applyBorder="1" applyAlignment="1">
      <alignment horizontal="center" vertical="top" wrapText="1"/>
    </xf>
    <xf numFmtId="0" fontId="60" fillId="2" borderId="1" xfId="1" applyFont="1" applyFill="1" applyBorder="1" applyAlignment="1" applyProtection="1">
      <alignment horizontal="center" vertical="top" wrapText="1"/>
    </xf>
    <xf numFmtId="0" fontId="58" fillId="2" borderId="1" xfId="0" applyFont="1" applyFill="1" applyBorder="1" applyAlignment="1" applyProtection="1">
      <alignment horizontal="center" vertical="top" wrapText="1"/>
      <protection locked="0"/>
    </xf>
    <xf numFmtId="15" fontId="21" fillId="0" borderId="1" xfId="0" applyNumberFormat="1" applyFont="1" applyBorder="1" applyAlignment="1">
      <alignment horizontal="center" vertical="top"/>
    </xf>
    <xf numFmtId="0" fontId="21" fillId="0" borderId="1" xfId="0" applyFont="1" applyBorder="1" applyAlignment="1">
      <alignment horizontal="center" vertical="top" wrapText="1"/>
    </xf>
    <xf numFmtId="15" fontId="18" fillId="2" borderId="1" xfId="0" applyNumberFormat="1" applyFont="1" applyFill="1" applyBorder="1" applyAlignment="1">
      <alignment horizontal="center" vertical="top" wrapText="1"/>
    </xf>
    <xf numFmtId="0" fontId="0" fillId="0" borderId="1" xfId="0" applyBorder="1" applyAlignment="1">
      <alignment horizontal="center" vertical="top"/>
    </xf>
    <xf numFmtId="0" fontId="18" fillId="0" borderId="1" xfId="0" applyFont="1" applyBorder="1" applyAlignment="1">
      <alignment horizontal="left" vertical="top" wrapText="1"/>
    </xf>
    <xf numFmtId="15" fontId="0" fillId="0" borderId="1" xfId="0" applyNumberFormat="1" applyBorder="1" applyAlignment="1">
      <alignment vertical="top"/>
    </xf>
    <xf numFmtId="15" fontId="18" fillId="0" borderId="1" xfId="0" applyNumberFormat="1" applyFont="1" applyBorder="1" applyAlignment="1">
      <alignment vertical="top"/>
    </xf>
    <xf numFmtId="0" fontId="0" fillId="0" borderId="1" xfId="0" applyBorder="1" applyAlignment="1">
      <alignment vertical="top" wrapText="1"/>
    </xf>
    <xf numFmtId="0" fontId="62" fillId="2" borderId="1" xfId="0" applyFont="1" applyFill="1" applyBorder="1" applyAlignment="1">
      <alignment horizontal="center" vertical="top" wrapText="1"/>
    </xf>
    <xf numFmtId="0" fontId="60" fillId="2" borderId="1" xfId="0" applyFont="1" applyFill="1" applyBorder="1" applyAlignment="1" applyProtection="1">
      <alignment horizontal="center" vertical="top" wrapText="1"/>
      <protection locked="0"/>
    </xf>
    <xf numFmtId="15" fontId="18" fillId="0" borderId="1" xfId="0" applyNumberFormat="1" applyFont="1" applyBorder="1" applyAlignment="1">
      <alignment horizontal="left" vertical="top"/>
    </xf>
    <xf numFmtId="0" fontId="63" fillId="0" borderId="1" xfId="0" applyFont="1" applyBorder="1" applyAlignment="1">
      <alignment vertical="top"/>
    </xf>
    <xf numFmtId="0" fontId="6" fillId="2" borderId="1" xfId="0" applyFont="1" applyFill="1" applyBorder="1" applyAlignment="1">
      <alignment horizontal="left" vertical="top" wrapText="1"/>
    </xf>
    <xf numFmtId="0" fontId="6" fillId="2" borderId="1" xfId="1" applyFont="1" applyFill="1" applyBorder="1" applyAlignment="1" applyProtection="1">
      <alignment horizontal="left" vertical="top" wrapText="1"/>
    </xf>
    <xf numFmtId="15" fontId="0" fillId="0" borderId="1" xfId="0" applyNumberFormat="1" applyBorder="1" applyAlignment="1">
      <alignment horizontal="center" vertical="top"/>
    </xf>
    <xf numFmtId="0" fontId="9"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vertical="top" wrapText="1"/>
      <protection locked="0"/>
    </xf>
    <xf numFmtId="0" fontId="11" fillId="2" borderId="1" xfId="1" applyFont="1" applyFill="1" applyBorder="1" applyAlignment="1" applyProtection="1">
      <alignment horizontal="left" vertical="top" wrapText="1"/>
      <protection locked="0"/>
    </xf>
    <xf numFmtId="0" fontId="11" fillId="2" borderId="1" xfId="1" applyFont="1" applyFill="1" applyBorder="1" applyAlignment="1" applyProtection="1">
      <alignment horizontal="left" vertical="top" wrapText="1"/>
    </xf>
    <xf numFmtId="15" fontId="18" fillId="0" borderId="1" xfId="0" applyNumberFormat="1" applyFont="1" applyBorder="1" applyAlignment="1">
      <alignment horizontal="center" vertical="top" wrapText="1"/>
    </xf>
    <xf numFmtId="0" fontId="11" fillId="2" borderId="1" xfId="0" applyFont="1" applyFill="1" applyBorder="1" applyAlignment="1" applyProtection="1">
      <alignment horizontal="left" vertical="top" wrapText="1"/>
      <protection locked="0"/>
    </xf>
    <xf numFmtId="15" fontId="6" fillId="0" borderId="1" xfId="0" applyNumberFormat="1" applyFont="1" applyBorder="1" applyAlignment="1">
      <alignment horizontal="center" vertical="top" wrapText="1"/>
    </xf>
    <xf numFmtId="0" fontId="64" fillId="2" borderId="1" xfId="1" applyFont="1" applyFill="1" applyBorder="1" applyAlignment="1" applyProtection="1">
      <alignment horizontal="left" vertical="top" wrapText="1"/>
    </xf>
    <xf numFmtId="166" fontId="6" fillId="2" borderId="1" xfId="0" applyNumberFormat="1" applyFont="1" applyFill="1" applyBorder="1" applyAlignment="1">
      <alignment horizontal="center" vertical="top" wrapText="1"/>
    </xf>
    <xf numFmtId="0" fontId="21" fillId="0" borderId="1" xfId="0" applyFont="1" applyBorder="1" applyAlignment="1">
      <alignment vertical="top" wrapText="1"/>
    </xf>
    <xf numFmtId="0" fontId="6" fillId="2" borderId="1" xfId="1" applyFont="1" applyFill="1" applyBorder="1" applyAlignment="1" applyProtection="1">
      <alignment horizontal="center" vertical="top" wrapText="1"/>
      <protection locked="0"/>
    </xf>
    <xf numFmtId="0" fontId="6" fillId="0" borderId="1" xfId="0" applyFont="1" applyBorder="1" applyAlignment="1">
      <alignment horizontal="center" vertical="top"/>
    </xf>
    <xf numFmtId="15" fontId="16" fillId="0" borderId="1" xfId="0" applyNumberFormat="1" applyFont="1" applyBorder="1" applyAlignment="1">
      <alignment horizontal="center" vertical="top" wrapText="1"/>
    </xf>
    <xf numFmtId="0" fontId="58" fillId="0" borderId="1" xfId="0" applyFont="1" applyBorder="1" applyAlignment="1">
      <alignment horizontal="center" vertical="top" wrapText="1"/>
    </xf>
    <xf numFmtId="0" fontId="6" fillId="0" borderId="1" xfId="0" applyFont="1" applyBorder="1" applyAlignment="1">
      <alignment horizontal="center" vertical="top" wrapText="1"/>
    </xf>
    <xf numFmtId="0" fontId="64" fillId="0" borderId="1" xfId="1" applyFont="1" applyFill="1" applyBorder="1" applyAlignment="1" applyProtection="1">
      <alignment horizontal="left" vertical="top" wrapText="1"/>
    </xf>
    <xf numFmtId="0" fontId="65" fillId="0" borderId="1" xfId="0" applyFont="1" applyBorder="1" applyAlignment="1">
      <alignment horizontal="center" vertical="top" wrapText="1"/>
    </xf>
    <xf numFmtId="0" fontId="18" fillId="0" borderId="1" xfId="0" applyFont="1" applyBorder="1" applyAlignment="1">
      <alignment horizontal="left" vertical="top"/>
    </xf>
    <xf numFmtId="0" fontId="6" fillId="2" borderId="1" xfId="0" applyFont="1" applyFill="1" applyBorder="1" applyAlignment="1" applyProtection="1">
      <alignment horizontal="center" vertical="top" wrapText="1"/>
      <protection locked="0"/>
    </xf>
    <xf numFmtId="15" fontId="6" fillId="2" borderId="1" xfId="0" applyNumberFormat="1" applyFont="1" applyFill="1" applyBorder="1" applyAlignment="1" applyProtection="1">
      <alignment horizontal="center" vertical="top" wrapText="1"/>
      <protection locked="0"/>
    </xf>
    <xf numFmtId="0" fontId="6" fillId="0" borderId="1" xfId="0" applyFont="1" applyBorder="1" applyAlignment="1">
      <alignment horizontal="left" vertical="top" wrapText="1"/>
    </xf>
    <xf numFmtId="0" fontId="6" fillId="2" borderId="1" xfId="0" applyFont="1" applyFill="1" applyBorder="1" applyAlignment="1" applyProtection="1">
      <alignment horizontal="left" vertical="top" wrapText="1"/>
      <protection locked="0"/>
    </xf>
    <xf numFmtId="0" fontId="7" fillId="2" borderId="1" xfId="0" applyFont="1" applyFill="1" applyBorder="1" applyAlignment="1">
      <alignment horizontal="center" vertical="top" wrapText="1"/>
    </xf>
    <xf numFmtId="0" fontId="65" fillId="0" borderId="1" xfId="0" applyFont="1" applyBorder="1" applyAlignment="1">
      <alignment horizontal="center" vertical="top"/>
    </xf>
    <xf numFmtId="0" fontId="11" fillId="2" borderId="1" xfId="1" applyFont="1" applyFill="1" applyBorder="1" applyAlignment="1" applyProtection="1">
      <alignment horizontal="center" vertical="top" wrapText="1"/>
    </xf>
    <xf numFmtId="166" fontId="18" fillId="0" borderId="1" xfId="0" applyNumberFormat="1" applyFont="1" applyBorder="1" applyAlignment="1">
      <alignment horizontal="center" vertical="top"/>
    </xf>
    <xf numFmtId="166" fontId="18" fillId="0" borderId="1" xfId="0" applyNumberFormat="1" applyFont="1" applyBorder="1" applyAlignment="1">
      <alignment vertical="top"/>
    </xf>
    <xf numFmtId="0" fontId="1" fillId="2" borderId="1" xfId="1" applyFill="1" applyBorder="1" applyAlignment="1" applyProtection="1">
      <alignment horizontal="center" vertical="top" wrapText="1"/>
    </xf>
    <xf numFmtId="0" fontId="21" fillId="0" borderId="1" xfId="0" applyFont="1" applyBorder="1" applyAlignment="1">
      <alignment horizontal="left" vertical="top"/>
    </xf>
    <xf numFmtId="0" fontId="17" fillId="5" borderId="1" xfId="0" applyFont="1" applyFill="1" applyBorder="1" applyAlignment="1" applyProtection="1">
      <alignment horizontal="center" vertical="top" wrapText="1"/>
      <protection locked="0"/>
    </xf>
    <xf numFmtId="166" fontId="18" fillId="5" borderId="1" xfId="0" applyNumberFormat="1" applyFont="1" applyFill="1" applyBorder="1" applyAlignment="1">
      <alignment horizontal="center" vertical="top"/>
    </xf>
    <xf numFmtId="0" fontId="21" fillId="5" borderId="1" xfId="0" applyFont="1" applyFill="1" applyBorder="1" applyAlignment="1">
      <alignment horizontal="center" vertical="top"/>
    </xf>
    <xf numFmtId="0" fontId="18" fillId="5" borderId="1" xfId="0" applyFont="1" applyFill="1" applyBorder="1" applyAlignment="1">
      <alignment vertical="top" wrapText="1"/>
    </xf>
    <xf numFmtId="15" fontId="18" fillId="5" borderId="1" xfId="0" applyNumberFormat="1" applyFont="1" applyFill="1" applyBorder="1" applyAlignment="1">
      <alignment vertical="top"/>
    </xf>
    <xf numFmtId="0" fontId="62" fillId="5" borderId="1" xfId="0" applyFont="1" applyFill="1" applyBorder="1" applyAlignment="1">
      <alignment horizontal="center" vertical="top" wrapText="1"/>
    </xf>
    <xf numFmtId="0" fontId="62" fillId="0" borderId="1" xfId="0" applyFont="1" applyBorder="1" applyAlignment="1" applyProtection="1">
      <alignment horizontal="center" vertical="top" wrapText="1"/>
      <protection locked="0"/>
    </xf>
    <xf numFmtId="15" fontId="9" fillId="5" borderId="1" xfId="0" applyNumberFormat="1" applyFont="1" applyFill="1" applyBorder="1" applyAlignment="1">
      <alignment horizontal="center" vertical="top" wrapText="1"/>
    </xf>
    <xf numFmtId="166" fontId="9" fillId="5" borderId="1" xfId="0" applyNumberFormat="1" applyFont="1" applyFill="1" applyBorder="1" applyAlignment="1">
      <alignment horizontal="center" vertical="top" wrapText="1"/>
    </xf>
    <xf numFmtId="0" fontId="59" fillId="5" borderId="1" xfId="0" applyFont="1" applyFill="1" applyBorder="1" applyAlignment="1">
      <alignment horizontal="center" vertical="top"/>
    </xf>
    <xf numFmtId="0" fontId="0" fillId="5" borderId="1" xfId="0" applyFill="1" applyBorder="1" applyAlignment="1">
      <alignment vertical="top"/>
    </xf>
    <xf numFmtId="0" fontId="18" fillId="2" borderId="1" xfId="0" applyFont="1" applyFill="1" applyBorder="1" applyAlignment="1">
      <alignment vertical="top"/>
    </xf>
    <xf numFmtId="0" fontId="59" fillId="2" borderId="1" xfId="0" applyFont="1" applyFill="1" applyBorder="1" applyAlignment="1">
      <alignment horizontal="center" vertical="top"/>
    </xf>
    <xf numFmtId="0" fontId="43" fillId="2" borderId="1" xfId="0" applyFont="1" applyFill="1" applyBorder="1" applyAlignment="1">
      <alignment horizontal="center" vertical="top"/>
    </xf>
    <xf numFmtId="0" fontId="43" fillId="2" borderId="1" xfId="0" applyFont="1" applyFill="1" applyBorder="1" applyAlignment="1">
      <alignment horizontal="center" vertical="top" wrapText="1"/>
    </xf>
    <xf numFmtId="0" fontId="18" fillId="2" borderId="1" xfId="0" applyFont="1" applyFill="1" applyBorder="1" applyAlignment="1">
      <alignment horizontal="center" vertical="top"/>
    </xf>
    <xf numFmtId="0" fontId="9" fillId="2" borderId="1" xfId="1" applyFont="1" applyFill="1" applyBorder="1" applyAlignment="1" applyProtection="1">
      <alignment horizontal="center" vertical="top" wrapText="1"/>
    </xf>
    <xf numFmtId="0" fontId="21" fillId="2" borderId="1" xfId="0" applyFont="1" applyFill="1" applyBorder="1" applyAlignment="1">
      <alignment horizontal="center" vertical="top"/>
    </xf>
    <xf numFmtId="0" fontId="18" fillId="2" borderId="1" xfId="0" applyFont="1" applyFill="1" applyBorder="1" applyAlignment="1">
      <alignment horizontal="center" vertical="top" wrapText="1"/>
    </xf>
    <xf numFmtId="17" fontId="18" fillId="2" borderId="1" xfId="0" applyNumberFormat="1" applyFont="1" applyFill="1" applyBorder="1" applyAlignment="1">
      <alignment horizontal="center" vertical="top"/>
    </xf>
    <xf numFmtId="15" fontId="18" fillId="0" borderId="1" xfId="0" applyNumberFormat="1" applyFont="1" applyBorder="1" applyAlignment="1">
      <alignment horizontal="right" vertical="top"/>
    </xf>
    <xf numFmtId="0" fontId="43" fillId="0" borderId="1" xfId="0" applyFont="1" applyBorder="1" applyAlignment="1">
      <alignment horizontal="center" vertical="top" wrapText="1"/>
    </xf>
    <xf numFmtId="0" fontId="64" fillId="0" borderId="1" xfId="1" applyFont="1" applyBorder="1" applyAlignment="1" applyProtection="1">
      <alignment horizontal="left" vertical="top" wrapText="1"/>
    </xf>
    <xf numFmtId="0" fontId="1" fillId="0" borderId="1" xfId="1" applyBorder="1" applyAlignment="1" applyProtection="1">
      <alignment vertical="top" wrapText="1"/>
    </xf>
    <xf numFmtId="0" fontId="0" fillId="0" borderId="1" xfId="0" applyBorder="1" applyAlignment="1">
      <alignment horizontal="center" vertical="top" wrapText="1"/>
    </xf>
    <xf numFmtId="0" fontId="18" fillId="2" borderId="1" xfId="0" applyFont="1" applyFill="1" applyBorder="1" applyAlignment="1">
      <alignment vertical="top" wrapText="1"/>
    </xf>
    <xf numFmtId="0" fontId="66" fillId="0" borderId="1" xfId="1" applyFont="1" applyBorder="1" applyAlignment="1" applyProtection="1">
      <alignment horizontal="center" vertical="top" wrapText="1"/>
    </xf>
    <xf numFmtId="0" fontId="0" fillId="0" borderId="0" xfId="0" applyAlignment="1">
      <alignment vertical="top"/>
    </xf>
    <xf numFmtId="0" fontId="0" fillId="0" borderId="0" xfId="0" applyAlignment="1">
      <alignment vertical="top" wrapText="1"/>
    </xf>
    <xf numFmtId="0" fontId="0" fillId="0" borderId="0" xfId="0" applyAlignment="1">
      <alignment vertical="center"/>
    </xf>
    <xf numFmtId="15" fontId="21" fillId="5" borderId="1" xfId="0" applyNumberFormat="1" applyFont="1" applyFill="1" applyBorder="1" applyAlignment="1">
      <alignment horizontal="center" vertical="top" wrapText="1"/>
    </xf>
    <xf numFmtId="166" fontId="21" fillId="5" borderId="1" xfId="0" applyNumberFormat="1" applyFont="1" applyFill="1" applyBorder="1" applyAlignment="1">
      <alignment horizontal="center" vertical="top" wrapText="1"/>
    </xf>
    <xf numFmtId="15" fontId="21" fillId="5" borderId="1" xfId="0" applyNumberFormat="1" applyFont="1" applyFill="1" applyBorder="1" applyAlignment="1" applyProtection="1">
      <alignment horizontal="center" vertical="top" wrapText="1"/>
      <protection locked="0"/>
    </xf>
    <xf numFmtId="0" fontId="21" fillId="5" borderId="1" xfId="1" applyFont="1" applyFill="1" applyBorder="1" applyAlignment="1" applyProtection="1">
      <alignment horizontal="center" vertical="top" wrapText="1"/>
      <protection locked="0"/>
    </xf>
    <xf numFmtId="0" fontId="67" fillId="5" borderId="1" xfId="0" applyFont="1" applyFill="1" applyBorder="1" applyAlignment="1">
      <alignment horizontal="center" vertical="top"/>
    </xf>
    <xf numFmtId="0" fontId="68" fillId="5" borderId="1" xfId="0" applyFont="1" applyFill="1" applyBorder="1" applyAlignment="1" applyProtection="1">
      <alignment horizontal="center" vertical="top" wrapText="1"/>
      <protection locked="0"/>
    </xf>
    <xf numFmtId="15" fontId="18" fillId="5" borderId="1" xfId="0" applyNumberFormat="1" applyFont="1" applyFill="1" applyBorder="1" applyAlignment="1">
      <alignment horizontal="center" vertical="top" wrapText="1"/>
    </xf>
    <xf numFmtId="0" fontId="9" fillId="5" borderId="1" xfId="0" applyFont="1" applyFill="1" applyBorder="1" applyAlignment="1">
      <alignment horizontal="center" vertical="top"/>
    </xf>
    <xf numFmtId="0" fontId="9" fillId="5" borderId="1" xfId="0" applyFont="1" applyFill="1" applyBorder="1" applyAlignment="1">
      <alignment horizontal="left" vertical="top" wrapText="1"/>
    </xf>
    <xf numFmtId="15" fontId="15" fillId="5" borderId="1" xfId="0" applyNumberFormat="1" applyFont="1" applyFill="1" applyBorder="1" applyAlignment="1">
      <alignment horizontal="center" vertical="top" wrapText="1"/>
    </xf>
    <xf numFmtId="166" fontId="47" fillId="2" borderId="3" xfId="0" applyNumberFormat="1" applyFont="1" applyFill="1" applyBorder="1" applyAlignment="1">
      <alignment horizontal="center" vertical="top" wrapText="1" readingOrder="1"/>
    </xf>
    <xf numFmtId="0" fontId="26" fillId="0" borderId="0" xfId="0" applyFont="1" applyAlignment="1" applyProtection="1">
      <alignment horizontal="center" vertical="top" wrapText="1"/>
      <protection locked="0"/>
    </xf>
    <xf numFmtId="0" fontId="41" fillId="5" borderId="1" xfId="0" applyFont="1" applyFill="1" applyBorder="1" applyAlignment="1" applyProtection="1">
      <alignment horizontal="center" vertical="top" wrapText="1"/>
      <protection locked="0"/>
    </xf>
  </cellXfs>
  <cellStyles count="6">
    <cellStyle name="Currency" xfId="4" builtinId="4"/>
    <cellStyle name="Currency 2" xfId="3" xr:uid="{00000000-0005-0000-0000-000002000000}"/>
    <cellStyle name="Excel Built-in Normal" xfId="2" xr:uid="{00000000-0005-0000-0000-000003000000}"/>
    <cellStyle name="Hyperlink" xfId="1" builtinId="8"/>
    <cellStyle name="Hyperlink 2" xfId="5" xr:uid="{C415DFF6-03F8-478A-A2D7-7129D8D0D4F3}"/>
    <cellStyle name="Normal" xfId="0" builtinId="0"/>
  </cellStyles>
  <dxfs count="1922">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5"/>
        <color auto="1"/>
        <name val="Arial"/>
        <family val="2"/>
        <scheme val="none"/>
      </font>
      <fill>
        <patternFill patternType="solid">
          <fgColor indexed="64"/>
          <bgColor theme="0"/>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66" formatCode="[$-409]d\-mmm\-yy;@"/>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6" formatCode="[$-409]d\-mmm\-yy;@"/>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medium">
          <color indexed="64"/>
        </right>
      </border>
    </dxf>
    <dxf>
      <alignment vertical="top" textRotation="0" indent="0" justifyLastLine="0" shrinkToFit="0" readingOrder="0"/>
    </dxf>
    <dxf>
      <font>
        <b val="0"/>
        <i val="0"/>
        <strike val="0"/>
        <condense val="0"/>
        <extend val="0"/>
        <outline val="0"/>
        <shadow val="0"/>
        <u val="none"/>
        <vertAlign val="baseline"/>
        <sz val="12"/>
        <color rgb="FF002060"/>
        <name val="Arial"/>
        <family val="2"/>
        <scheme val="none"/>
      </font>
      <fill>
        <patternFill patternType="solid">
          <fgColor indexed="64"/>
          <bgColor rgb="FF92D050"/>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strike val="0"/>
        <outline val="0"/>
        <shadow val="0"/>
        <vertAlign val="baseline"/>
        <color rgb="FF0000FF"/>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FF"/>
        <name val="Arial"/>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FF"/>
        <name val="Arial"/>
        <family val="2"/>
        <scheme val="none"/>
      </font>
      <numFmt numFmtId="20" formatCode="d\-mmm\-yy"/>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FF"/>
        <name val="Arial"/>
        <family val="2"/>
        <scheme val="none"/>
      </font>
      <numFmt numFmtId="20" formatCode="d\-mmm\-yy"/>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color rgb="FF0000FF"/>
      </font>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5"/>
        <color rgb="FF0000FF"/>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numFmt numFmtId="20" formatCode="d\-mmm\-yy"/>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numFmt numFmtId="20" formatCode="d\-mmm\-yy"/>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numFmt numFmtId="20" formatCode="d\-mmm\-yy"/>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FF"/>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color rgb="FF0000FF"/>
      </font>
    </dxf>
    <dxf>
      <font>
        <strike val="0"/>
        <outline val="0"/>
        <shadow val="0"/>
        <vertAlign val="baseline"/>
        <color rgb="FF0000FF"/>
      </font>
    </dxf>
    <dxf>
      <border outline="0">
        <right style="thin">
          <color indexed="64"/>
        </right>
        <top style="thin">
          <color indexed="64"/>
        </top>
        <bottom style="thin">
          <color indexed="64"/>
        </bottom>
      </border>
    </dxf>
    <dxf>
      <font>
        <strike val="0"/>
        <outline val="0"/>
        <shadow val="0"/>
        <vertAlign val="baseline"/>
        <color rgb="FF0000FF"/>
      </font>
    </dxf>
    <dxf>
      <border outline="0">
        <bottom style="thin">
          <color indexed="64"/>
        </bottom>
      </border>
    </dxf>
    <dxf>
      <font>
        <strike val="0"/>
        <outline val="0"/>
        <shadow val="0"/>
        <vertAlign val="baseline"/>
        <color rgb="FF0000FF"/>
      </font>
    </dxf>
    <dxf>
      <font>
        <b/>
        <i val="0"/>
        <strike val="0"/>
        <condense val="0"/>
        <extend val="0"/>
        <outline val="0"/>
        <shadow val="0"/>
        <u/>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5"/>
        <color rgb="FF0000FF"/>
        <name val="Amasis MT Pro Light"/>
        <family val="1"/>
        <scheme val="none"/>
      </font>
      <fill>
        <patternFill patternType="none">
          <fgColor indexed="64"/>
          <bgColor indexed="65"/>
        </patternFill>
      </fill>
      <alignment horizontal="center" vertical="top" textRotation="0" wrapText="0" indent="0" justifyLastLine="0" shrinkToFit="0" readingOrder="1"/>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numFmt numFmtId="20" formatCode="d\-mmm\-yy"/>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numFmt numFmtId="20" formatCode="d\-mmm\-yy"/>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numFmt numFmtId="20" formatCode="d\-mmm\-yy"/>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border outline="0">
        <right style="thin">
          <color indexed="64"/>
        </right>
        <top style="thin">
          <color indexed="64"/>
        </top>
        <bottom style="thin">
          <color indexed="64"/>
        </bottom>
      </border>
    </dxf>
    <dxf>
      <font>
        <b/>
        <i val="0"/>
        <strike val="0"/>
        <condense val="0"/>
        <extend val="0"/>
        <outline val="0"/>
        <shadow val="0"/>
        <u val="none"/>
        <vertAlign val="baseline"/>
        <sz val="12"/>
        <color rgb="FF0000FF"/>
        <name val="Amasis MT Pro Light"/>
        <family val="1"/>
        <scheme val="none"/>
      </font>
      <fill>
        <patternFill patternType="solid">
          <fgColor indexed="64"/>
          <bgColor theme="0"/>
        </patternFill>
      </fill>
      <alignment horizontal="center" vertical="top" textRotation="0" wrapText="1" indent="0" justifyLastLine="0" shrinkToFit="0" readingOrder="1"/>
      <protection locked="0" hidden="0"/>
    </dxf>
    <dxf>
      <border outline="0">
        <bottom style="thin">
          <color indexed="64"/>
        </bottom>
      </border>
    </dxf>
    <dxf>
      <font>
        <b/>
        <i val="0"/>
        <strike val="0"/>
        <condense val="0"/>
        <extend val="0"/>
        <outline val="0"/>
        <shadow val="0"/>
        <u val="none"/>
        <vertAlign val="baseline"/>
        <sz val="11"/>
        <color rgb="FF9190FF"/>
        <name val="Arial"/>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1" defaultTableStyle="TableStyleMedium9" defaultPivotStyle="PivotStyleLight16">
    <tableStyle name="Table Style 1" pivot="0" count="0" xr9:uid="{F27A110E-18B5-4021-9568-AB14128319BB}"/>
  </tableStyles>
  <colors>
    <mruColors>
      <color rgb="FFFF66FF"/>
      <color rgb="FFFF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cfsu\OneDrive\Documents\Secretary's%20Folder\DATABASES\AS_OF_NOVEMBER_6_2024_%20REGISTERED_CHARTY_MERGE_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ered Charities  (52)"/>
      <sheetName val="#Registered Charities  (53)"/>
      <sheetName val="#Registered Charities  (54)"/>
      <sheetName val="#Registered Charities  (55)"/>
      <sheetName val="#Registered Charities  (56)"/>
      <sheetName val="#Registered Charities  (57)"/>
      <sheetName val="#Registered Charities  (58)"/>
      <sheetName val="#Registered Charities  (59)"/>
      <sheetName val="#Registered Charities  (60)"/>
      <sheetName val="#Registered Charities  (20)"/>
      <sheetName val="#Registered Charities  (61)"/>
      <sheetName val="#Registered Charities  (21)"/>
      <sheetName val="#Registered Charities  (22)"/>
      <sheetName val="#Registered Charities  (23)"/>
      <sheetName val="#Registered Charities  (24)"/>
      <sheetName val="#2018 (2)"/>
      <sheetName val="#2018 (4)"/>
      <sheetName val="#Registered Charities  (19)"/>
      <sheetName val="#Registered Charities  (25)"/>
      <sheetName val="#Registered Charities  (26)"/>
      <sheetName val="2018"/>
      <sheetName val="2019"/>
      <sheetName val="#2019 (2)"/>
      <sheetName val="#2019 (5)"/>
      <sheetName val="#2019 (4)"/>
      <sheetName val="#2020 (2)"/>
      <sheetName val="#2020 (3)"/>
      <sheetName val="2020"/>
      <sheetName val="2021"/>
      <sheetName val="#2021 (2)"/>
      <sheetName val="#2021 (3)"/>
      <sheetName val="#2022 (2)"/>
      <sheetName val="#2022 (3)"/>
      <sheetName val="#2022 (4)"/>
      <sheetName val="#2022 (5)"/>
      <sheetName val="#2021 (4)"/>
      <sheetName val="2022"/>
      <sheetName val="2023"/>
      <sheetName val="REVOCATION (cancellation)"/>
      <sheetName val="#REVOCATION (cancellation)  (6)"/>
      <sheetName val="#REVOCATION (cancellation)  (5)"/>
      <sheetName val="#REVOCATION (cancellation)  (4)"/>
      <sheetName val="#REVOCATION (cancellation)  (3)"/>
      <sheetName val="#REVOCATION (cancellation) (2)"/>
      <sheetName val="Signature Forms"/>
      <sheetName val="Classification"/>
      <sheetName val="Parishes"/>
      <sheetName val="Reg. Charities within N. Region"/>
      <sheetName val="NORTHERN REGION CHART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50">
          <cell r="E950">
            <v>44645</v>
          </cell>
          <cell r="S950" t="str">
            <v>876-770-1268</v>
          </cell>
          <cell r="T950" t="str">
            <v>lorna_pusey@yahoo.com</v>
          </cell>
        </row>
        <row r="1376">
          <cell r="Q1376" t="str">
            <v>To assist in identifiying and Supplying the needs of Falmouth Hospital.</v>
          </cell>
          <cell r="S1376" t="str">
            <v xml:space="preserve">(876) 366-7549 </v>
          </cell>
        </row>
        <row r="1401">
          <cell r="Q1401" t="str">
            <v>Advance education and improve health and social conditions of children and young people.</v>
          </cell>
          <cell r="S1401" t="str">
            <v>(876) 831-9085</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605A78-A4BE-44F5-B1EA-68F04CF4405E}" name="Table1" displayName="Table1" ref="A2:Q1400" totalsRowShown="0" headerRowDxfId="1921" dataDxfId="1919" headerRowBorderDxfId="1920" tableBorderDxfId="1918">
  <autoFilter ref="A2:Q1400" xr:uid="{33605A78-A4BE-44F5-B1EA-68F04CF4405E}"/>
  <sortState xmlns:xlrd2="http://schemas.microsoft.com/office/spreadsheetml/2017/richdata2" ref="A3:Q1400">
    <sortCondition ref="F3:F1400"/>
  </sortState>
  <tableColumns count="17">
    <tableColumn id="3" xr3:uid="{F2111394-E5C8-4845-8096-114043CA843D}" name="Column3" dataDxfId="1917">
      <calculatedColumnFormula>IF(E3&lt;TODAY(),"Expired","Active")</calculatedColumnFormula>
    </tableColumn>
    <tableColumn id="4" xr3:uid="{37EFF246-5432-4F9D-86E6-86D500F70275}" name="Column4" dataDxfId="1916"/>
    <tableColumn id="5" xr3:uid="{EE371390-C70B-4DA7-A44A-A06EDECC85AC}" name="Column5" dataDxfId="1915"/>
    <tableColumn id="6" xr3:uid="{7E274F1C-BA52-4A17-89B3-1B8B245F1CB3}" name="Column6" dataDxfId="1914"/>
    <tableColumn id="7" xr3:uid="{780B015B-DCA4-46EC-BAAE-1F32B9A9B3DE}" name="Column7" dataDxfId="1913">
      <calculatedColumnFormula>DATE(YEAR(D3)+2,MONTH(D3),DAY(D3)-1)</calculatedColumnFormula>
    </tableColumn>
    <tableColumn id="9" xr3:uid="{4B944A81-000B-4A7A-B711-54A412EACA84}" name="Column9" dataDxfId="1912"/>
    <tableColumn id="10" xr3:uid="{1F9465FB-FE07-4725-932A-391CB85CB5CD}" name="Column10" dataDxfId="1911"/>
    <tableColumn id="11" xr3:uid="{53661D56-A289-49F7-BB7D-415794538A60}" name="Column11" dataDxfId="1910"/>
    <tableColumn id="12" xr3:uid="{21302200-BDEA-4E43-8CE0-4EF98CF880F6}" name="Column12" dataDxfId="1909"/>
    <tableColumn id="13" xr3:uid="{FBA73881-8349-47CA-BD9F-68AD118338DA}" name="Column13" dataDxfId="1908"/>
    <tableColumn id="14" xr3:uid="{7CA15C82-E96E-4793-8405-8A51175BCE5C}" name="Column14" dataDxfId="1907">
      <calculatedColumnFormula>IF(EXACT(J3,"C - COMPANY ACT"),"LP",IF(EXACT(J3,"V- VEST ACT (WITHIN PARLIAMENT) "),"LP",IF(EXACT(J3,"FS - FRIENDLY SOCIETIES ACT"),"LP",IF(EXACT(J3,"UN - UNICORPORATED"),"LA",""))))</calculatedColumnFormula>
    </tableColumn>
    <tableColumn id="15" xr3:uid="{41DE5D71-7882-4B28-9DB1-EE4B058F75C1}" name="Column15" dataDxfId="1906"/>
    <tableColumn id="16" xr3:uid="{A64FE50D-D45F-4197-AF96-667EBCCF5603}" name="Column16" dataDxfId="1905"/>
    <tableColumn id="17" xr3:uid="{A9AC9EF5-6458-4BC2-AD8F-57B55F21444A}" name="Column17" dataDxfId="1904"/>
    <tableColumn id="18" xr3:uid="{E367B442-39C8-4C9B-A185-6B9CBBCAB7DE}" name="Column18" dataDxfId="1903"/>
    <tableColumn id="19" xr3:uid="{9B2D6F58-480C-4308-AB8E-BFB193F688BA}" name="Column19" dataDxfId="1902"/>
    <tableColumn id="20" xr3:uid="{14D2D1D9-25BE-4617-9615-79CA3909B776}" name="Column20" dataDxfId="1901" dataCellStyle="Hyperlink"/>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6D529C-6F5F-47AF-BCAD-6AD997E6A54E}" name="Table5" displayName="Table5" ref="A2:X230" totalsRowShown="0" headerRowDxfId="1900" dataDxfId="1898" headerRowBorderDxfId="1899" tableBorderDxfId="1897">
  <autoFilter ref="A2:X230" xr:uid="{1F6D529C-6F5F-47AF-BCAD-6AD997E6A54E}"/>
  <sortState xmlns:xlrd2="http://schemas.microsoft.com/office/spreadsheetml/2017/richdata2" ref="A3:X230">
    <sortCondition ref="I3:I230"/>
  </sortState>
  <tableColumns count="24">
    <tableColumn id="1" xr3:uid="{9E9C6A16-E278-449D-BBC7-7FFF419913F6}" name="Column1" dataDxfId="1896"/>
    <tableColumn id="2" xr3:uid="{4763EB96-5F94-4289-85E5-441C0F3085CB}" name="Column2" dataDxfId="1895"/>
    <tableColumn id="3" xr3:uid="{143BC271-0A49-4883-9080-95030DD09B4F}" name="Column3" dataDxfId="1894">
      <calculatedColumnFormula>IF(G3&lt;TODAY(),"Expired","Active")</calculatedColumnFormula>
    </tableColumn>
    <tableColumn id="4" xr3:uid="{A886BC43-A582-455D-B8D6-237E692A4A8A}" name="Column4" dataDxfId="1893"/>
    <tableColumn id="5" xr3:uid="{8CBE8866-44A1-4D85-8638-7E316B689BB1}" name="Column5" dataDxfId="1892"/>
    <tableColumn id="6" xr3:uid="{140720D1-6DB9-4806-B202-84E8E483F972}" name="Column6" dataDxfId="1891">
      <calculatedColumnFormula>E3</calculatedColumnFormula>
    </tableColumn>
    <tableColumn id="7" xr3:uid="{97E2A8CE-6D88-4A16-BD94-AD88F9737FC0}" name="Column7" dataDxfId="1890">
      <calculatedColumnFormula>DATE(YEAR(F3)+2,MONTH(F3),DAY(F3)-1)</calculatedColumnFormula>
    </tableColumn>
    <tableColumn id="8" xr3:uid="{A6219AF1-6814-4210-9579-BDC2EE2E06D8}" name="Column8" dataDxfId="1889"/>
    <tableColumn id="9" xr3:uid="{7EFCA721-E46B-4D8E-9448-2F23BDD3E129}" name="Column9" dataDxfId="1888"/>
    <tableColumn id="10" xr3:uid="{E598342F-055B-4F2D-99CD-6E7B2BC759C8}" name="Column10" dataDxfId="1887"/>
    <tableColumn id="11" xr3:uid="{A3ACF023-1C1F-4877-A368-3C86B2C84835}" name="Column11" dataDxfId="1886"/>
    <tableColumn id="12" xr3:uid="{48ACDED1-DD41-42C8-B436-B053A1EE91B5}" name="Column12" dataDxfId="1885"/>
    <tableColumn id="13" xr3:uid="{CC455C50-BFA7-45F3-9BFB-DCA793F26173}" name="Column13" dataDxfId="1884"/>
    <tableColumn id="14" xr3:uid="{CF4947AE-92FB-4ED4-9124-9BCE0BF25DB8}" name="Column14" dataDxfId="1883">
      <calculatedColumnFormula>IF(EXACT(M3,"C - COMPANY ACT"),"LP",IF(EXACT(M3,"V- VEST ACT (WITHIN PARLIAMENT) "),"LP",IF(EXACT(M3,"FS - FRIENDLY SOCIETIES ACT"),"LP",IF(EXACT(M3,"UN - UNICORPORATED"),"LA",""))))</calculatedColumnFormula>
    </tableColumn>
    <tableColumn id="15" xr3:uid="{59BF1F52-C413-4640-BBD5-9F8847192FCF}" name="Column15" dataDxfId="1882"/>
    <tableColumn id="16" xr3:uid="{21BD6AD9-9CEE-4042-B503-CB64E5E0C094}" name="Column16" dataDxfId="1881">
      <calculatedColumnFormula>IF(EXACT(O3,"Overseas Charities Operating in Jamaica"),"Medium",IF(EXACT(O3,"Muslim Groups/Foundations"),"Medium",IF(EXACT(O3,"Churches"),"Low",IF(EXACT(O3,"Benevolent Societies"),"Low",IF(EXACT(O3,"Alumni/Past Students'associations"),"Low",IF(EXACT(O3,"Schools(Government/Private)"),"Low",IF(EXACT(O3,"Govt.Based Trust/Charities"),"Low",IF(EXACT(O3,"Trust"),"Medium",IF(EXACT(O3,"Company Based Foundations"),"Medium",IF(EXACT(O3,"Other Foundations"),"Medium",IF(EXACT(O3,"Unincorporated Groups"),"Medium","")))))))))))</calculatedColumnFormula>
    </tableColumn>
    <tableColumn id="17" xr3:uid="{00694845-8B16-4042-B2D1-26050447DFC9}" name="Column17" dataDxfId="1880"/>
    <tableColumn id="18" xr3:uid="{CABDC1A3-0B00-4B51-AFF5-E615F6AC86C4}" name="Column18" dataDxfId="1879"/>
    <tableColumn id="19" xr3:uid="{0E399FE2-F65A-464F-AF3E-B9AA6030C3A4}" name="Column19" dataDxfId="1878"/>
    <tableColumn id="20" xr3:uid="{474F01C3-8E83-4590-A74B-0E1B956D9768}" name="Column20" dataDxfId="1877" dataCellStyle="Hyperlink"/>
    <tableColumn id="21" xr3:uid="{2D2F4E58-4B87-4AFF-A8AE-8BAE59F7FCF5}" name="Column21" dataDxfId="1876"/>
    <tableColumn id="22" xr3:uid="{4DFF2BD0-E509-40AD-A049-A0D722000AB4}" name="Column22" dataDxfId="1875"/>
    <tableColumn id="23" xr3:uid="{5E711C87-6227-4AFE-B00A-10669BF9A02C}" name="Column23" dataDxfId="1874"/>
    <tableColumn id="24" xr3:uid="{58C95150-6418-4185-BF2B-B4C91B54B5CE}" name="Column24" dataDxfId="1873"/>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619CDF9-97D3-4619-AB6F-CF01A260CD8B}" name="Table10" displayName="Table10" ref="A1:Z52" totalsRowShown="0" headerRowDxfId="1872" dataDxfId="1871" tableBorderDxfId="1870">
  <autoFilter ref="A1:Z52" xr:uid="{E619CDF9-97D3-4619-AB6F-CF01A260CD8B}"/>
  <sortState xmlns:xlrd2="http://schemas.microsoft.com/office/spreadsheetml/2017/richdata2" ref="A2:Z52">
    <sortCondition ref="H2:H52"/>
  </sortState>
  <tableColumns count="26">
    <tableColumn id="1" xr3:uid="{3C22E234-62B3-4922-BF91-3732ED08587A}" name="Remark" dataDxfId="1869"/>
    <tableColumn id="2" xr3:uid="{77A98549-EABA-4DAE-84ED-9C40E435CADC}" name="Status" dataDxfId="1868">
      <calculatedColumnFormula>IF(F2&lt;TODAY(),"Expired","Active")</calculatedColumnFormula>
    </tableColumn>
    <tableColumn id="3" xr3:uid="{1A586049-89A5-45B3-9EE6-20CA21498C04}" name="Registration #" dataDxfId="1867"/>
    <tableColumn id="4" xr3:uid="{16CB1A5B-371F-4C28-9827-CCCCA7587944}" name="Initial (1st) Registration Date" dataDxfId="1866"/>
    <tableColumn id="5" xr3:uid="{A9346402-4CDF-4DF1-AA27-E7C9E2D6818B}" name="Certificate Effected" dataDxfId="1865"/>
    <tableColumn id="6" xr3:uid="{B988E934-9DB4-42FE-A430-03D04A54BB23}" name="Certificate Expires" dataDxfId="1864">
      <calculatedColumnFormula>DATE(YEAR(E2)+2,MONTH(E2),DAY(E2)-1)</calculatedColumnFormula>
    </tableColumn>
    <tableColumn id="7" xr3:uid="{EDC9804E-5EDF-49AF-8FEC-F9E215A32E8F}" name="TRN" dataDxfId="1863"/>
    <tableColumn id="8" xr3:uid="{26687711-3767-426A-89B0-322384FC8F0B}" name="Name of Organization  " dataDxfId="1862"/>
    <tableColumn id="9" xr3:uid="{BAB563A6-6D09-4618-A6F0-25CF7D150077}" name="Address of Organization" dataDxfId="1861"/>
    <tableColumn id="10" xr3:uid="{4EA3172B-83EF-4F36-9C0F-96FBCE74BCD7}" name="Parish" dataDxfId="1860"/>
    <tableColumn id="11" xr3:uid="{87CE3B0E-E716-4C52-9D0E-58D6F6F9FE0D}" name="Region Registered" dataDxfId="1859"/>
    <tableColumn id="12" xr3:uid="{FFF654FF-CF1C-4DF4-9D81-FCA7632AD549}" name="Region Registered2" dataDxfId="1858"/>
    <tableColumn id="13" xr3:uid="{33CD0852-D171-4562-B181-60672509E161}" name="Type Of Incorporation" dataDxfId="1857">
      <calculatedColumnFormula>IF(EXACT(L2,"C - COMPANY ACT"),"LP",IF(EXACT(L2,"V- VEST ACT (WITHIN PARLIAMENT) "),"LP",IF(EXACT(L2,"FS - FRIENDLY SOCIETIES ACT"),"LP",IF(EXACT(L2,"UN - UNICORPORATED"),"LA",""))))</calculatedColumnFormula>
    </tableColumn>
    <tableColumn id="14" xr3:uid="{8801166C-4BF4-4323-A260-9FD456F5B39F}" name="Classification" dataDxfId="1856"/>
    <tableColumn id="15" xr3:uid="{C3FC758E-4737-4398-AFE3-EC2C42CB50B4}" name="Risk Levels" dataDxfId="1855"/>
    <tableColumn id="16" xr3:uid="{F2C4DB3A-3D59-411E-8A96-BB224FF3186F}" name="Last Risk Score" dataDxfId="1854"/>
    <tableColumn id="17" xr3:uid="{723EB574-3E9D-4196-8B0F-052EA80AEB8D}" name="Directors / Trustees" dataDxfId="1853"/>
    <tableColumn id="18" xr3:uid="{89EF0D83-65C7-4924-84F5-9C5C4EB70B46}" name="Address of Director/Trustees" dataDxfId="1852"/>
    <tableColumn id="19" xr3:uid="{B39CB80B-EA45-4A75-BD10-AB26DA968253}" name="Directors / Trustees TRN" dataDxfId="1851"/>
    <tableColumn id="20" xr3:uid="{A4947503-1680-4CD2-BBEF-4794D88C1C68}" name="Date of last Fit &amp; Proper" dataDxfId="1850"/>
    <tableColumn id="21" xr3:uid="{25444016-04CF-4798-B3BE-3E352A6C00A8}" name="Objectives and Purposes" dataDxfId="1849"/>
    <tableColumn id="22" xr3:uid="{29968E49-623A-4A5B-99BD-0E7DB955F350}" name="Organization Telephone No. " dataDxfId="1848"/>
    <tableColumn id="23" xr3:uid="{FE50D1BF-6EE8-4335-997F-1BDAEE1085CB}" name="Email Address" dataDxfId="1847"/>
    <tableColumn id="24" xr3:uid="{7F93D3B0-CDC7-464E-971F-FE1EDE2D99A5}" name="Date of Expiration for the Registration Certificate" dataDxfId="1846"/>
    <tableColumn id="25" xr3:uid="{15645731-6385-4CC5-805E-6B528F3FF6FD}" name="Date of Revocation of Certificate (Cancellation)" dataDxfId="1845"/>
    <tableColumn id="26" xr3:uid="{01F714F8-ADE2-4916-892B-EE6C2062FC9D}" name="Revocation Reason" dataDxfId="1844"/>
  </tableColumns>
  <tableStyleInfo name="TableStyleLight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chinsees@yahoo.com" TargetMode="External"/><Relationship Id="rId671" Type="http://schemas.openxmlformats.org/officeDocument/2006/relationships/hyperlink" Target="mailto:information@sos-jamaica.org" TargetMode="External"/><Relationship Id="rId769" Type="http://schemas.openxmlformats.org/officeDocument/2006/relationships/hyperlink" Target="mailto:elegantestates@yahoo.com" TargetMode="External"/><Relationship Id="rId21" Type="http://schemas.openxmlformats.org/officeDocument/2006/relationships/hyperlink" Target="mailto:msbm@uwimona.edu.jm" TargetMode="External"/><Relationship Id="rId324" Type="http://schemas.openxmlformats.org/officeDocument/2006/relationships/hyperlink" Target="mailto:SEAGLASSJAM@GMAIL.COM" TargetMode="External"/><Relationship Id="rId531" Type="http://schemas.openxmlformats.org/officeDocument/2006/relationships/hyperlink" Target="mailto:bob_coates@hotmail.com" TargetMode="External"/><Relationship Id="rId629" Type="http://schemas.openxmlformats.org/officeDocument/2006/relationships/hyperlink" Target="mailto:MTUCKER@NCDA.ORG.JM" TargetMode="External"/><Relationship Id="rId170" Type="http://schemas.openxmlformats.org/officeDocument/2006/relationships/hyperlink" Target="mailto:icylinewallacecancerfoundation@gmail.com" TargetMode="External"/><Relationship Id="rId836" Type="http://schemas.openxmlformats.org/officeDocument/2006/relationships/hyperlink" Target="mailto:rudolphpink@gmail.com" TargetMode="External"/><Relationship Id="rId268" Type="http://schemas.openxmlformats.org/officeDocument/2006/relationships/hyperlink" Target="mailto:westwoodite@gmail.com" TargetMode="External"/><Relationship Id="rId475" Type="http://schemas.openxmlformats.org/officeDocument/2006/relationships/hyperlink" Target="mailto:loveandcompassion52@gmail.com" TargetMode="External"/><Relationship Id="rId682" Type="http://schemas.openxmlformats.org/officeDocument/2006/relationships/hyperlink" Target="mailto:carlaneshadennis@gmail.com" TargetMode="External"/><Relationship Id="rId32" Type="http://schemas.openxmlformats.org/officeDocument/2006/relationships/hyperlink" Target="mailto:info@iyfjamaica.com" TargetMode="External"/><Relationship Id="rId128" Type="http://schemas.openxmlformats.org/officeDocument/2006/relationships/hyperlink" Target="mailto:info@carimedfoundation.org" TargetMode="External"/><Relationship Id="rId335" Type="http://schemas.openxmlformats.org/officeDocument/2006/relationships/hyperlink" Target="mailto:CHISHOLM.AVENUE7THDAY@GMAIL.COM" TargetMode="External"/><Relationship Id="rId542" Type="http://schemas.openxmlformats.org/officeDocument/2006/relationships/hyperlink" Target="mailto:rochellecawley@gmail.com" TargetMode="External"/><Relationship Id="rId181" Type="http://schemas.openxmlformats.org/officeDocument/2006/relationships/hyperlink" Target="mailto:info@bloomjamaica.org" TargetMode="External"/><Relationship Id="rId402" Type="http://schemas.openxmlformats.org/officeDocument/2006/relationships/hyperlink" Target="mailto:info@avodahproductions.com" TargetMode="External"/><Relationship Id="rId847" Type="http://schemas.openxmlformats.org/officeDocument/2006/relationships/hyperlink" Target="mailto:minister.smith@yahoo.com" TargetMode="External"/><Relationship Id="rId279" Type="http://schemas.openxmlformats.org/officeDocument/2006/relationships/hyperlink" Target="mailto:fdmichurch@gmail.com" TargetMode="External"/><Relationship Id="rId486" Type="http://schemas.openxmlformats.org/officeDocument/2006/relationships/hyperlink" Target="mailto:info@niajamaica.org" TargetMode="External"/><Relationship Id="rId693" Type="http://schemas.openxmlformats.org/officeDocument/2006/relationships/hyperlink" Target="mailto:insideoutchurchint@gmail.com" TargetMode="External"/><Relationship Id="rId707" Type="http://schemas.openxmlformats.org/officeDocument/2006/relationships/hyperlink" Target="mailto:royirs02@aol.com" TargetMode="External"/><Relationship Id="rId43" Type="http://schemas.openxmlformats.org/officeDocument/2006/relationships/hyperlink" Target="mailto:tamhussey@yahoo.com" TargetMode="External"/><Relationship Id="rId139" Type="http://schemas.openxmlformats.org/officeDocument/2006/relationships/hyperlink" Target="mailto:cissa1@cwjamaica.com" TargetMode="External"/><Relationship Id="rId346" Type="http://schemas.openxmlformats.org/officeDocument/2006/relationships/hyperlink" Target="mailto:ASSAK123@YAHOO.COM" TargetMode="External"/><Relationship Id="rId553" Type="http://schemas.openxmlformats.org/officeDocument/2006/relationships/hyperlink" Target="mailto:crcfirst@gmail.com" TargetMode="External"/><Relationship Id="rId760" Type="http://schemas.openxmlformats.org/officeDocument/2006/relationships/hyperlink" Target="mailto:DTHSAAJA@GMAIL.COM" TargetMode="External"/><Relationship Id="rId192" Type="http://schemas.openxmlformats.org/officeDocument/2006/relationships/hyperlink" Target="mailto:kempshillhighpsa@gmail.com" TargetMode="External"/><Relationship Id="rId206" Type="http://schemas.openxmlformats.org/officeDocument/2006/relationships/hyperlink" Target="mailto:duanetlaw@yahoo.com" TargetMode="External"/><Relationship Id="rId413" Type="http://schemas.openxmlformats.org/officeDocument/2006/relationships/hyperlink" Target="mailto:churchesofchristja@yahoo.com" TargetMode="External"/><Relationship Id="rId858" Type="http://schemas.openxmlformats.org/officeDocument/2006/relationships/hyperlink" Target="mailto:syark.institute@gmail.com" TargetMode="External"/><Relationship Id="rId497" Type="http://schemas.openxmlformats.org/officeDocument/2006/relationships/hyperlink" Target="mailto:THEDEWFUND@GMAIL.COM" TargetMode="External"/><Relationship Id="rId620" Type="http://schemas.openxmlformats.org/officeDocument/2006/relationships/hyperlink" Target="mailto:dorraine@islandcitylab.org" TargetMode="External"/><Relationship Id="rId718" Type="http://schemas.openxmlformats.org/officeDocument/2006/relationships/hyperlink" Target="mailto:ureggaet@yahoo.com" TargetMode="External"/><Relationship Id="rId357" Type="http://schemas.openxmlformats.org/officeDocument/2006/relationships/hyperlink" Target="mailto:CCP@CCPCBF.ORG" TargetMode="External"/><Relationship Id="rId54" Type="http://schemas.openxmlformats.org/officeDocument/2006/relationships/hyperlink" Target="mailto:adrajamaica@gmail.com" TargetMode="External"/><Relationship Id="rId217" Type="http://schemas.openxmlformats.org/officeDocument/2006/relationships/hyperlink" Target="mailto:yvonne.godfrey@jm.ey.com" TargetMode="External"/><Relationship Id="rId564" Type="http://schemas.openxmlformats.org/officeDocument/2006/relationships/hyperlink" Target="mailto:rnelson.hhm@gmail.com" TargetMode="External"/><Relationship Id="rId771" Type="http://schemas.openxmlformats.org/officeDocument/2006/relationships/hyperlink" Target="mailto:jonathanwalker631@yahoo.com" TargetMode="External"/><Relationship Id="rId869" Type="http://schemas.openxmlformats.org/officeDocument/2006/relationships/hyperlink" Target="mailto:foundation@rainforestcaribbean.com" TargetMode="External"/><Relationship Id="rId424" Type="http://schemas.openxmlformats.org/officeDocument/2006/relationships/hyperlink" Target="mailto:busyparkphase2@yahoo.com" TargetMode="External"/><Relationship Id="rId631" Type="http://schemas.openxmlformats.org/officeDocument/2006/relationships/hyperlink" Target="mailto:siministry@gmail.com" TargetMode="External"/><Relationship Id="rId729" Type="http://schemas.openxmlformats.org/officeDocument/2006/relationships/hyperlink" Target="mailto:frannera23@yahoo.com" TargetMode="External"/><Relationship Id="rId270" Type="http://schemas.openxmlformats.org/officeDocument/2006/relationships/hyperlink" Target="mailto:rehoboth.b@yahoo.com" TargetMode="External"/><Relationship Id="rId65" Type="http://schemas.openxmlformats.org/officeDocument/2006/relationships/hyperlink" Target="mailto:foundation@jnbank.com" TargetMode="External"/><Relationship Id="rId130" Type="http://schemas.openxmlformats.org/officeDocument/2006/relationships/hyperlink" Target="mailto:evc.associates@gmail.com" TargetMode="External"/><Relationship Id="rId368" Type="http://schemas.openxmlformats.org/officeDocument/2006/relationships/hyperlink" Target="mailto:GOFORGODFAMILYCHURCH@GMAIL.COM" TargetMode="External"/><Relationship Id="rId575" Type="http://schemas.openxmlformats.org/officeDocument/2006/relationships/hyperlink" Target="mailto:janmack2005@yahoo.co.uk" TargetMode="External"/><Relationship Id="rId782" Type="http://schemas.openxmlformats.org/officeDocument/2006/relationships/hyperlink" Target="mailto:markwalker2@hotmail.com" TargetMode="External"/><Relationship Id="rId228" Type="http://schemas.openxmlformats.org/officeDocument/2006/relationships/hyperlink" Target="mailto:johntownja@gmail.com" TargetMode="External"/><Relationship Id="rId435" Type="http://schemas.openxmlformats.org/officeDocument/2006/relationships/hyperlink" Target="mailto:mayelthandgwendolynfoundation@gmail.com" TargetMode="External"/><Relationship Id="rId642" Type="http://schemas.openxmlformats.org/officeDocument/2006/relationships/hyperlink" Target="mailto:fabulousmartins2011@gmail.com" TargetMode="External"/><Relationship Id="rId281" Type="http://schemas.openxmlformats.org/officeDocument/2006/relationships/hyperlink" Target="mailto:iamforjesus18@gmail.com" TargetMode="External"/><Relationship Id="rId502" Type="http://schemas.openxmlformats.org/officeDocument/2006/relationships/hyperlink" Target="mailto:abccharity@hotmail.com" TargetMode="External"/><Relationship Id="rId76" Type="http://schemas.openxmlformats.org/officeDocument/2006/relationships/hyperlink" Target="mailto:fsaadja@gmail.com" TargetMode="External"/><Relationship Id="rId141" Type="http://schemas.openxmlformats.org/officeDocument/2006/relationships/hyperlink" Target="mailto:unitasofjamaica@yahoo.com" TargetMode="External"/><Relationship Id="rId379" Type="http://schemas.openxmlformats.org/officeDocument/2006/relationships/hyperlink" Target="mailto:lylensharma@gmail.com" TargetMode="External"/><Relationship Id="rId586" Type="http://schemas.openxmlformats.org/officeDocument/2006/relationships/hyperlink" Target="mailto:CCAMFNGO@GMAIL.COM" TargetMode="External"/><Relationship Id="rId793" Type="http://schemas.openxmlformats.org/officeDocument/2006/relationships/hyperlink" Target="mailto:shorn.stephenson@NAC-USA.0rg" TargetMode="External"/><Relationship Id="rId807" Type="http://schemas.openxmlformats.org/officeDocument/2006/relationships/hyperlink" Target="mailto:apdcoj@gmail.com" TargetMode="External"/><Relationship Id="rId7" Type="http://schemas.openxmlformats.org/officeDocument/2006/relationships/hyperlink" Target="mailto:sodeco@uwimona.edu.jm" TargetMode="External"/><Relationship Id="rId239" Type="http://schemas.openxmlformats.org/officeDocument/2006/relationships/hyperlink" Target="mailto:chiston_2000@yahoo.com" TargetMode="External"/><Relationship Id="rId446" Type="http://schemas.openxmlformats.org/officeDocument/2006/relationships/hyperlink" Target="mailto:velorie75@yahoo.com" TargetMode="External"/><Relationship Id="rId653" Type="http://schemas.openxmlformats.org/officeDocument/2006/relationships/hyperlink" Target="mailto:praisechastity@yahoo.com" TargetMode="External"/><Relationship Id="rId292" Type="http://schemas.openxmlformats.org/officeDocument/2006/relationships/hyperlink" Target="mailto:WONGATARR@HOTMAIL.COM" TargetMode="External"/><Relationship Id="rId306" Type="http://schemas.openxmlformats.org/officeDocument/2006/relationships/hyperlink" Target="mailto:NETAMINISTRIES20@GMAIL.COM" TargetMode="External"/><Relationship Id="rId860" Type="http://schemas.openxmlformats.org/officeDocument/2006/relationships/hyperlink" Target="mailto:valdahopefoundation@gmail.com" TargetMode="External"/><Relationship Id="rId87" Type="http://schemas.openxmlformats.org/officeDocument/2006/relationships/hyperlink" Target="mailto:thecogiclyssons@gmail.com" TargetMode="External"/><Relationship Id="rId513" Type="http://schemas.openxmlformats.org/officeDocument/2006/relationships/hyperlink" Target="mailto:BROWNPAULETTE49@YAHOO.COM" TargetMode="External"/><Relationship Id="rId597" Type="http://schemas.openxmlformats.org/officeDocument/2006/relationships/hyperlink" Target="mailto:yahreach@yahoo.com" TargetMode="External"/><Relationship Id="rId720" Type="http://schemas.openxmlformats.org/officeDocument/2006/relationships/hyperlink" Target="mailto:venitiajolie@itelinternational.com" TargetMode="External"/><Relationship Id="rId818" Type="http://schemas.openxmlformats.org/officeDocument/2006/relationships/hyperlink" Target="mailto:carolsfoundation2021@yahoo.com" TargetMode="External"/><Relationship Id="rId152" Type="http://schemas.openxmlformats.org/officeDocument/2006/relationships/hyperlink" Target="mailto:sunbeambrothers@yahoo.com" TargetMode="External"/><Relationship Id="rId457" Type="http://schemas.openxmlformats.org/officeDocument/2006/relationships/hyperlink" Target="mailto:nazarene@cwjamaica.com" TargetMode="External"/><Relationship Id="rId664" Type="http://schemas.openxmlformats.org/officeDocument/2006/relationships/hyperlink" Target="mailto:malene@freedomimaginaries.org" TargetMode="External"/><Relationship Id="rId871" Type="http://schemas.openxmlformats.org/officeDocument/2006/relationships/customProperty" Target="../customProperty1.bin"/><Relationship Id="rId14" Type="http://schemas.openxmlformats.org/officeDocument/2006/relationships/hyperlink" Target="mailto:corporate@seprod.com" TargetMode="External"/><Relationship Id="rId317" Type="http://schemas.openxmlformats.org/officeDocument/2006/relationships/hyperlink" Target="mailto:PEGGY_AIKEN1972@YAHOO.COM" TargetMode="External"/><Relationship Id="rId524" Type="http://schemas.openxmlformats.org/officeDocument/2006/relationships/hyperlink" Target="mailto:ANDREWMCPHAIL87@GMAIL.COM" TargetMode="External"/><Relationship Id="rId731" Type="http://schemas.openxmlformats.org/officeDocument/2006/relationships/hyperlink" Target="mailto:rowelex2015@gmail.com" TargetMode="External"/><Relationship Id="rId98" Type="http://schemas.openxmlformats.org/officeDocument/2006/relationships/hyperlink" Target="mailto:jwilliams@steawartautosales.com" TargetMode="External"/><Relationship Id="rId163" Type="http://schemas.openxmlformats.org/officeDocument/2006/relationships/hyperlink" Target="mailto:info@zioncareinternational.org" TargetMode="External"/><Relationship Id="rId370" Type="http://schemas.openxmlformats.org/officeDocument/2006/relationships/hyperlink" Target="mailto:LESMAELLISFOUNDATION2015@GMAIL.COM" TargetMode="External"/><Relationship Id="rId829" Type="http://schemas.openxmlformats.org/officeDocument/2006/relationships/hyperlink" Target="mailto:leo.steely@cwjamaica.com" TargetMode="External"/><Relationship Id="rId230" Type="http://schemas.openxmlformats.org/officeDocument/2006/relationships/hyperlink" Target="mailto:stacy.ann@jamaicafoundation.org" TargetMode="External"/><Relationship Id="rId468" Type="http://schemas.openxmlformats.org/officeDocument/2006/relationships/hyperlink" Target="mailto:mountzionaom@yahoo.com" TargetMode="External"/><Relationship Id="rId675" Type="http://schemas.openxmlformats.org/officeDocument/2006/relationships/hyperlink" Target="mailto:CHURCH@PFMFAMILY.ORG" TargetMode="External"/><Relationship Id="rId25" Type="http://schemas.openxmlformats.org/officeDocument/2006/relationships/hyperlink" Target="mailto:ja.for.justice@cwjamaica.com" TargetMode="External"/><Relationship Id="rId328" Type="http://schemas.openxmlformats.org/officeDocument/2006/relationships/hyperlink" Target="mailto:pursued.international@gmail.com" TargetMode="External"/><Relationship Id="rId535" Type="http://schemas.openxmlformats.org/officeDocument/2006/relationships/hyperlink" Target="mailto:shadstewart@gmail.com" TargetMode="External"/><Relationship Id="rId742" Type="http://schemas.openxmlformats.org/officeDocument/2006/relationships/hyperlink" Target="mailto:bridgetsandals_ja@yahoo.com" TargetMode="External"/><Relationship Id="rId174" Type="http://schemas.openxmlformats.org/officeDocument/2006/relationships/hyperlink" Target="mailto:bournetogive@gmail.com" TargetMode="External"/><Relationship Id="rId381" Type="http://schemas.openxmlformats.org/officeDocument/2006/relationships/hyperlink" Target="mailto:secretary_manager@yahoo.com" TargetMode="External"/><Relationship Id="rId602" Type="http://schemas.openxmlformats.org/officeDocument/2006/relationships/hyperlink" Target="mailto:caswellhinds72@mail.com%20%20%20%20%20%20%20%20%20%20%20%20%20%20%20%20%20%20%20%20%20%20%20%20%20%20%20%20%20%20%20%20%20%20%20%20%20%20%20%20%20%20%20%20%20%20%20%20%20%20%20%20%20%20%20%20%20%20%20%20%20%20%20%20%20%20%20%20%20%20%20%20%20%20%20patriciaansonibtinternet.com" TargetMode="External"/><Relationship Id="rId241" Type="http://schemas.openxmlformats.org/officeDocument/2006/relationships/hyperlink" Target="http://www.movewithcompassionministry.org/" TargetMode="External"/><Relationship Id="rId479" Type="http://schemas.openxmlformats.org/officeDocument/2006/relationships/hyperlink" Target="mailto:thecafs.ja@gmail.com" TargetMode="External"/><Relationship Id="rId686" Type="http://schemas.openxmlformats.org/officeDocument/2006/relationships/hyperlink" Target="mailto:heavengateway1@yahoo.com" TargetMode="External"/><Relationship Id="rId36" Type="http://schemas.openxmlformats.org/officeDocument/2006/relationships/hyperlink" Target="mailto:jrcs@jamaicaredcross.org" TargetMode="External"/><Relationship Id="rId339" Type="http://schemas.openxmlformats.org/officeDocument/2006/relationships/hyperlink" Target="mailto:FLOURISHMENTORSHIPPROGRAM@GMAIL.COM" TargetMode="External"/><Relationship Id="rId546" Type="http://schemas.openxmlformats.org/officeDocument/2006/relationships/hyperlink" Target="mailto:steeledonald223@gmail.com" TargetMode="External"/><Relationship Id="rId753" Type="http://schemas.openxmlformats.org/officeDocument/2006/relationships/hyperlink" Target="mailto:cofirstborn@gmail.com" TargetMode="External"/><Relationship Id="rId101" Type="http://schemas.openxmlformats.org/officeDocument/2006/relationships/hyperlink" Target="mailto:newtestamentbishop@gmail.com" TargetMode="External"/><Relationship Id="rId185" Type="http://schemas.openxmlformats.org/officeDocument/2006/relationships/hyperlink" Target="mailto:info@sanaastudios.com" TargetMode="External"/><Relationship Id="rId406" Type="http://schemas.openxmlformats.org/officeDocument/2006/relationships/hyperlink" Target="mailto:oppfijamaica@gmail.com" TargetMode="External"/><Relationship Id="rId392" Type="http://schemas.openxmlformats.org/officeDocument/2006/relationships/hyperlink" Target="mailto:anewjamaica@yahoo.com" TargetMode="External"/><Relationship Id="rId613" Type="http://schemas.openxmlformats.org/officeDocument/2006/relationships/hyperlink" Target="mailto:missionariesofcharitysisters@gmail.com" TargetMode="External"/><Relationship Id="rId697" Type="http://schemas.openxmlformats.org/officeDocument/2006/relationships/hyperlink" Target="mailto:westhaven2012@hotmail.com" TargetMode="External"/><Relationship Id="rId820" Type="http://schemas.openxmlformats.org/officeDocument/2006/relationships/hyperlink" Target="mailto:support@dmffoundationltd.com" TargetMode="External"/><Relationship Id="rId252" Type="http://schemas.openxmlformats.org/officeDocument/2006/relationships/hyperlink" Target="mailto:info@capricaribbean.org" TargetMode="External"/><Relationship Id="rId47" Type="http://schemas.openxmlformats.org/officeDocument/2006/relationships/hyperlink" Target="mailto:stjosehsinfant@cwjamaica.com" TargetMode="External"/><Relationship Id="rId112" Type="http://schemas.openxmlformats.org/officeDocument/2006/relationships/hyperlink" Target="mailto:ccooke@jabgl.com" TargetMode="External"/><Relationship Id="rId557" Type="http://schemas.openxmlformats.org/officeDocument/2006/relationships/hyperlink" Target="mailto:Sophia_grant2001@yahoo.com" TargetMode="External"/><Relationship Id="rId764" Type="http://schemas.openxmlformats.org/officeDocument/2006/relationships/hyperlink" Target="mailto:covelife@gmail.com" TargetMode="External"/><Relationship Id="rId196" Type="http://schemas.openxmlformats.org/officeDocument/2006/relationships/hyperlink" Target="mailto:jymotivators@gmail.com" TargetMode="External"/><Relationship Id="rId417" Type="http://schemas.openxmlformats.org/officeDocument/2006/relationships/hyperlink" Target="mailto:seffoundationjm@gmail.com" TargetMode="External"/><Relationship Id="rId624" Type="http://schemas.openxmlformats.org/officeDocument/2006/relationships/hyperlink" Target="mailto:UHWITTWING@CWJAMAICA.COM" TargetMode="External"/><Relationship Id="rId831" Type="http://schemas.openxmlformats.org/officeDocument/2006/relationships/hyperlink" Target="mailto:smartsol@cwjamaica.com" TargetMode="External"/><Relationship Id="rId263" Type="http://schemas.openxmlformats.org/officeDocument/2006/relationships/hyperlink" Target="mailto:yahsolution@gmail.com" TargetMode="External"/><Relationship Id="rId470" Type="http://schemas.openxmlformats.org/officeDocument/2006/relationships/hyperlink" Target="mailto:princemorr2000@yahoo.com" TargetMode="External"/><Relationship Id="rId58" Type="http://schemas.openxmlformats.org/officeDocument/2006/relationships/hyperlink" Target="mailto:yry.swallow@gmail.com" TargetMode="External"/><Relationship Id="rId123" Type="http://schemas.openxmlformats.org/officeDocument/2006/relationships/hyperlink" Target="mailto:info@bransoncentre.co" TargetMode="External"/><Relationship Id="rId330" Type="http://schemas.openxmlformats.org/officeDocument/2006/relationships/hyperlink" Target="mailto:COURTSOFPRAISAC@GMAIL.COM" TargetMode="External"/><Relationship Id="rId568" Type="http://schemas.openxmlformats.org/officeDocument/2006/relationships/hyperlink" Target="mailto:luciarutherfordtrust@gmail.com" TargetMode="External"/><Relationship Id="rId775" Type="http://schemas.openxmlformats.org/officeDocument/2006/relationships/hyperlink" Target="mailto:revgrey@rogers.com" TargetMode="External"/><Relationship Id="rId428" Type="http://schemas.openxmlformats.org/officeDocument/2006/relationships/hyperlink" Target="mailto:lroye@hotmail.com" TargetMode="External"/><Relationship Id="rId635" Type="http://schemas.openxmlformats.org/officeDocument/2006/relationships/hyperlink" Target="mailto:contact@wisdomphilanthropy.org" TargetMode="External"/><Relationship Id="rId842" Type="http://schemas.openxmlformats.org/officeDocument/2006/relationships/hyperlink" Target="mailto:bihenrystere@gmail.com" TargetMode="External"/><Relationship Id="rId274" Type="http://schemas.openxmlformats.org/officeDocument/2006/relationships/hyperlink" Target="mailto:runningeventsja@gmail.com" TargetMode="External"/><Relationship Id="rId481" Type="http://schemas.openxmlformats.org/officeDocument/2006/relationships/hyperlink" Target="mailto:fiwiculchjm@gmail.com" TargetMode="External"/><Relationship Id="rId702" Type="http://schemas.openxmlformats.org/officeDocument/2006/relationships/hyperlink" Target="mailto:Tcjcentre_hq@yahoo.com" TargetMode="External"/><Relationship Id="rId69" Type="http://schemas.openxmlformats.org/officeDocument/2006/relationships/hyperlink" Target="mailto:jubileejamaica@yahoo.com" TargetMode="External"/><Relationship Id="rId134" Type="http://schemas.openxmlformats.org/officeDocument/2006/relationships/hyperlink" Target="mailto:jwnfoundation@campari.com" TargetMode="External"/><Relationship Id="rId579" Type="http://schemas.openxmlformats.org/officeDocument/2006/relationships/hyperlink" Target="mailto:jamestameica@yahoo.com" TargetMode="External"/><Relationship Id="rId786" Type="http://schemas.openxmlformats.org/officeDocument/2006/relationships/hyperlink" Target="mailto:bishopdelroywillis1@yahoo.com" TargetMode="External"/><Relationship Id="rId341" Type="http://schemas.openxmlformats.org/officeDocument/2006/relationships/hyperlink" Target="mailto:CARIBBEANSOCIOLOGLCALSOCIATION@GMAIL.COM" TargetMode="External"/><Relationship Id="rId439" Type="http://schemas.openxmlformats.org/officeDocument/2006/relationships/hyperlink" Target="mailto:holinesschristianchurch@yahoo.com" TargetMode="External"/><Relationship Id="rId646" Type="http://schemas.openxmlformats.org/officeDocument/2006/relationships/hyperlink" Target="mailto:casealumniassociation1910@gmail.com" TargetMode="External"/><Relationship Id="rId201" Type="http://schemas.openxmlformats.org/officeDocument/2006/relationships/hyperlink" Target="mailto:info@dogoodjamaica.org" TargetMode="External"/><Relationship Id="rId285" Type="http://schemas.openxmlformats.org/officeDocument/2006/relationships/hyperlink" Target="mailto:CHERYLCGORDON@YAHOO.COM" TargetMode="External"/><Relationship Id="rId506" Type="http://schemas.openxmlformats.org/officeDocument/2006/relationships/hyperlink" Target="mailto:BLACKRIVERHOSPITALFOUNDATION@GMAIL.COM" TargetMode="External"/><Relationship Id="rId853" Type="http://schemas.openxmlformats.org/officeDocument/2006/relationships/hyperlink" Target="mailto:lambert_jermaine@yahoo.com" TargetMode="External"/><Relationship Id="rId492" Type="http://schemas.openxmlformats.org/officeDocument/2006/relationships/hyperlink" Target="mailto:m_helpinghands_cf@outlook.com" TargetMode="External"/><Relationship Id="rId713" Type="http://schemas.openxmlformats.org/officeDocument/2006/relationships/hyperlink" Target="mailto:judywilliam860@yahoo.com" TargetMode="External"/><Relationship Id="rId797" Type="http://schemas.openxmlformats.org/officeDocument/2006/relationships/hyperlink" Target="mailto:royhwh@gmail.com" TargetMode="External"/><Relationship Id="rId145" Type="http://schemas.openxmlformats.org/officeDocument/2006/relationships/hyperlink" Target="mailto:egmjamaica@yahoo.com" TargetMode="External"/><Relationship Id="rId352" Type="http://schemas.openxmlformats.org/officeDocument/2006/relationships/hyperlink" Target="mailto:ALL4JAFOUNDATION@GMAIL.COM" TargetMode="External"/><Relationship Id="rId212" Type="http://schemas.openxmlformats.org/officeDocument/2006/relationships/hyperlink" Target="mailto:alecchampagnie6470@gmail.com" TargetMode="External"/><Relationship Id="rId657" Type="http://schemas.openxmlformats.org/officeDocument/2006/relationships/hyperlink" Target="mailto:Stephanied.abrahams@gmail.com" TargetMode="External"/><Relationship Id="rId864" Type="http://schemas.openxmlformats.org/officeDocument/2006/relationships/hyperlink" Target="mailto:thomaslaurice4@gmail.com" TargetMode="External"/><Relationship Id="rId296" Type="http://schemas.openxmlformats.org/officeDocument/2006/relationships/hyperlink" Target="mailto:SEANMORGANSCHOLARSHIP@GMAIL.COM" TargetMode="External"/><Relationship Id="rId517" Type="http://schemas.openxmlformats.org/officeDocument/2006/relationships/hyperlink" Target="mailto:LCHAMBERS123@AOL.COM" TargetMode="External"/><Relationship Id="rId724" Type="http://schemas.openxmlformats.org/officeDocument/2006/relationships/hyperlink" Target="mailto:mary/arieltriton97@gmail.com" TargetMode="External"/><Relationship Id="rId60" Type="http://schemas.openxmlformats.org/officeDocument/2006/relationships/hyperlink" Target="mailto:churchofgodinjamaica@gmail.com" TargetMode="External"/><Relationship Id="rId156" Type="http://schemas.openxmlformats.org/officeDocument/2006/relationships/hyperlink" Target="mailto:trumpetcall@cwjamaica.com" TargetMode="External"/><Relationship Id="rId363" Type="http://schemas.openxmlformats.org/officeDocument/2006/relationships/hyperlink" Target="mailto:JAGUA2020@GMAIL.COM" TargetMode="External"/><Relationship Id="rId570" Type="http://schemas.openxmlformats.org/officeDocument/2006/relationships/hyperlink" Target="mailto:chapelhavenoutreachroundation@gmail.com" TargetMode="External"/><Relationship Id="rId223" Type="http://schemas.openxmlformats.org/officeDocument/2006/relationships/hyperlink" Target="mailto:globalstarzz1@gmail.com" TargetMode="External"/><Relationship Id="rId430" Type="http://schemas.openxmlformats.org/officeDocument/2006/relationships/hyperlink" Target="mailto:office@whitewatermedos.org.jm" TargetMode="External"/><Relationship Id="rId668" Type="http://schemas.openxmlformats.org/officeDocument/2006/relationships/hyperlink" Target="mailto:Pcsmith1010@gmail.com" TargetMode="External"/><Relationship Id="rId18" Type="http://schemas.openxmlformats.org/officeDocument/2006/relationships/hyperlink" Target="mailto:spicyinfo@spicygrovechildren.com" TargetMode="External"/><Relationship Id="rId528" Type="http://schemas.openxmlformats.org/officeDocument/2006/relationships/hyperlink" Target="mailto:DONALDQUARRIESCHOOL1977@GMAIL.COM" TargetMode="External"/><Relationship Id="rId735" Type="http://schemas.openxmlformats.org/officeDocument/2006/relationships/hyperlink" Target="mailto:bramwell_refuge@hotmail.com" TargetMode="External"/><Relationship Id="rId167" Type="http://schemas.openxmlformats.org/officeDocument/2006/relationships/hyperlink" Target="mailto:springdev@gmail.com" TargetMode="External"/><Relationship Id="rId374" Type="http://schemas.openxmlformats.org/officeDocument/2006/relationships/hyperlink" Target="mailto:info@nathanshelpinghandsfoundation.org" TargetMode="External"/><Relationship Id="rId581" Type="http://schemas.openxmlformats.org/officeDocument/2006/relationships/hyperlink" Target="mailto:nate@faithfulfewministry.org" TargetMode="External"/><Relationship Id="rId71" Type="http://schemas.openxmlformats.org/officeDocument/2006/relationships/hyperlink" Target="mailto:guardiangroupfoundation@myguardiangroup.com" TargetMode="External"/><Relationship Id="rId234" Type="http://schemas.openxmlformats.org/officeDocument/2006/relationships/hyperlink" Target="mailto:urempweredtosoar@gmail.com" TargetMode="External"/><Relationship Id="rId679" Type="http://schemas.openxmlformats.org/officeDocument/2006/relationships/hyperlink" Target="mailto:kerstakas@gmail.com" TargetMode="External"/><Relationship Id="rId802" Type="http://schemas.openxmlformats.org/officeDocument/2006/relationships/hyperlink" Target="mailto:sjjamaica@gmail.com" TargetMode="External"/><Relationship Id="rId2" Type="http://schemas.openxmlformats.org/officeDocument/2006/relationships/hyperlink" Target="mailto:JAMAICALITTLELEAGUEBASEBALL@GMAIL.COM" TargetMode="External"/><Relationship Id="rId29" Type="http://schemas.openxmlformats.org/officeDocument/2006/relationships/hyperlink" Target="mailto:info@cbajamaica.com" TargetMode="External"/><Relationship Id="rId441" Type="http://schemas.openxmlformats.org/officeDocument/2006/relationships/hyperlink" Target="mailto:hopeunitedcog@gmail.com" TargetMode="External"/><Relationship Id="rId539" Type="http://schemas.openxmlformats.org/officeDocument/2006/relationships/hyperlink" Target="mailto:pburnett04@gmail.com" TargetMode="External"/><Relationship Id="rId746" Type="http://schemas.openxmlformats.org/officeDocument/2006/relationships/hyperlink" Target="mailto:turfmusicent1@gmail.com" TargetMode="External"/><Relationship Id="rId178" Type="http://schemas.openxmlformats.org/officeDocument/2006/relationships/hyperlink" Target="mailto:cmzcgod@gmail.com" TargetMode="External"/><Relationship Id="rId301" Type="http://schemas.openxmlformats.org/officeDocument/2006/relationships/hyperlink" Target="mailto:EAGLESDEMI@GMAIL.COM" TargetMode="External"/><Relationship Id="rId82" Type="http://schemas.openxmlformats.org/officeDocument/2006/relationships/hyperlink" Target="mailto:fmaj@cwjamaica.com" TargetMode="External"/><Relationship Id="rId385" Type="http://schemas.openxmlformats.org/officeDocument/2006/relationships/hyperlink" Target="mailto:interschoolnib@yahoo.com" TargetMode="External"/><Relationship Id="rId592" Type="http://schemas.openxmlformats.org/officeDocument/2006/relationships/hyperlink" Target="mailto:Briana@cornerstonejamaica.org" TargetMode="External"/><Relationship Id="rId606" Type="http://schemas.openxmlformats.org/officeDocument/2006/relationships/hyperlink" Target="mailto:ppwministry05@gmail.com" TargetMode="External"/><Relationship Id="rId813" Type="http://schemas.openxmlformats.org/officeDocument/2006/relationships/hyperlink" Target="mailto:trezinahgordon@gmail.com" TargetMode="External"/><Relationship Id="rId245" Type="http://schemas.openxmlformats.org/officeDocument/2006/relationships/hyperlink" Target="mailto:ja4hfoundationltd@gmail.com" TargetMode="External"/><Relationship Id="rId452" Type="http://schemas.openxmlformats.org/officeDocument/2006/relationships/hyperlink" Target="mailto:BTHDWCMinistry7@yahoo.com" TargetMode="External"/><Relationship Id="rId105" Type="http://schemas.openxmlformats.org/officeDocument/2006/relationships/hyperlink" Target="mailto:sunflowerministries2016@gmail.com" TargetMode="External"/><Relationship Id="rId312" Type="http://schemas.openxmlformats.org/officeDocument/2006/relationships/hyperlink" Target="mailto:compliance@mfg.com.jm" TargetMode="External"/><Relationship Id="rId757" Type="http://schemas.openxmlformats.org/officeDocument/2006/relationships/hyperlink" Target="mailto:livingwell@carrotjarrett.com" TargetMode="External"/><Relationship Id="rId93" Type="http://schemas.openxmlformats.org/officeDocument/2006/relationships/hyperlink" Target="mailto:board.secretary@vmbs.com" TargetMode="External"/><Relationship Id="rId189" Type="http://schemas.openxmlformats.org/officeDocument/2006/relationships/hyperlink" Target="mailto:vishpothula@yahoo.com" TargetMode="External"/><Relationship Id="rId396" Type="http://schemas.openxmlformats.org/officeDocument/2006/relationships/hyperlink" Target="mailto:info@capoeira-alafia.org" TargetMode="External"/><Relationship Id="rId617" Type="http://schemas.openxmlformats.org/officeDocument/2006/relationships/hyperlink" Target="mailto:Aoths.ministriesintl@gmail.com" TargetMode="External"/><Relationship Id="rId824" Type="http://schemas.openxmlformats.org/officeDocument/2006/relationships/hyperlink" Target="mailto:bishopbbrown@gmail.com" TargetMode="External"/><Relationship Id="rId256" Type="http://schemas.openxmlformats.org/officeDocument/2006/relationships/hyperlink" Target="mailto:info@notesmaster.com" TargetMode="External"/><Relationship Id="rId463" Type="http://schemas.openxmlformats.org/officeDocument/2006/relationships/hyperlink" Target="mailto:anakazo@yahoo.com" TargetMode="External"/><Relationship Id="rId670" Type="http://schemas.openxmlformats.org/officeDocument/2006/relationships/hyperlink" Target="mailto:walthamparkcommunityclub@gmail.com" TargetMode="External"/><Relationship Id="rId116" Type="http://schemas.openxmlformats.org/officeDocument/2006/relationships/hyperlink" Target="mailto:Mscsec@mustardseed.com" TargetMode="External"/><Relationship Id="rId323" Type="http://schemas.openxmlformats.org/officeDocument/2006/relationships/hyperlink" Target="mailto:INFO@HEAVENBLAZINGEARTHMINISTRIESINTL.ORG" TargetMode="External"/><Relationship Id="rId530" Type="http://schemas.openxmlformats.org/officeDocument/2006/relationships/hyperlink" Target="mailto:teamwork@cwjamaica.com" TargetMode="External"/><Relationship Id="rId768" Type="http://schemas.openxmlformats.org/officeDocument/2006/relationships/hyperlink" Target="mailto:kaydiansimpson123@gmail.com" TargetMode="External"/><Relationship Id="rId20" Type="http://schemas.openxmlformats.org/officeDocument/2006/relationships/hyperlink" Target="mailto:synod@ucjci.com" TargetMode="External"/><Relationship Id="rId628" Type="http://schemas.openxmlformats.org/officeDocument/2006/relationships/hyperlink" Target="mailto:info@setfoundation.com" TargetMode="External"/><Relationship Id="rId835" Type="http://schemas.openxmlformats.org/officeDocument/2006/relationships/hyperlink" Target="mailto:Donovanmcnee@gmail.com" TargetMode="External"/><Relationship Id="rId267" Type="http://schemas.openxmlformats.org/officeDocument/2006/relationships/hyperlink" Target="mailto:ii.tech@ymail.com" TargetMode="External"/><Relationship Id="rId474" Type="http://schemas.openxmlformats.org/officeDocument/2006/relationships/hyperlink" Target="mailto:projectofhope05@yahoo.com" TargetMode="External"/><Relationship Id="rId127" Type="http://schemas.openxmlformats.org/officeDocument/2006/relationships/hyperlink" Target="mailto:issa@cwjamaica.com" TargetMode="External"/><Relationship Id="rId681" Type="http://schemas.openxmlformats.org/officeDocument/2006/relationships/hyperlink" Target="mailto:JANT5755@GMAIL.COM" TargetMode="External"/><Relationship Id="rId779" Type="http://schemas.openxmlformats.org/officeDocument/2006/relationships/hyperlink" Target="mailto:josephinejohnson641@gmail.com" TargetMode="External"/><Relationship Id="rId31" Type="http://schemas.openxmlformats.org/officeDocument/2006/relationships/hyperlink" Target="mailto:uip.aobja@gmail.com" TargetMode="External"/><Relationship Id="rId334" Type="http://schemas.openxmlformats.org/officeDocument/2006/relationships/hyperlink" Target="mailto:RESTORINGTHEBROKEN@OUTLOOK.COM" TargetMode="External"/><Relationship Id="rId541" Type="http://schemas.openxmlformats.org/officeDocument/2006/relationships/hyperlink" Target="mailto:chryssigee@gmail.com" TargetMode="External"/><Relationship Id="rId639" Type="http://schemas.openxmlformats.org/officeDocument/2006/relationships/hyperlink" Target="mailto:INFO@PROJECTSTARJA.COM" TargetMode="External"/><Relationship Id="rId180" Type="http://schemas.openxmlformats.org/officeDocument/2006/relationships/hyperlink" Target="mailto:info@princessessandladies.org" TargetMode="External"/><Relationship Id="rId278" Type="http://schemas.openxmlformats.org/officeDocument/2006/relationships/hyperlink" Target="mailto:kevindownswellministries@yahoo.com" TargetMode="External"/><Relationship Id="rId401" Type="http://schemas.openxmlformats.org/officeDocument/2006/relationships/hyperlink" Target="mailto:help4102@gmail.com" TargetMode="External"/><Relationship Id="rId846" Type="http://schemas.openxmlformats.org/officeDocument/2006/relationships/hyperlink" Target="mailto:sgordon@rehodothinternational.inc" TargetMode="External"/><Relationship Id="rId485" Type="http://schemas.openxmlformats.org/officeDocument/2006/relationships/hyperlink" Target="mailto:facesjamaica@gmail.com" TargetMode="External"/><Relationship Id="rId692" Type="http://schemas.openxmlformats.org/officeDocument/2006/relationships/hyperlink" Target="mailto:bkbhartimody@yahoo.com" TargetMode="External"/><Relationship Id="rId706" Type="http://schemas.openxmlformats.org/officeDocument/2006/relationships/hyperlink" Target="mailto:blackaleciasherly@gmail.com" TargetMode="External"/><Relationship Id="rId42" Type="http://schemas.openxmlformats.org/officeDocument/2006/relationships/hyperlink" Target="mailto:info@usainboltfoundation.org" TargetMode="External"/><Relationship Id="rId138" Type="http://schemas.openxmlformats.org/officeDocument/2006/relationships/hyperlink" Target="mailto:newfcm@gmail.com" TargetMode="External"/><Relationship Id="rId345" Type="http://schemas.openxmlformats.org/officeDocument/2006/relationships/hyperlink" Target="mailto:PINNOCKSOASIS@GMAIL.COM" TargetMode="External"/><Relationship Id="rId552" Type="http://schemas.openxmlformats.org/officeDocument/2006/relationships/hyperlink" Target="mailto:richardsjanet37@gmail.com" TargetMode="External"/><Relationship Id="rId191" Type="http://schemas.openxmlformats.org/officeDocument/2006/relationships/hyperlink" Target="mailto:onepairfoundation@gmail.com" TargetMode="External"/><Relationship Id="rId205" Type="http://schemas.openxmlformats.org/officeDocument/2006/relationships/hyperlink" Target="mailto:dgfoundation20@gmail.com" TargetMode="External"/><Relationship Id="rId412" Type="http://schemas.openxmlformats.org/officeDocument/2006/relationships/hyperlink" Target="mailto:goodbehaviourbetterjamaica@gmail.com" TargetMode="External"/><Relationship Id="rId857" Type="http://schemas.openxmlformats.org/officeDocument/2006/relationships/hyperlink" Target="mailto:julietbailey@cwjamaica.com" TargetMode="External"/><Relationship Id="rId289" Type="http://schemas.openxmlformats.org/officeDocument/2006/relationships/hyperlink" Target="mailto:JFM_HR@ADM.COM" TargetMode="External"/><Relationship Id="rId496" Type="http://schemas.openxmlformats.org/officeDocument/2006/relationships/hyperlink" Target="mailto:FISH_JM@YAHOO.COM" TargetMode="External"/><Relationship Id="rId717" Type="http://schemas.openxmlformats.org/officeDocument/2006/relationships/hyperlink" Target="mailto:drarlene@gmail.com" TargetMode="External"/><Relationship Id="rId53" Type="http://schemas.openxmlformats.org/officeDocument/2006/relationships/hyperlink" Target="mailto:reach@linkupforchrist.org" TargetMode="External"/><Relationship Id="rId149" Type="http://schemas.openxmlformats.org/officeDocument/2006/relationships/hyperlink" Target="mailto:ehf@cwjamaica.com" TargetMode="External"/><Relationship Id="rId356" Type="http://schemas.openxmlformats.org/officeDocument/2006/relationships/hyperlink" Target="mailto:CARIBBEANMIRCOFINANCEALLIANCE@GMAIL.COM" TargetMode="External"/><Relationship Id="rId563" Type="http://schemas.openxmlformats.org/officeDocument/2006/relationships/hyperlink" Target="mailto:evercamc@yahoo.com" TargetMode="External"/><Relationship Id="rId770" Type="http://schemas.openxmlformats.org/officeDocument/2006/relationships/hyperlink" Target="mailto:kingdomms123@gmail.com" TargetMode="External"/><Relationship Id="rId216" Type="http://schemas.openxmlformats.org/officeDocument/2006/relationships/hyperlink" Target="mailto:pstrust@cwjamaica.com" TargetMode="External"/><Relationship Id="rId423" Type="http://schemas.openxmlformats.org/officeDocument/2006/relationships/hyperlink" Target="mailto:mcaj@cwjamaica.com" TargetMode="External"/><Relationship Id="rId868" Type="http://schemas.openxmlformats.org/officeDocument/2006/relationships/hyperlink" Target="mailto:pgu@macarigongora.com" TargetMode="External"/><Relationship Id="rId630" Type="http://schemas.openxmlformats.org/officeDocument/2006/relationships/hyperlink" Target="mailto:leciagaye@gmail.com" TargetMode="External"/><Relationship Id="rId728" Type="http://schemas.openxmlformats.org/officeDocument/2006/relationships/hyperlink" Target="mailto:kimesha.walters@gmail.com" TargetMode="External"/><Relationship Id="rId64" Type="http://schemas.openxmlformats.org/officeDocument/2006/relationships/hyperlink" Target="mailto:alleysmoke@yahoo.com" TargetMode="External"/><Relationship Id="rId367" Type="http://schemas.openxmlformats.org/officeDocument/2006/relationships/hyperlink" Target="mailto:FTBLUEPRINT7@GMAIL.COM" TargetMode="External"/><Relationship Id="rId574" Type="http://schemas.openxmlformats.org/officeDocument/2006/relationships/hyperlink" Target="mailto:latoya_morgan@live.com" TargetMode="External"/><Relationship Id="rId227" Type="http://schemas.openxmlformats.org/officeDocument/2006/relationships/hyperlink" Target="mailto:apostlearkint@gmail.com" TargetMode="External"/><Relationship Id="rId781" Type="http://schemas.openxmlformats.org/officeDocument/2006/relationships/hyperlink" Target="mailto:trudian.hunt@yahoo.com" TargetMode="External"/><Relationship Id="rId434" Type="http://schemas.openxmlformats.org/officeDocument/2006/relationships/hyperlink" Target="mailto:godliveswithinministries@gmail.com" TargetMode="External"/><Relationship Id="rId641" Type="http://schemas.openxmlformats.org/officeDocument/2006/relationships/hyperlink" Target="mailto:lewiscarol70@yahoo.com" TargetMode="External"/><Relationship Id="rId739" Type="http://schemas.openxmlformats.org/officeDocument/2006/relationships/hyperlink" Target="mailto:jermaine.butler@beachrecoveryfoundation.org" TargetMode="External"/><Relationship Id="rId280" Type="http://schemas.openxmlformats.org/officeDocument/2006/relationships/hyperlink" Target="mailto:Donovanmcnee@gmail.com" TargetMode="External"/><Relationship Id="rId501" Type="http://schemas.openxmlformats.org/officeDocument/2006/relationships/hyperlink" Target="mailto:carolyncat@hotmail.com" TargetMode="External"/><Relationship Id="rId75" Type="http://schemas.openxmlformats.org/officeDocument/2006/relationships/hyperlink" Target="mailto:triumphanthavia@gmail.com" TargetMode="External"/><Relationship Id="rId140" Type="http://schemas.openxmlformats.org/officeDocument/2006/relationships/hyperlink" Target="mailto:stfrancisprimaryinfant@yahoo.com" TargetMode="External"/><Relationship Id="rId378" Type="http://schemas.openxmlformats.org/officeDocument/2006/relationships/hyperlink" Target="mailto:Queries.cgst@gmail.com" TargetMode="External"/><Relationship Id="rId585" Type="http://schemas.openxmlformats.org/officeDocument/2006/relationships/hyperlink" Target="mailto:reneelamant95@gmail.com" TargetMode="External"/><Relationship Id="rId792" Type="http://schemas.openxmlformats.org/officeDocument/2006/relationships/hyperlink" Target="mailto:christopher.barnes@gleanerjm.com" TargetMode="External"/><Relationship Id="rId806" Type="http://schemas.openxmlformats.org/officeDocument/2006/relationships/hyperlink" Target="mailto:alex@esirom" TargetMode="External"/><Relationship Id="rId6" Type="http://schemas.openxmlformats.org/officeDocument/2006/relationships/hyperlink" Target="mailto:ashe@theashecompany.org" TargetMode="External"/><Relationship Id="rId238" Type="http://schemas.openxmlformats.org/officeDocument/2006/relationships/hyperlink" Target="mailto:info@dog-jm.org" TargetMode="External"/><Relationship Id="rId445" Type="http://schemas.openxmlformats.org/officeDocument/2006/relationships/hyperlink" Target="mailto:jesushousekgn@rccgna.org" TargetMode="External"/><Relationship Id="rId652" Type="http://schemas.openxmlformats.org/officeDocument/2006/relationships/hyperlink" Target="mailto:PDJCMinistry@gmail.com" TargetMode="External"/><Relationship Id="rId291" Type="http://schemas.openxmlformats.org/officeDocument/2006/relationships/hyperlink" Target="mailto:VELEYHOME@GMAIL.COM" TargetMode="External"/><Relationship Id="rId305" Type="http://schemas.openxmlformats.org/officeDocument/2006/relationships/hyperlink" Target="mailto:GREENDALE_TWICKENHAMGARDENS@YAHOO.COM" TargetMode="External"/><Relationship Id="rId512" Type="http://schemas.openxmlformats.org/officeDocument/2006/relationships/hyperlink" Target="mailto:PREACHERLOWE@LIVE.COM" TargetMode="External"/><Relationship Id="rId86" Type="http://schemas.openxmlformats.org/officeDocument/2006/relationships/hyperlink" Target="mailto:clf_jm@yahoo.com" TargetMode="External"/><Relationship Id="rId151" Type="http://schemas.openxmlformats.org/officeDocument/2006/relationships/hyperlink" Target="mailto:mainoffice@jamaicamethodistorg" TargetMode="External"/><Relationship Id="rId389" Type="http://schemas.openxmlformats.org/officeDocument/2006/relationships/hyperlink" Target="mailto:hbacsau@yahoo.com" TargetMode="External"/><Relationship Id="rId596" Type="http://schemas.openxmlformats.org/officeDocument/2006/relationships/hyperlink" Target="mailto:rosemarie.gordon@iglblue.com" TargetMode="External"/><Relationship Id="rId817" Type="http://schemas.openxmlformats.org/officeDocument/2006/relationships/hyperlink" Target="mailto:roy5557@gmail.com" TargetMode="External"/><Relationship Id="rId249" Type="http://schemas.openxmlformats.org/officeDocument/2006/relationships/hyperlink" Target="mailto:acpjtreasurer@gmail.com" TargetMode="External"/><Relationship Id="rId456" Type="http://schemas.openxmlformats.org/officeDocument/2006/relationships/hyperlink" Target="mailto:TDCF.ltd@gmail.com" TargetMode="External"/><Relationship Id="rId663" Type="http://schemas.openxmlformats.org/officeDocument/2006/relationships/hyperlink" Target="mailto:williamnarda@yahoo.com" TargetMode="External"/><Relationship Id="rId870" Type="http://schemas.openxmlformats.org/officeDocument/2006/relationships/printerSettings" Target="../printerSettings/printerSettings1.bin"/><Relationship Id="rId13" Type="http://schemas.openxmlformats.org/officeDocument/2006/relationships/hyperlink" Target="mailto:istreet@cwjamaica.com" TargetMode="External"/><Relationship Id="rId109" Type="http://schemas.openxmlformats.org/officeDocument/2006/relationships/hyperlink" Target="mailto:drawingroomproject@gmail.com" TargetMode="External"/><Relationship Id="rId316" Type="http://schemas.openxmlformats.org/officeDocument/2006/relationships/hyperlink" Target="mailto:WOMMMAD@GMAIL.COM" TargetMode="External"/><Relationship Id="rId523" Type="http://schemas.openxmlformats.org/officeDocument/2006/relationships/hyperlink" Target="mailto:SRFOUNDATIONLTD@YAHOO.COM" TargetMode="External"/><Relationship Id="rId97" Type="http://schemas.openxmlformats.org/officeDocument/2006/relationships/hyperlink" Target="mailto:harvestword@yahoo.com" TargetMode="External"/><Relationship Id="rId730" Type="http://schemas.openxmlformats.org/officeDocument/2006/relationships/hyperlink" Target="mailto:jmn_patterson@yahoo.co.uk" TargetMode="External"/><Relationship Id="rId828" Type="http://schemas.openxmlformats.org/officeDocument/2006/relationships/hyperlink" Target="mailto:joanroper2017@gmail.com" TargetMode="External"/><Relationship Id="rId162" Type="http://schemas.openxmlformats.org/officeDocument/2006/relationships/hyperlink" Target="mailto:joytown@cwjamaica.com" TargetMode="External"/><Relationship Id="rId467" Type="http://schemas.openxmlformats.org/officeDocument/2006/relationships/hyperlink" Target="mailto:jamaicatrust@gmail.com" TargetMode="External"/><Relationship Id="rId674" Type="http://schemas.openxmlformats.org/officeDocument/2006/relationships/hyperlink" Target="mailto:deliverancetruefaith870@gmail.com" TargetMode="External"/><Relationship Id="rId24" Type="http://schemas.openxmlformats.org/officeDocument/2006/relationships/hyperlink" Target="mailto:kobc@cwjamaica.com%20%20%20%20%20%20%20%20%20%20%20%20%20%20%20%20%20%20%20%20%20%20%20%20%20%20%20%20%20%20%20%20%20%20%20%20%20%20%20%20%20%20%20%20%20%20%20%20%20%20%20%20%20%20%20%20%20%20%20%20%20%20%20%20%20%20%20%20%20%20%20%20%20kingstonopenbiblechurch.org" TargetMode="External"/><Relationship Id="rId327" Type="http://schemas.openxmlformats.org/officeDocument/2006/relationships/hyperlink" Target="mailto:OPENARMSCENTRE@GMAIL.COM" TargetMode="External"/><Relationship Id="rId534" Type="http://schemas.openxmlformats.org/officeDocument/2006/relationships/hyperlink" Target="mailto:faithliftersministry2@yahoo.com" TargetMode="External"/><Relationship Id="rId741" Type="http://schemas.openxmlformats.org/officeDocument/2006/relationships/hyperlink" Target="mailto:bornagainmystic@gmail.com" TargetMode="External"/><Relationship Id="rId839" Type="http://schemas.openxmlformats.org/officeDocument/2006/relationships/hyperlink" Target="mailto:Innercitybusinessprojects@gmail.com" TargetMode="External"/><Relationship Id="rId173" Type="http://schemas.openxmlformats.org/officeDocument/2006/relationships/hyperlink" Target="mailto:journey2free2013@gmail.com" TargetMode="External"/><Relationship Id="rId380" Type="http://schemas.openxmlformats.org/officeDocument/2006/relationships/hyperlink" Target="mailto:secretary_sapc@yahoo.com" TargetMode="External"/><Relationship Id="rId601" Type="http://schemas.openxmlformats.org/officeDocument/2006/relationships/hyperlink" Target="mailto:roniey123@yahoo.com" TargetMode="External"/><Relationship Id="rId240" Type="http://schemas.openxmlformats.org/officeDocument/2006/relationships/hyperlink" Target="mailto:rdeliverance@gmail.com" TargetMode="External"/><Relationship Id="rId478" Type="http://schemas.openxmlformats.org/officeDocument/2006/relationships/hyperlink" Target="mailto:phenion@comcast.net" TargetMode="External"/><Relationship Id="rId685" Type="http://schemas.openxmlformats.org/officeDocument/2006/relationships/hyperlink" Target="mailto:lisclayton77@hotmail.com" TargetMode="External"/><Relationship Id="rId35" Type="http://schemas.openxmlformats.org/officeDocument/2006/relationships/hyperlink" Target="mailto:healthforlifeandwellnessja@gmail.com" TargetMode="External"/><Relationship Id="rId100" Type="http://schemas.openxmlformats.org/officeDocument/2006/relationships/hyperlink" Target="mailto:jamsave3000@hotmail.com" TargetMode="External"/><Relationship Id="rId338" Type="http://schemas.openxmlformats.org/officeDocument/2006/relationships/hyperlink" Target="mailto:AOTHS.MINISTRIESINTL@GMAIL.COM" TargetMode="External"/><Relationship Id="rId545" Type="http://schemas.openxmlformats.org/officeDocument/2006/relationships/hyperlink" Target="mailto:godschild_95@hotmail.com" TargetMode="External"/><Relationship Id="rId752" Type="http://schemas.openxmlformats.org/officeDocument/2006/relationships/hyperlink" Target="mailto:ccijamaica.org@gmail.com" TargetMode="External"/><Relationship Id="rId184" Type="http://schemas.openxmlformats.org/officeDocument/2006/relationships/hyperlink" Target="mailto:thekingstonfencingclub@gmail.com" TargetMode="External"/><Relationship Id="rId391" Type="http://schemas.openxmlformats.org/officeDocument/2006/relationships/hyperlink" Target="mailto:CASUT@YAHOO.COM" TargetMode="External"/><Relationship Id="rId405" Type="http://schemas.openxmlformats.org/officeDocument/2006/relationships/hyperlink" Target="mailto:fhcfoundation@fhccu.com" TargetMode="External"/><Relationship Id="rId612" Type="http://schemas.openxmlformats.org/officeDocument/2006/relationships/hyperlink" Target="mailto:thepintomullingsfoundation@gmail.com" TargetMode="External"/><Relationship Id="rId251" Type="http://schemas.openxmlformats.org/officeDocument/2006/relationships/hyperlink" Target="mailto:ichsalumnae1932@gmail.com" TargetMode="External"/><Relationship Id="rId489" Type="http://schemas.openxmlformats.org/officeDocument/2006/relationships/hyperlink" Target="mailto:info@dynamiclifefoundation.org" TargetMode="External"/><Relationship Id="rId696" Type="http://schemas.openxmlformats.org/officeDocument/2006/relationships/hyperlink" Target="mailto:home@ywammobay.com" TargetMode="External"/><Relationship Id="rId46" Type="http://schemas.openxmlformats.org/officeDocument/2006/relationships/hyperlink" Target="mailto:youthdevelop.yfdn@gmail.com" TargetMode="External"/><Relationship Id="rId349" Type="http://schemas.openxmlformats.org/officeDocument/2006/relationships/hyperlink" Target="mailto:JGWEF@JEANETTEGRANTWOODHAM.COM" TargetMode="External"/><Relationship Id="rId556" Type="http://schemas.openxmlformats.org/officeDocument/2006/relationships/hyperlink" Target="mailto:inhealthja@gmail.com" TargetMode="External"/><Relationship Id="rId763" Type="http://schemas.openxmlformats.org/officeDocument/2006/relationships/hyperlink" Target="mailto:recyclingpartnersltd@gmail.com" TargetMode="External"/><Relationship Id="rId88" Type="http://schemas.openxmlformats.org/officeDocument/2006/relationships/hyperlink" Target="mailto:bwidmer@harvestcall.org" TargetMode="External"/><Relationship Id="rId111" Type="http://schemas.openxmlformats.org/officeDocument/2006/relationships/hyperlink" Target="mailto:genesisacademyjamaica@gmail.com" TargetMode="External"/><Relationship Id="rId153" Type="http://schemas.openxmlformats.org/officeDocument/2006/relationships/hyperlink" Target="mailto:lovehope2015@gmail.com" TargetMode="External"/><Relationship Id="rId195" Type="http://schemas.openxmlformats.org/officeDocument/2006/relationships/hyperlink" Target="mailto:uwj35@hotmail.com" TargetMode="External"/><Relationship Id="rId209" Type="http://schemas.openxmlformats.org/officeDocument/2006/relationships/hyperlink" Target="mailto:jachinafriendship@gmail.com" TargetMode="External"/><Relationship Id="rId360" Type="http://schemas.openxmlformats.org/officeDocument/2006/relationships/hyperlink" Target="mailto:GEORGEKIRBYHARDWARE@YAHOO.COM" TargetMode="External"/><Relationship Id="rId416" Type="http://schemas.openxmlformats.org/officeDocument/2006/relationships/hyperlink" Target="mailto:gfgefoundation@gmail.com" TargetMode="External"/><Relationship Id="rId598" Type="http://schemas.openxmlformats.org/officeDocument/2006/relationships/hyperlink" Target="mailto:christopherhewitt993@gmail.com" TargetMode="External"/><Relationship Id="rId819" Type="http://schemas.openxmlformats.org/officeDocument/2006/relationships/hyperlink" Target="mailto:lecia.allen@gmail.com" TargetMode="External"/><Relationship Id="rId220" Type="http://schemas.openxmlformats.org/officeDocument/2006/relationships/hyperlink" Target="mailto:friendsinneedcharity@yahoo.com" TargetMode="External"/><Relationship Id="rId458" Type="http://schemas.openxmlformats.org/officeDocument/2006/relationships/hyperlink" Target="mailto:ADMIN@ICANJAMAICA.ORG" TargetMode="External"/><Relationship Id="rId623" Type="http://schemas.openxmlformats.org/officeDocument/2006/relationships/hyperlink" Target="mailto:MAJSECRETARIAT@GMAI.COM" TargetMode="External"/><Relationship Id="rId665" Type="http://schemas.openxmlformats.org/officeDocument/2006/relationships/hyperlink" Target="mailto:auldsacademy@aacf.ca%20%20%20%20%20%20%20%20%20%20%20%20%20%20%20%20%20%20%20%20%20%20%20%20%20%20%20%20%20%20%20%20%20%20%20%20%20%20%20%20%20%20%20%20%20%20%20%20%20%20%20%20%20%20%20%20%20%20%20%20%20%20%20%20%20%20%20%20%20%20%20HA" TargetMode="External"/><Relationship Id="rId830" Type="http://schemas.openxmlformats.org/officeDocument/2006/relationships/hyperlink" Target="mailto:Templeoflight@cwjamaica.com" TargetMode="External"/><Relationship Id="rId872" Type="http://schemas.openxmlformats.org/officeDocument/2006/relationships/vmlDrawing" Target="../drawings/vmlDrawing1.vml"/><Relationship Id="rId15" Type="http://schemas.openxmlformats.org/officeDocument/2006/relationships/hyperlink" Target="mailto:office@aisk.com" TargetMode="External"/><Relationship Id="rId57" Type="http://schemas.openxmlformats.org/officeDocument/2006/relationships/hyperlink" Target="mailto:rosemchin1013@aol.com" TargetMode="External"/><Relationship Id="rId262" Type="http://schemas.openxmlformats.org/officeDocument/2006/relationships/hyperlink" Target="mailto:cureandconquer@gmail.com" TargetMode="External"/><Relationship Id="rId318" Type="http://schemas.openxmlformats.org/officeDocument/2006/relationships/hyperlink" Target="mailto:AHMADDIYYA.JAMAICA@GMAIL.COM" TargetMode="External"/><Relationship Id="rId525" Type="http://schemas.openxmlformats.org/officeDocument/2006/relationships/hyperlink" Target="mailto:STTHOMASRENAISSANCE@GMAIL.COM" TargetMode="External"/><Relationship Id="rId567" Type="http://schemas.openxmlformats.org/officeDocument/2006/relationships/hyperlink" Target="mailto:recyclewithelegance@gmail.com" TargetMode="External"/><Relationship Id="rId732" Type="http://schemas.openxmlformats.org/officeDocument/2006/relationships/hyperlink" Target="mailto:palmermarcia58@gmail.com" TargetMode="External"/><Relationship Id="rId99" Type="http://schemas.openxmlformats.org/officeDocument/2006/relationships/hyperlink" Target="mailto:quiltstage@gmail.com" TargetMode="External"/><Relationship Id="rId122" Type="http://schemas.openxmlformats.org/officeDocument/2006/relationships/hyperlink" Target="mailto:mygtrm@yahoo.com" TargetMode="External"/><Relationship Id="rId164" Type="http://schemas.openxmlformats.org/officeDocument/2006/relationships/hyperlink" Target="mailto:houseoflifeministriesintl2018@gmail.com" TargetMode="External"/><Relationship Id="rId371" Type="http://schemas.openxmlformats.org/officeDocument/2006/relationships/hyperlink" Target="mailto:CITYLIGHT2020MISSION@GMAIL.COM" TargetMode="External"/><Relationship Id="rId774" Type="http://schemas.openxmlformats.org/officeDocument/2006/relationships/hyperlink" Target="mailto:godsgloria@hotmail.com" TargetMode="External"/><Relationship Id="rId427" Type="http://schemas.openxmlformats.org/officeDocument/2006/relationships/hyperlink" Target="mailto:drbg_trust@yahoo.com" TargetMode="External"/><Relationship Id="rId469" Type="http://schemas.openxmlformats.org/officeDocument/2006/relationships/hyperlink" Target="mailto:equestrianfederationjamaica@gmail.com" TargetMode="External"/><Relationship Id="rId634" Type="http://schemas.openxmlformats.org/officeDocument/2006/relationships/hyperlink" Target="mailto:succinct_2000@yahoo.com" TargetMode="External"/><Relationship Id="rId676" Type="http://schemas.openxmlformats.org/officeDocument/2006/relationships/hyperlink" Target="mailto:Info@eveforlife.org" TargetMode="External"/><Relationship Id="rId841" Type="http://schemas.openxmlformats.org/officeDocument/2006/relationships/hyperlink" Target="mailto:derval8851764@gmail.com" TargetMode="External"/><Relationship Id="rId26" Type="http://schemas.openxmlformats.org/officeDocument/2006/relationships/hyperlink" Target="mailto:humanitydivineliberaterians@gmail.com" TargetMode="External"/><Relationship Id="rId231" Type="http://schemas.openxmlformats.org/officeDocument/2006/relationships/hyperlink" Target="mailto:portersmountain2019@gmail.com" TargetMode="External"/><Relationship Id="rId273" Type="http://schemas.openxmlformats.org/officeDocument/2006/relationships/hyperlink" Target="mailto:foundation@caribbeanheart.com" TargetMode="External"/><Relationship Id="rId329" Type="http://schemas.openxmlformats.org/officeDocument/2006/relationships/hyperlink" Target="mailto:KAREEMCONSTANTINE@HOTMAIL.COM" TargetMode="External"/><Relationship Id="rId480" Type="http://schemas.openxmlformats.org/officeDocument/2006/relationships/hyperlink" Target="mailto:helpoutreach@live.com" TargetMode="External"/><Relationship Id="rId536" Type="http://schemas.openxmlformats.org/officeDocument/2006/relationships/hyperlink" Target="mailto:waterloopapostolicchurch@yahoo.com" TargetMode="External"/><Relationship Id="rId701" Type="http://schemas.openxmlformats.org/officeDocument/2006/relationships/hyperlink" Target="mailto:wangfordl@gmail.com" TargetMode="External"/><Relationship Id="rId68" Type="http://schemas.openxmlformats.org/officeDocument/2006/relationships/hyperlink" Target="mailto:somja_bo@hotmail.com" TargetMode="External"/><Relationship Id="rId133" Type="http://schemas.openxmlformats.org/officeDocument/2006/relationships/hyperlink" Target="mailto:international.ministries@yahoo.com" TargetMode="External"/><Relationship Id="rId175" Type="http://schemas.openxmlformats.org/officeDocument/2006/relationships/hyperlink" Target="mailto:hampsteadparkcc@gmail.com" TargetMode="External"/><Relationship Id="rId340" Type="http://schemas.openxmlformats.org/officeDocument/2006/relationships/hyperlink" Target="mailto:FULLLIFEDELMINBB@GMAIL.COM" TargetMode="External"/><Relationship Id="rId578" Type="http://schemas.openxmlformats.org/officeDocument/2006/relationships/hyperlink" Target="mailto:william.massias@gmail.com,%20jamaicanorthodoxmission" TargetMode="External"/><Relationship Id="rId743" Type="http://schemas.openxmlformats.org/officeDocument/2006/relationships/hyperlink" Target="mailto:tjnepaul@hotmail.com" TargetMode="External"/><Relationship Id="rId785" Type="http://schemas.openxmlformats.org/officeDocument/2006/relationships/hyperlink" Target="mailto:loraineedwards@yahoo.com" TargetMode="External"/><Relationship Id="rId200" Type="http://schemas.openxmlformats.org/officeDocument/2006/relationships/hyperlink" Target="mailto:THSRENTAL@GMAIL.COM" TargetMode="External"/><Relationship Id="rId382" Type="http://schemas.openxmlformats.org/officeDocument/2006/relationships/hyperlink" Target="mailto:info@al-mutaqeenftja.com" TargetMode="External"/><Relationship Id="rId438" Type="http://schemas.openxmlformats.org/officeDocument/2006/relationships/hyperlink" Target="mailto:franmins@gmail.com" TargetMode="External"/><Relationship Id="rId603" Type="http://schemas.openxmlformats.org/officeDocument/2006/relationships/hyperlink" Target="mailto:jiifoundation1@gmail.com" TargetMode="External"/><Relationship Id="rId645" Type="http://schemas.openxmlformats.org/officeDocument/2006/relationships/hyperlink" Target="mailto:ANNAPATR59@GMAIL.COM" TargetMode="External"/><Relationship Id="rId687" Type="http://schemas.openxmlformats.org/officeDocument/2006/relationships/hyperlink" Target="mailto:cfsopmothergeneral@gmail.com" TargetMode="External"/><Relationship Id="rId810" Type="http://schemas.openxmlformats.org/officeDocument/2006/relationships/hyperlink" Target="mailto:dollar.humanity@gmail.com" TargetMode="External"/><Relationship Id="rId852" Type="http://schemas.openxmlformats.org/officeDocument/2006/relationships/hyperlink" Target="mailto:newjackcityent@gmail.com" TargetMode="External"/><Relationship Id="rId242" Type="http://schemas.openxmlformats.org/officeDocument/2006/relationships/hyperlink" Target="mailto:dcsmilemobile@gmail.com" TargetMode="External"/><Relationship Id="rId284" Type="http://schemas.openxmlformats.org/officeDocument/2006/relationships/hyperlink" Target="mailto:LOCFOUNDATION30@GMAIL.COM" TargetMode="External"/><Relationship Id="rId491" Type="http://schemas.openxmlformats.org/officeDocument/2006/relationships/hyperlink" Target="mailto:hbcccffs.pmo@gmail.com" TargetMode="External"/><Relationship Id="rId505" Type="http://schemas.openxmlformats.org/officeDocument/2006/relationships/hyperlink" Target="mailto:PASTORWARRENMANOFGOD@YAHOO.COM" TargetMode="External"/><Relationship Id="rId712" Type="http://schemas.openxmlformats.org/officeDocument/2006/relationships/hyperlink" Target="mailto:dsatchwell@yahoo.com" TargetMode="External"/><Relationship Id="rId37" Type="http://schemas.openxmlformats.org/officeDocument/2006/relationships/hyperlink" Target="mailto:youthmentoringministry@gmail.com" TargetMode="External"/><Relationship Id="rId79" Type="http://schemas.openxmlformats.org/officeDocument/2006/relationships/hyperlink" Target="mailto:kymca@cwjamaica.com" TargetMode="External"/><Relationship Id="rId102" Type="http://schemas.openxmlformats.org/officeDocument/2006/relationships/hyperlink" Target="mailto:SECRETARY.TCOS@GMAIL.COM" TargetMode="External"/><Relationship Id="rId144" Type="http://schemas.openxmlformats.org/officeDocument/2006/relationships/hyperlink" Target="mailto:jsb@cwjamaica.com" TargetMode="External"/><Relationship Id="rId547" Type="http://schemas.openxmlformats.org/officeDocument/2006/relationships/hyperlink" Target="mailto:imssdajamaica@gmail.com" TargetMode="External"/><Relationship Id="rId589" Type="http://schemas.openxmlformats.org/officeDocument/2006/relationships/hyperlink" Target="mailto:andra.carroll@islandoutpost.com" TargetMode="External"/><Relationship Id="rId754" Type="http://schemas.openxmlformats.org/officeDocument/2006/relationships/hyperlink" Target="mailto:roanbrown@gmail.com" TargetMode="External"/><Relationship Id="rId796" Type="http://schemas.openxmlformats.org/officeDocument/2006/relationships/hyperlink" Target="mailto:bettafoundationja@gmail.com" TargetMode="External"/><Relationship Id="rId90" Type="http://schemas.openxmlformats.org/officeDocument/2006/relationships/hyperlink" Target="mailto:idpioneers@gmail.com" TargetMode="External"/><Relationship Id="rId186" Type="http://schemas.openxmlformats.org/officeDocument/2006/relationships/hyperlink" Target="mailto:loveandfaithchurch@hotmail.com" TargetMode="External"/><Relationship Id="rId351" Type="http://schemas.openxmlformats.org/officeDocument/2006/relationships/hyperlink" Target="mailto:BISHOPBROWN692@GMAIL.COM" TargetMode="External"/><Relationship Id="rId393" Type="http://schemas.openxmlformats.org/officeDocument/2006/relationships/hyperlink" Target="mailto:wisdomsprinter@gmail.com" TargetMode="External"/><Relationship Id="rId407" Type="http://schemas.openxmlformats.org/officeDocument/2006/relationships/hyperlink" Target="mailto:oacjamaica@yahoo.com" TargetMode="External"/><Relationship Id="rId449" Type="http://schemas.openxmlformats.org/officeDocument/2006/relationships/hyperlink" Target="mailto:jatkd_secretary@hotmail.com" TargetMode="External"/><Relationship Id="rId614" Type="http://schemas.openxmlformats.org/officeDocument/2006/relationships/hyperlink" Target="mailto:info@gsijamaica.org" TargetMode="External"/><Relationship Id="rId656" Type="http://schemas.openxmlformats.org/officeDocument/2006/relationships/hyperlink" Target="mailto:ACIR50@YAHOO.COM" TargetMode="External"/><Relationship Id="rId821" Type="http://schemas.openxmlformats.org/officeDocument/2006/relationships/hyperlink" Target="mailto:betheltempleapostolic@yahoo.com" TargetMode="External"/><Relationship Id="rId863" Type="http://schemas.openxmlformats.org/officeDocument/2006/relationships/hyperlink" Target="mailto:ministriesnowword@gmail.com" TargetMode="External"/><Relationship Id="rId211" Type="http://schemas.openxmlformats.org/officeDocument/2006/relationships/hyperlink" Target="mailto:marleyfoundation@cwjamaica.com" TargetMode="External"/><Relationship Id="rId253" Type="http://schemas.openxmlformats.org/officeDocument/2006/relationships/hyperlink" Target="mailto:accounting.us@jw.org" TargetMode="External"/><Relationship Id="rId295" Type="http://schemas.openxmlformats.org/officeDocument/2006/relationships/hyperlink" Target="mailto:FOUNDATION@ROMAINVIRGOMUSIC.COM" TargetMode="External"/><Relationship Id="rId309" Type="http://schemas.openxmlformats.org/officeDocument/2006/relationships/hyperlink" Target="mailto:THEO3063@YAHOO.COM" TargetMode="External"/><Relationship Id="rId460" Type="http://schemas.openxmlformats.org/officeDocument/2006/relationships/hyperlink" Target="mailto:iwca.jamaica@gmail.com" TargetMode="External"/><Relationship Id="rId516" Type="http://schemas.openxmlformats.org/officeDocument/2006/relationships/hyperlink" Target="mailto:info@jbu.org.jm" TargetMode="External"/><Relationship Id="rId698" Type="http://schemas.openxmlformats.org/officeDocument/2006/relationships/hyperlink" Target="mailto:info@yesprogamme.org" TargetMode="External"/><Relationship Id="rId48" Type="http://schemas.openxmlformats.org/officeDocument/2006/relationships/hyperlink" Target="mailto:jakidney.kids@gmail.com" TargetMode="External"/><Relationship Id="rId113" Type="http://schemas.openxmlformats.org/officeDocument/2006/relationships/hyperlink" Target="mailto:info@efj.org.jm" TargetMode="External"/><Relationship Id="rId320" Type="http://schemas.openxmlformats.org/officeDocument/2006/relationships/hyperlink" Target="mailto:JEHUGAPPY10@GMAIL.COM" TargetMode="External"/><Relationship Id="rId558" Type="http://schemas.openxmlformats.org/officeDocument/2006/relationships/hyperlink" Target="mailto:Info@phoenixfoundationwm.org" TargetMode="External"/><Relationship Id="rId723" Type="http://schemas.openxmlformats.org/officeDocument/2006/relationships/hyperlink" Target="mailto:lenoyprendy@yahoo.com" TargetMode="External"/><Relationship Id="rId765" Type="http://schemas.openxmlformats.org/officeDocument/2006/relationships/hyperlink" Target="mailto:michaeldavidwebb54@gmail.com" TargetMode="External"/><Relationship Id="rId155" Type="http://schemas.openxmlformats.org/officeDocument/2006/relationships/hyperlink" Target="mailto:LEGAL@BOBMARLEYMUSEUM.COM" TargetMode="External"/><Relationship Id="rId197" Type="http://schemas.openxmlformats.org/officeDocument/2006/relationships/hyperlink" Target="mailto:still_kickin2018@hotmail.com" TargetMode="External"/><Relationship Id="rId362" Type="http://schemas.openxmlformats.org/officeDocument/2006/relationships/hyperlink" Target="mailto:NMNBCHURCH@GMAIL.COM" TargetMode="External"/><Relationship Id="rId418" Type="http://schemas.openxmlformats.org/officeDocument/2006/relationships/hyperlink" Target="mailto:bornagain.gospeltemple@gmail.com" TargetMode="External"/><Relationship Id="rId625" Type="http://schemas.openxmlformats.org/officeDocument/2006/relationships/hyperlink" Target="mailto:manupfoundation2022@gmail.com" TargetMode="External"/><Relationship Id="rId832" Type="http://schemas.openxmlformats.org/officeDocument/2006/relationships/hyperlink" Target="mailto:info@teachittokids.org" TargetMode="External"/><Relationship Id="rId222" Type="http://schemas.openxmlformats.org/officeDocument/2006/relationships/hyperlink" Target="mailto:sewtonations@yahoo.com" TargetMode="External"/><Relationship Id="rId264" Type="http://schemas.openxmlformats.org/officeDocument/2006/relationships/hyperlink" Target="mailto:Contactus@jajamaica.org" TargetMode="External"/><Relationship Id="rId471" Type="http://schemas.openxmlformats.org/officeDocument/2006/relationships/hyperlink" Target="mailto:stellamarisfoundation@gmail.com" TargetMode="External"/><Relationship Id="rId667" Type="http://schemas.openxmlformats.org/officeDocument/2006/relationships/hyperlink" Target="mailto:sonja@instam.org" TargetMode="External"/><Relationship Id="rId17" Type="http://schemas.openxmlformats.org/officeDocument/2006/relationships/hyperlink" Target="mailto:plccc16@gmail.com" TargetMode="External"/><Relationship Id="rId59" Type="http://schemas.openxmlformats.org/officeDocument/2006/relationships/hyperlink" Target="mailto:foundation@grp.sandals.com" TargetMode="External"/><Relationship Id="rId124" Type="http://schemas.openxmlformats.org/officeDocument/2006/relationships/hyperlink" Target="mailto:jamedfoundation@gmail.com" TargetMode="External"/><Relationship Id="rId527" Type="http://schemas.openxmlformats.org/officeDocument/2006/relationships/hyperlink" Target="mailto:SHININGHOPEFOUNDATIONJN@GMAIL.COM" TargetMode="External"/><Relationship Id="rId569" Type="http://schemas.openxmlformats.org/officeDocument/2006/relationships/hyperlink" Target="mailto:richardescott@live.com" TargetMode="External"/><Relationship Id="rId734" Type="http://schemas.openxmlformats.org/officeDocument/2006/relationships/hyperlink" Target="mailto:clientservices@cocnjamaica.com" TargetMode="External"/><Relationship Id="rId776" Type="http://schemas.openxmlformats.org/officeDocument/2006/relationships/hyperlink" Target="mailto:georgemoodiecaresfoundation@gmail.com" TargetMode="External"/><Relationship Id="rId70" Type="http://schemas.openxmlformats.org/officeDocument/2006/relationships/hyperlink" Target="mailto:Communityunlockedja@gmail.com" TargetMode="External"/><Relationship Id="rId166" Type="http://schemas.openxmlformats.org/officeDocument/2006/relationships/hyperlink" Target="mailto:gina.castro@TMF_Group.com" TargetMode="External"/><Relationship Id="rId331" Type="http://schemas.openxmlformats.org/officeDocument/2006/relationships/hyperlink" Target="mailto:DANDGFOUNDATION@HEINEKEN.COM" TargetMode="External"/><Relationship Id="rId373" Type="http://schemas.openxmlformats.org/officeDocument/2006/relationships/hyperlink" Target="mailto:info@sjtc.edu.jm%20(the%20general%20public)" TargetMode="External"/><Relationship Id="rId429" Type="http://schemas.openxmlformats.org/officeDocument/2006/relationships/hyperlink" Target="mailto:happygroveclassof98@gmail.com" TargetMode="External"/><Relationship Id="rId580" Type="http://schemas.openxmlformats.org/officeDocument/2006/relationships/hyperlink" Target="mailto:treasurebeachdmo@gmail.com" TargetMode="External"/><Relationship Id="rId636" Type="http://schemas.openxmlformats.org/officeDocument/2006/relationships/hyperlink" Target="mailto:NCHENSEE@NATIONALSUPPLYJM.COM" TargetMode="External"/><Relationship Id="rId801" Type="http://schemas.openxmlformats.org/officeDocument/2006/relationships/hyperlink" Target="mailto:adamanufacturingjamaica@gmail.com" TargetMode="External"/><Relationship Id="rId1" Type="http://schemas.openxmlformats.org/officeDocument/2006/relationships/hyperlink" Target="mailto:ulettemr@ldschurch.org" TargetMode="External"/><Relationship Id="rId233" Type="http://schemas.openxmlformats.org/officeDocument/2006/relationships/hyperlink" Target="mailto:kdcrosdalefoundation@gmail.com" TargetMode="External"/><Relationship Id="rId440" Type="http://schemas.openxmlformats.org/officeDocument/2006/relationships/hyperlink" Target="mailto:stewartmark123@gmail.com" TargetMode="External"/><Relationship Id="rId678" Type="http://schemas.openxmlformats.org/officeDocument/2006/relationships/hyperlink" Target="mailto:midlandbible1971@gmail.com" TargetMode="External"/><Relationship Id="rId843" Type="http://schemas.openxmlformats.org/officeDocument/2006/relationships/hyperlink" Target="mailto:vicduncan123@gmail.com" TargetMode="External"/><Relationship Id="rId28" Type="http://schemas.openxmlformats.org/officeDocument/2006/relationships/hyperlink" Target="mailto:jamaicadownssyndome@cwjamaica.com" TargetMode="External"/><Relationship Id="rId275" Type="http://schemas.openxmlformats.org/officeDocument/2006/relationships/hyperlink" Target="mailto:edtministriesja@gmail.com" TargetMode="External"/><Relationship Id="rId300" Type="http://schemas.openxmlformats.org/officeDocument/2006/relationships/hyperlink" Target="mailto:JWWALKER@NHT.GOV.JM" TargetMode="External"/><Relationship Id="rId482" Type="http://schemas.openxmlformats.org/officeDocument/2006/relationships/hyperlink" Target="mailto:promiselearningcentre@yahoo.com" TargetMode="External"/><Relationship Id="rId538" Type="http://schemas.openxmlformats.org/officeDocument/2006/relationships/hyperlink" Target="mailto:fbmi@freshbreadadmin.com" TargetMode="External"/><Relationship Id="rId703" Type="http://schemas.openxmlformats.org/officeDocument/2006/relationships/hyperlink" Target="mailto:mariehowell690@gmail.com" TargetMode="External"/><Relationship Id="rId745" Type="http://schemas.openxmlformats.org/officeDocument/2006/relationships/hyperlink" Target="mailto:bfraser177@gmail.com" TargetMode="External"/><Relationship Id="rId81" Type="http://schemas.openxmlformats.org/officeDocument/2006/relationships/hyperlink" Target="mailto:nitaskidsfoundationinc@gmail.com" TargetMode="External"/><Relationship Id="rId135" Type="http://schemas.openxmlformats.org/officeDocument/2006/relationships/hyperlink" Target="mailto:fincolcorp@hotmail.com" TargetMode="External"/><Relationship Id="rId177" Type="http://schemas.openxmlformats.org/officeDocument/2006/relationships/hyperlink" Target="mailto:mintfin@gmail.com" TargetMode="External"/><Relationship Id="rId342" Type="http://schemas.openxmlformats.org/officeDocument/2006/relationships/hyperlink" Target="mailto:EDENGOSPELWORKERSMINISTRY17@MAIL.COM" TargetMode="External"/><Relationship Id="rId384" Type="http://schemas.openxmlformats.org/officeDocument/2006/relationships/hyperlink" Target="mailto:stelizabethpc@yahoo.com" TargetMode="External"/><Relationship Id="rId591" Type="http://schemas.openxmlformats.org/officeDocument/2006/relationships/hyperlink" Target="mailto:una.mcph@gmail.com" TargetMode="External"/><Relationship Id="rId605" Type="http://schemas.openxmlformats.org/officeDocument/2006/relationships/hyperlink" Target="mailto:sgwilliams@gograndconnection.com" TargetMode="External"/><Relationship Id="rId787" Type="http://schemas.openxmlformats.org/officeDocument/2006/relationships/hyperlink" Target="mailto:rochellessmith876@gmail.com" TargetMode="External"/><Relationship Id="rId812" Type="http://schemas.openxmlformats.org/officeDocument/2006/relationships/hyperlink" Target="mailto:azane55@hotmail.com" TargetMode="External"/><Relationship Id="rId202" Type="http://schemas.openxmlformats.org/officeDocument/2006/relationships/hyperlink" Target="mailto:quest1045@me.com" TargetMode="External"/><Relationship Id="rId244" Type="http://schemas.openxmlformats.org/officeDocument/2006/relationships/hyperlink" Target="mailto:andelofpulse@yahoo.com" TargetMode="External"/><Relationship Id="rId647" Type="http://schemas.openxmlformats.org/officeDocument/2006/relationships/hyperlink" Target="mailto:gillian.white@yahoo.com" TargetMode="External"/><Relationship Id="rId689" Type="http://schemas.openxmlformats.org/officeDocument/2006/relationships/hyperlink" Target="mailto:cgmajamaica@yahoo.com" TargetMode="External"/><Relationship Id="rId854" Type="http://schemas.openxmlformats.org/officeDocument/2006/relationships/hyperlink" Target="mailto:blaidlaw@cwjamaica.com" TargetMode="External"/><Relationship Id="rId39" Type="http://schemas.openxmlformats.org/officeDocument/2006/relationships/hyperlink" Target="mailto:biblewayjamaicadioceses@gmail.com" TargetMode="External"/><Relationship Id="rId286" Type="http://schemas.openxmlformats.org/officeDocument/2006/relationships/hyperlink" Target="mailto:DORNABROWN7@GMAIL.COM" TargetMode="External"/><Relationship Id="rId451" Type="http://schemas.openxmlformats.org/officeDocument/2006/relationships/hyperlink" Target="mailto:juliemalcolmfoundation@gmail.com" TargetMode="External"/><Relationship Id="rId493" Type="http://schemas.openxmlformats.org/officeDocument/2006/relationships/hyperlink" Target="mailto:legalunit@uwimona.edu.jm" TargetMode="External"/><Relationship Id="rId507" Type="http://schemas.openxmlformats.org/officeDocument/2006/relationships/hyperlink" Target="mailto:MOUNTROSSERPRIMARYSCHOOL@GMAIL.COM" TargetMode="External"/><Relationship Id="rId549" Type="http://schemas.openxmlformats.org/officeDocument/2006/relationships/hyperlink" Target="mailto:creativeministry_music@yahoo.com" TargetMode="External"/><Relationship Id="rId714" Type="http://schemas.openxmlformats.org/officeDocument/2006/relationships/hyperlink" Target="mailto:sandra.brown1@hotmail.com" TargetMode="External"/><Relationship Id="rId756" Type="http://schemas.openxmlformats.org/officeDocument/2006/relationships/hyperlink" Target="mailto:markal72@yahoo.com" TargetMode="External"/><Relationship Id="rId50" Type="http://schemas.openxmlformats.org/officeDocument/2006/relationships/hyperlink" Target="mailto:brendalinlittle866@gmail.com" TargetMode="External"/><Relationship Id="rId104" Type="http://schemas.openxmlformats.org/officeDocument/2006/relationships/hyperlink" Target="mailto:kcocinja@gmail.com" TargetMode="External"/><Relationship Id="rId146" Type="http://schemas.openxmlformats.org/officeDocument/2006/relationships/hyperlink" Target="mailto:shaareshalom@cwjamaica.co" TargetMode="External"/><Relationship Id="rId188" Type="http://schemas.openxmlformats.org/officeDocument/2006/relationships/hyperlink" Target="mailto:eunice.deacon@yahoo.com" TargetMode="External"/><Relationship Id="rId311" Type="http://schemas.openxmlformats.org/officeDocument/2006/relationships/hyperlink" Target="mailto:HULDAHS05MINISTRIES@GMAIL.COM" TargetMode="External"/><Relationship Id="rId353" Type="http://schemas.openxmlformats.org/officeDocument/2006/relationships/hyperlink" Target="mailto:LIFEBIBLECOLLEGEJA2019@OUTLOOK.COM" TargetMode="External"/><Relationship Id="rId395" Type="http://schemas.openxmlformats.org/officeDocument/2006/relationships/hyperlink" Target="mailto:foundation@jpsco.com" TargetMode="External"/><Relationship Id="rId409" Type="http://schemas.openxmlformats.org/officeDocument/2006/relationships/hyperlink" Target="mailto:kiwanisyoungprofessionalsjm@gmail.com" TargetMode="External"/><Relationship Id="rId560" Type="http://schemas.openxmlformats.org/officeDocument/2006/relationships/hyperlink" Target="mailto:Chennis73@gmail.com" TargetMode="External"/><Relationship Id="rId798" Type="http://schemas.openxmlformats.org/officeDocument/2006/relationships/hyperlink" Target="mailto:douglasanta@gmail.com" TargetMode="External"/><Relationship Id="rId92" Type="http://schemas.openxmlformats.org/officeDocument/2006/relationships/hyperlink" Target="mailto:talisataylorrent@gmail.com" TargetMode="External"/><Relationship Id="rId213" Type="http://schemas.openxmlformats.org/officeDocument/2006/relationships/hyperlink" Target="mailto:naturalreleafcharities@gmail.com" TargetMode="External"/><Relationship Id="rId420" Type="http://schemas.openxmlformats.org/officeDocument/2006/relationships/hyperlink" Target="mailto:gahexecutivemail@gmail.com" TargetMode="External"/><Relationship Id="rId616" Type="http://schemas.openxmlformats.org/officeDocument/2006/relationships/hyperlink" Target="mailto:cordene@hetransforms.me" TargetMode="External"/><Relationship Id="rId658" Type="http://schemas.openxmlformats.org/officeDocument/2006/relationships/hyperlink" Target="mailto:donovanbeersingh2012@hotmail.com" TargetMode="External"/><Relationship Id="rId823" Type="http://schemas.openxmlformats.org/officeDocument/2006/relationships/hyperlink" Target="mailto:Outreachministries431@gmail.com" TargetMode="External"/><Relationship Id="rId865" Type="http://schemas.openxmlformats.org/officeDocument/2006/relationships/hyperlink" Target="mailto:rabbi@chabadofijamaica.com" TargetMode="External"/><Relationship Id="rId255" Type="http://schemas.openxmlformats.org/officeDocument/2006/relationships/hyperlink" Target="mailto:jcfoundation@cwjamaica.com" TargetMode="External"/><Relationship Id="rId297" Type="http://schemas.openxmlformats.org/officeDocument/2006/relationships/hyperlink" Target="mailto:SERVEJAMAICA@HOTMAIL.COM" TargetMode="External"/><Relationship Id="rId462" Type="http://schemas.openxmlformats.org/officeDocument/2006/relationships/hyperlink" Target="mailto:babyoprahfoundation@gmail.com" TargetMode="External"/><Relationship Id="rId518" Type="http://schemas.openxmlformats.org/officeDocument/2006/relationships/hyperlink" Target="mailto:STEMFORGROWTHJA@OUTLOOK.COM" TargetMode="External"/><Relationship Id="rId725" Type="http://schemas.openxmlformats.org/officeDocument/2006/relationships/hyperlink" Target="mailto:cveira@stewartsautosales.com" TargetMode="External"/><Relationship Id="rId115" Type="http://schemas.openxmlformats.org/officeDocument/2006/relationships/hyperlink" Target="mailto:kcdtf.tresurer@gmail.com" TargetMode="External"/><Relationship Id="rId157" Type="http://schemas.openxmlformats.org/officeDocument/2006/relationships/hyperlink" Target="mailto:info@yardempire.com" TargetMode="External"/><Relationship Id="rId322" Type="http://schemas.openxmlformats.org/officeDocument/2006/relationships/hyperlink" Target="mailto:WIMARCARIBBEAN@GMAIL.COM" TargetMode="External"/><Relationship Id="rId364" Type="http://schemas.openxmlformats.org/officeDocument/2006/relationships/hyperlink" Target="mailto:CHRISBERRY94@YAHOO.COM" TargetMode="External"/><Relationship Id="rId767" Type="http://schemas.openxmlformats.org/officeDocument/2006/relationships/hyperlink" Target="mailto:faithoutreachint@hotmail.com" TargetMode="External"/><Relationship Id="rId61" Type="http://schemas.openxmlformats.org/officeDocument/2006/relationships/hyperlink" Target="mailto:upcjamaica@gmail.com" TargetMode="External"/><Relationship Id="rId199" Type="http://schemas.openxmlformats.org/officeDocument/2006/relationships/hyperlink" Target="mailto:acoore@gmail.com" TargetMode="External"/><Relationship Id="rId571" Type="http://schemas.openxmlformats.org/officeDocument/2006/relationships/hyperlink" Target="mailto:supedwie@yahoo.com" TargetMode="External"/><Relationship Id="rId627" Type="http://schemas.openxmlformats.org/officeDocument/2006/relationships/hyperlink" Target="mailto:info@youthsforexcellence.org" TargetMode="External"/><Relationship Id="rId669" Type="http://schemas.openxmlformats.org/officeDocument/2006/relationships/hyperlink" Target="mailto:keneisha21porter@gmail.com" TargetMode="External"/><Relationship Id="rId834" Type="http://schemas.openxmlformats.org/officeDocument/2006/relationships/hyperlink" Target="mailto:planetjamaica@gmail.com" TargetMode="External"/><Relationship Id="rId19" Type="http://schemas.openxmlformats.org/officeDocument/2006/relationships/hyperlink" Target="mailto:limefoundation@lime.com" TargetMode="External"/><Relationship Id="rId224" Type="http://schemas.openxmlformats.org/officeDocument/2006/relationships/hyperlink" Target="mailto:eshermartinca@gmail.com" TargetMode="External"/><Relationship Id="rId266" Type="http://schemas.openxmlformats.org/officeDocument/2006/relationships/hyperlink" Target="mailto:warroomministries@gmail.com" TargetMode="External"/><Relationship Id="rId431" Type="http://schemas.openxmlformats.org/officeDocument/2006/relationships/hyperlink" Target="mailto:clarendonpc@mlge.gov.jm" TargetMode="External"/><Relationship Id="rId473" Type="http://schemas.openxmlformats.org/officeDocument/2006/relationships/hyperlink" Target="mailto:careextended@gmail.com" TargetMode="External"/><Relationship Id="rId529" Type="http://schemas.openxmlformats.org/officeDocument/2006/relationships/hyperlink" Target="mailto:jnm_1@hotmail.com" TargetMode="External"/><Relationship Id="rId680" Type="http://schemas.openxmlformats.org/officeDocument/2006/relationships/hyperlink" Target="mailto:SANTANIO.HUSI@FIRSTROCK.COM" TargetMode="External"/><Relationship Id="rId736" Type="http://schemas.openxmlformats.org/officeDocument/2006/relationships/hyperlink" Target="mailto:jerine_singh@hotmail.com" TargetMode="External"/><Relationship Id="rId30" Type="http://schemas.openxmlformats.org/officeDocument/2006/relationships/hyperlink" Target="mailto:emmanuelbasptist@cwjamaica.com" TargetMode="External"/><Relationship Id="rId126" Type="http://schemas.openxmlformats.org/officeDocument/2006/relationships/hyperlink" Target="mailto:jandrea_jm@yahoo.co.uk" TargetMode="External"/><Relationship Id="rId168" Type="http://schemas.openxmlformats.org/officeDocument/2006/relationships/hyperlink" Target="mailto:jarifle@gmail.com" TargetMode="External"/><Relationship Id="rId333" Type="http://schemas.openxmlformats.org/officeDocument/2006/relationships/hyperlink" Target="mailto:IPMANRADGH@GMAIL.COM" TargetMode="External"/><Relationship Id="rId540" Type="http://schemas.openxmlformats.org/officeDocument/2006/relationships/hyperlink" Target="mailto:lfmijamaica@gmail.com" TargetMode="External"/><Relationship Id="rId778" Type="http://schemas.openxmlformats.org/officeDocument/2006/relationships/hyperlink" Target="mailto:feedingofthe5000@live.com" TargetMode="External"/><Relationship Id="rId72" Type="http://schemas.openxmlformats.org/officeDocument/2006/relationships/hyperlink" Target="mailto:omjamaica@gmail.com" TargetMode="External"/><Relationship Id="rId375" Type="http://schemas.openxmlformats.org/officeDocument/2006/relationships/hyperlink" Target="mailto:faithhealingministry@yahoo.com" TargetMode="External"/><Relationship Id="rId582" Type="http://schemas.openxmlformats.org/officeDocument/2006/relationships/hyperlink" Target="mailto:gregorywilliamson85@gmail.com" TargetMode="External"/><Relationship Id="rId638" Type="http://schemas.openxmlformats.org/officeDocument/2006/relationships/hyperlink" Target="mailto:chadgoldlaw@gmail.com" TargetMode="External"/><Relationship Id="rId803" Type="http://schemas.openxmlformats.org/officeDocument/2006/relationships/hyperlink" Target="mailto:ftcogopfi@gmail.com" TargetMode="External"/><Relationship Id="rId845" Type="http://schemas.openxmlformats.org/officeDocument/2006/relationships/hyperlink" Target="mailto:brownantoinette25@yahoo.com" TargetMode="External"/><Relationship Id="rId3" Type="http://schemas.openxmlformats.org/officeDocument/2006/relationships/hyperlink" Target="mailto:JOJO_HUDSON@HOTMAIL.COM" TargetMode="External"/><Relationship Id="rId235" Type="http://schemas.openxmlformats.org/officeDocument/2006/relationships/hyperlink" Target="mailto:advice@mentorinc.org" TargetMode="External"/><Relationship Id="rId277" Type="http://schemas.openxmlformats.org/officeDocument/2006/relationships/hyperlink" Target="mailto:mvntcogacademy@gmail.com" TargetMode="External"/><Relationship Id="rId400" Type="http://schemas.openxmlformats.org/officeDocument/2006/relationships/hyperlink" Target="mailto:charity@goingspiredja.com" TargetMode="External"/><Relationship Id="rId442" Type="http://schemas.openxmlformats.org/officeDocument/2006/relationships/hyperlink" Target="mailto:jamaicahandballfederation@gmail.com" TargetMode="External"/><Relationship Id="rId484" Type="http://schemas.openxmlformats.org/officeDocument/2006/relationships/hyperlink" Target="mailto:backtothebibleministry@gmail.com" TargetMode="External"/><Relationship Id="rId705" Type="http://schemas.openxmlformats.org/officeDocument/2006/relationships/hyperlink" Target="mailto:inotice944@gmail.com" TargetMode="External"/><Relationship Id="rId137" Type="http://schemas.openxmlformats.org/officeDocument/2006/relationships/hyperlink" Target="mailto:giftoloveja@gmail.com" TargetMode="External"/><Relationship Id="rId302" Type="http://schemas.openxmlformats.org/officeDocument/2006/relationships/hyperlink" Target="mailto:MAROONINDIGENOUSCULTURALGROUP@GMAIL.COM" TargetMode="External"/><Relationship Id="rId344" Type="http://schemas.openxmlformats.org/officeDocument/2006/relationships/hyperlink" Target="mailto:PROJECTMANAGER.SPJE@GMAIL.COM" TargetMode="External"/><Relationship Id="rId691" Type="http://schemas.openxmlformats.org/officeDocument/2006/relationships/hyperlink" Target="mailto:brown.evadney@gmail.com" TargetMode="External"/><Relationship Id="rId747" Type="http://schemas.openxmlformats.org/officeDocument/2006/relationships/hyperlink" Target="mailto:maddenoniel@yahoo.com" TargetMode="External"/><Relationship Id="rId789" Type="http://schemas.openxmlformats.org/officeDocument/2006/relationships/hyperlink" Target="mailto:wcwkgn@hotmail.com" TargetMode="External"/><Relationship Id="rId41" Type="http://schemas.openxmlformats.org/officeDocument/2006/relationships/hyperlink" Target="mailto:netinfo@moe.gov.jm" TargetMode="External"/><Relationship Id="rId83" Type="http://schemas.openxmlformats.org/officeDocument/2006/relationships/hyperlink" Target="mailto:cfacey@faceylaw.com" TargetMode="External"/><Relationship Id="rId179" Type="http://schemas.openxmlformats.org/officeDocument/2006/relationships/hyperlink" Target="mailto:fairviewopenbible@yahoo.com" TargetMode="External"/><Relationship Id="rId386" Type="http://schemas.openxmlformats.org/officeDocument/2006/relationships/hyperlink" Target="mailto:chineseculturalassociationja@gmail.com" TargetMode="External"/><Relationship Id="rId551" Type="http://schemas.openxmlformats.org/officeDocument/2006/relationships/hyperlink" Target="mailto:leroythompson@hotmail.com" TargetMode="External"/><Relationship Id="rId593" Type="http://schemas.openxmlformats.org/officeDocument/2006/relationships/hyperlink" Target="mailto:marvin@maiaja.org" TargetMode="External"/><Relationship Id="rId607" Type="http://schemas.openxmlformats.org/officeDocument/2006/relationships/hyperlink" Target="mailto:santokieba@jncb.com" TargetMode="External"/><Relationship Id="rId649" Type="http://schemas.openxmlformats.org/officeDocument/2006/relationships/hyperlink" Target="mailto:handsinhandswithaheart@gmail.com" TargetMode="External"/><Relationship Id="rId814" Type="http://schemas.openxmlformats.org/officeDocument/2006/relationships/hyperlink" Target="mailto:sherene@kjcm.org" TargetMode="External"/><Relationship Id="rId856" Type="http://schemas.openxmlformats.org/officeDocument/2006/relationships/hyperlink" Target="mailto:minjoe2005@yahoo.com" TargetMode="External"/><Relationship Id="rId190" Type="http://schemas.openxmlformats.org/officeDocument/2006/relationships/hyperlink" Target="mailto:cicworshipcentre.kgn@gmail.com" TargetMode="External"/><Relationship Id="rId204" Type="http://schemas.openxmlformats.org/officeDocument/2006/relationships/hyperlink" Target="mailto:womenshealthnetworkja@gmail.com" TargetMode="External"/><Relationship Id="rId246" Type="http://schemas.openxmlformats.org/officeDocument/2006/relationships/hyperlink" Target="mailto:info@reachonechild.org" TargetMode="External"/><Relationship Id="rId288" Type="http://schemas.openxmlformats.org/officeDocument/2006/relationships/hyperlink" Target="mailto:GWFUND@YAHOO.COM" TargetMode="External"/><Relationship Id="rId411" Type="http://schemas.openxmlformats.org/officeDocument/2006/relationships/hyperlink" Target="mailto:nicole@missionofmercyja.org" TargetMode="External"/><Relationship Id="rId453" Type="http://schemas.openxmlformats.org/officeDocument/2006/relationships/hyperlink" Target="mailto:bdm_hyacinth@yahoo.com" TargetMode="External"/><Relationship Id="rId509" Type="http://schemas.openxmlformats.org/officeDocument/2006/relationships/hyperlink" Target="mailto:MICOFOUNDATION@YAHOO.COM" TargetMode="External"/><Relationship Id="rId660" Type="http://schemas.openxmlformats.org/officeDocument/2006/relationships/hyperlink" Target="mailto:islandgigs@yahoo.com" TargetMode="External"/><Relationship Id="rId106" Type="http://schemas.openxmlformats.org/officeDocument/2006/relationships/hyperlink" Target="mailto:msmissionaries@mustardseed.com" TargetMode="External"/><Relationship Id="rId313" Type="http://schemas.openxmlformats.org/officeDocument/2006/relationships/hyperlink" Target="mailto:LEONARD.SMITH@YMAIL.COM" TargetMode="External"/><Relationship Id="rId495" Type="http://schemas.openxmlformats.org/officeDocument/2006/relationships/hyperlink" Target="mailto:ccpalumni15@gmail.com" TargetMode="External"/><Relationship Id="rId716" Type="http://schemas.openxmlformats.org/officeDocument/2006/relationships/hyperlink" Target="mailto:lifepaklucea@gmail.com" TargetMode="External"/><Relationship Id="rId758" Type="http://schemas.openxmlformats.org/officeDocument/2006/relationships/hyperlink" Target="mailto:jaslawr@gmail.com" TargetMode="External"/><Relationship Id="rId10" Type="http://schemas.openxmlformats.org/officeDocument/2006/relationships/hyperlink" Target="mailto:fmaj@cwjamaica.com" TargetMode="External"/><Relationship Id="rId52" Type="http://schemas.openxmlformats.org/officeDocument/2006/relationships/hyperlink" Target="mailto:info@umidef.org" TargetMode="External"/><Relationship Id="rId94" Type="http://schemas.openxmlformats.org/officeDocument/2006/relationships/hyperlink" Target="mailto:skyhouseinfo@gmail.com" TargetMode="External"/><Relationship Id="rId148" Type="http://schemas.openxmlformats.org/officeDocument/2006/relationships/hyperlink" Target="mailto:surfingmedicine@gmail.com" TargetMode="External"/><Relationship Id="rId355" Type="http://schemas.openxmlformats.org/officeDocument/2006/relationships/hyperlink" Target="http://www.wonbyonetojamaica.com/" TargetMode="External"/><Relationship Id="rId397" Type="http://schemas.openxmlformats.org/officeDocument/2006/relationships/hyperlink" Target="mailto:sapfoundation3@gmail.com" TargetMode="External"/><Relationship Id="rId520" Type="http://schemas.openxmlformats.org/officeDocument/2006/relationships/hyperlink" Target="mailto:RRMC@GMAIL.COM" TargetMode="External"/><Relationship Id="rId562" Type="http://schemas.openxmlformats.org/officeDocument/2006/relationships/hyperlink" Target="mailto:barbara.hallwilliams@gmail.com" TargetMode="External"/><Relationship Id="rId618" Type="http://schemas.openxmlformats.org/officeDocument/2006/relationships/hyperlink" Target="mailto:effiomw@gmail.com" TargetMode="External"/><Relationship Id="rId825" Type="http://schemas.openxmlformats.org/officeDocument/2006/relationships/hyperlink" Target="mailto:guysymes@gmail.com" TargetMode="External"/><Relationship Id="rId215" Type="http://schemas.openxmlformats.org/officeDocument/2006/relationships/hyperlink" Target="mailto:info@lascochinfoundation.org" TargetMode="External"/><Relationship Id="rId257" Type="http://schemas.openxmlformats.org/officeDocument/2006/relationships/hyperlink" Target="mailto:chorfoundation@gmail.com" TargetMode="External"/><Relationship Id="rId422" Type="http://schemas.openxmlformats.org/officeDocument/2006/relationships/hyperlink" Target="mailto:csgs@cwjamaica.com" TargetMode="External"/><Relationship Id="rId464" Type="http://schemas.openxmlformats.org/officeDocument/2006/relationships/hyperlink" Target="mailto:delavegacitybenevolentsociety@gmail.com" TargetMode="External"/><Relationship Id="rId867" Type="http://schemas.openxmlformats.org/officeDocument/2006/relationships/hyperlink" Target="mailto:Changinglivesthroughlove@gmail.com" TargetMode="External"/><Relationship Id="rId299" Type="http://schemas.openxmlformats.org/officeDocument/2006/relationships/hyperlink" Target="mailto:NATIONBUILDERSJA@GMAIL.COM" TargetMode="External"/><Relationship Id="rId727" Type="http://schemas.openxmlformats.org/officeDocument/2006/relationships/hyperlink" Target="mailto:ecrserv@yahoo.com" TargetMode="External"/><Relationship Id="rId63" Type="http://schemas.openxmlformats.org/officeDocument/2006/relationships/hyperlink" Target="mailto:triumphantapostolicwc@gmail.com" TargetMode="External"/><Relationship Id="rId159" Type="http://schemas.openxmlformats.org/officeDocument/2006/relationships/hyperlink" Target="mailto:northstreetunitedchurch@gmail.com" TargetMode="External"/><Relationship Id="rId366" Type="http://schemas.openxmlformats.org/officeDocument/2006/relationships/hyperlink" Target="mailto:FEMEVENTSMARKETING@GMAIL.COM" TargetMode="External"/><Relationship Id="rId573" Type="http://schemas.openxmlformats.org/officeDocument/2006/relationships/hyperlink" Target="mailto:latonya.dawes@gmail.com" TargetMode="External"/><Relationship Id="rId780" Type="http://schemas.openxmlformats.org/officeDocument/2006/relationships/hyperlink" Target="mailto:sean@greenblockd.com" TargetMode="External"/><Relationship Id="rId226" Type="http://schemas.openxmlformats.org/officeDocument/2006/relationships/hyperlink" Target="mailto:faithfulmountzionhouseofprayer@yahoo.com" TargetMode="External"/><Relationship Id="rId433" Type="http://schemas.openxmlformats.org/officeDocument/2006/relationships/hyperlink" Target="mailto:ppppministries@gmail.com" TargetMode="External"/><Relationship Id="rId640" Type="http://schemas.openxmlformats.org/officeDocument/2006/relationships/hyperlink" Target="mailto:chinnesemorrison@gmail.com" TargetMode="External"/><Relationship Id="rId738" Type="http://schemas.openxmlformats.org/officeDocument/2006/relationships/hyperlink" Target="mailto:beitshalomja@gmail.com" TargetMode="External"/><Relationship Id="rId74" Type="http://schemas.openxmlformats.org/officeDocument/2006/relationships/hyperlink" Target="mailto:iskfjamaica@gmail.com" TargetMode="External"/><Relationship Id="rId377" Type="http://schemas.openxmlformats.org/officeDocument/2006/relationships/hyperlink" Target="mailto:studentschirtianfellowship@yahoo.com,%20%20%20%20%20%20%20%20%20%20%20%20%20%20%20%20%20%20%20%20%20%20%20%20%20iscfja.org" TargetMode="External"/><Relationship Id="rId500" Type="http://schemas.openxmlformats.org/officeDocument/2006/relationships/hyperlink" Target="mailto:epicf.jm@yahoo.com" TargetMode="External"/><Relationship Id="rId584" Type="http://schemas.openxmlformats.org/officeDocument/2006/relationships/hyperlink" Target="mailto:dave@jamaicalink.org" TargetMode="External"/><Relationship Id="rId805" Type="http://schemas.openxmlformats.org/officeDocument/2006/relationships/hyperlink" Target="mailto:melanie.wynter@gmail.com" TargetMode="External"/><Relationship Id="rId5" Type="http://schemas.openxmlformats.org/officeDocument/2006/relationships/hyperlink" Target="mailto:operationsaveja@gmail.com" TargetMode="External"/><Relationship Id="rId237" Type="http://schemas.openxmlformats.org/officeDocument/2006/relationships/hyperlink" Target="mailto:mensana@gmail.com" TargetMode="External"/><Relationship Id="rId791" Type="http://schemas.openxmlformats.org/officeDocument/2006/relationships/hyperlink" Target="mailto:victoryoverpastfoundation@gmail.com" TargetMode="External"/><Relationship Id="rId444" Type="http://schemas.openxmlformats.org/officeDocument/2006/relationships/hyperlink" Target="mailto:biblehouse@biblesocietywi.org" TargetMode="External"/><Relationship Id="rId651" Type="http://schemas.openxmlformats.org/officeDocument/2006/relationships/hyperlink" Target="mailto:lesia_waltspaiding@yahoo.com" TargetMode="External"/><Relationship Id="rId749" Type="http://schemas.openxmlformats.org/officeDocument/2006/relationships/hyperlink" Target="mailto:neishlinkoya@hotmail.com" TargetMode="External"/><Relationship Id="rId290" Type="http://schemas.openxmlformats.org/officeDocument/2006/relationships/hyperlink" Target="mailto:INFO@HMF.COM.JM" TargetMode="External"/><Relationship Id="rId304" Type="http://schemas.openxmlformats.org/officeDocument/2006/relationships/hyperlink" Target="mailto:HEADOFFICE@JPJAMAICA.COM" TargetMode="External"/><Relationship Id="rId388" Type="http://schemas.openxmlformats.org/officeDocument/2006/relationships/hyperlink" Target="mailto:hampton@cwjamaica.com" TargetMode="External"/><Relationship Id="rId511" Type="http://schemas.openxmlformats.org/officeDocument/2006/relationships/hyperlink" Target="mailto:KLEISHA_R@HOTMAIL.COM" TargetMode="External"/><Relationship Id="rId609" Type="http://schemas.openxmlformats.org/officeDocument/2006/relationships/hyperlink" Target="mailto:byways&amp;hedgestent@gmail.com" TargetMode="External"/><Relationship Id="rId85" Type="http://schemas.openxmlformats.org/officeDocument/2006/relationships/hyperlink" Target="mailto:moqhris@gmail.com" TargetMode="External"/><Relationship Id="rId150" Type="http://schemas.openxmlformats.org/officeDocument/2006/relationships/hyperlink" Target="mailto:Audra@pavecentre.org" TargetMode="External"/><Relationship Id="rId595" Type="http://schemas.openxmlformats.org/officeDocument/2006/relationships/hyperlink" Target="mailto:lovemarchmovement@gmail.com" TargetMode="External"/><Relationship Id="rId816" Type="http://schemas.openxmlformats.org/officeDocument/2006/relationships/hyperlink" Target="mailto:paularos072@hotmail.com" TargetMode="External"/><Relationship Id="rId248" Type="http://schemas.openxmlformats.org/officeDocument/2006/relationships/hyperlink" Target="mailto:fosrichfoundation@flowja.com" TargetMode="External"/><Relationship Id="rId455" Type="http://schemas.openxmlformats.org/officeDocument/2006/relationships/hyperlink" Target="mailto:rmaj@cwjamaica.com" TargetMode="External"/><Relationship Id="rId662" Type="http://schemas.openxmlformats.org/officeDocument/2006/relationships/hyperlink" Target="mailto:mountfaith07@yahoo.com" TargetMode="External"/><Relationship Id="rId12" Type="http://schemas.openxmlformats.org/officeDocument/2006/relationships/hyperlink" Target="mailto:tsfgore@gmail.com" TargetMode="External"/><Relationship Id="rId108" Type="http://schemas.openxmlformats.org/officeDocument/2006/relationships/hyperlink" Target="mailto:agajamwi@yahoo.com" TargetMode="External"/><Relationship Id="rId315" Type="http://schemas.openxmlformats.org/officeDocument/2006/relationships/hyperlink" Target="mailto:TWCCENTRE@GMAIL.COM" TargetMode="External"/><Relationship Id="rId522" Type="http://schemas.openxmlformats.org/officeDocument/2006/relationships/hyperlink" Target="mailto:CGIJAMAICA.ORG@GMAIL.COM" TargetMode="External"/><Relationship Id="rId96" Type="http://schemas.openxmlformats.org/officeDocument/2006/relationships/hyperlink" Target="mailto:angelofloveja@gmail.com" TargetMode="External"/><Relationship Id="rId161" Type="http://schemas.openxmlformats.org/officeDocument/2006/relationships/hyperlink" Target="mailto:President@aidshealth.org" TargetMode="External"/><Relationship Id="rId399" Type="http://schemas.openxmlformats.org/officeDocument/2006/relationships/hyperlink" Target="mailto:info@homeandawayjamaica.com" TargetMode="External"/><Relationship Id="rId827" Type="http://schemas.openxmlformats.org/officeDocument/2006/relationships/hyperlink" Target="mailto:ionie360@yahoo.com" TargetMode="External"/><Relationship Id="rId259" Type="http://schemas.openxmlformats.org/officeDocument/2006/relationships/hyperlink" Target="mailto:multicarefoundation@icdgroup.net" TargetMode="External"/><Relationship Id="rId466" Type="http://schemas.openxmlformats.org/officeDocument/2006/relationships/hyperlink" Target="mailto:lwcj@yahoo.com" TargetMode="External"/><Relationship Id="rId673" Type="http://schemas.openxmlformats.org/officeDocument/2006/relationships/hyperlink" Target="mailto:jeanettermarielacaille@gmail.com" TargetMode="External"/><Relationship Id="rId23" Type="http://schemas.openxmlformats.org/officeDocument/2006/relationships/hyperlink" Target="mailto:foundation@iciwi.com" TargetMode="External"/><Relationship Id="rId119" Type="http://schemas.openxmlformats.org/officeDocument/2006/relationships/hyperlink" Target="mailto:vahp2014@gmail.com" TargetMode="External"/><Relationship Id="rId326" Type="http://schemas.openxmlformats.org/officeDocument/2006/relationships/hyperlink" Target="mailto:THEGOSPELTAB@GMAIL.COM" TargetMode="External"/><Relationship Id="rId533" Type="http://schemas.openxmlformats.org/officeDocument/2006/relationships/hyperlink" Target="mailto:hoardie@hotmail.com" TargetMode="External"/><Relationship Id="rId740" Type="http://schemas.openxmlformats.org/officeDocument/2006/relationships/hyperlink" Target="mailto:lorna@nicholsonphillips.com" TargetMode="External"/><Relationship Id="rId838" Type="http://schemas.openxmlformats.org/officeDocument/2006/relationships/hyperlink" Target="mailto:natliewhitewalker@gmail.com.com" TargetMode="External"/><Relationship Id="rId172" Type="http://schemas.openxmlformats.org/officeDocument/2006/relationships/hyperlink" Target="mailto:tat5ea29otrl13@live.com" TargetMode="External"/><Relationship Id="rId477" Type="http://schemas.openxmlformats.org/officeDocument/2006/relationships/hyperlink" Target="mailto:hishida_gymnastics@outlook.com" TargetMode="External"/><Relationship Id="rId600" Type="http://schemas.openxmlformats.org/officeDocument/2006/relationships/hyperlink" Target="mailto:bryan.ffrench12@gmail.com" TargetMode="External"/><Relationship Id="rId684" Type="http://schemas.openxmlformats.org/officeDocument/2006/relationships/hyperlink" Target="mailto:Fresh.fire.now@gmail.com" TargetMode="External"/><Relationship Id="rId337" Type="http://schemas.openxmlformats.org/officeDocument/2006/relationships/hyperlink" Target="mailto:FOUNDATION@EMROCKONLINE.COM" TargetMode="External"/><Relationship Id="rId34" Type="http://schemas.openxmlformats.org/officeDocument/2006/relationships/hyperlink" Target="mailto:jasa.jm2k9@gmail.com" TargetMode="External"/><Relationship Id="rId544" Type="http://schemas.openxmlformats.org/officeDocument/2006/relationships/hyperlink" Target="mailto:caribsharebiogas@gmail.com" TargetMode="External"/><Relationship Id="rId751" Type="http://schemas.openxmlformats.org/officeDocument/2006/relationships/hyperlink" Target="mailto:newcaribbeanfoundation@gmail.com" TargetMode="External"/><Relationship Id="rId849" Type="http://schemas.openxmlformats.org/officeDocument/2006/relationships/hyperlink" Target="mailto:janette_sunset@yahoo.com" TargetMode="External"/><Relationship Id="rId183" Type="http://schemas.openxmlformats.org/officeDocument/2006/relationships/hyperlink" Target="mailto:jaid@cwjamaica.com" TargetMode="External"/><Relationship Id="rId390" Type="http://schemas.openxmlformats.org/officeDocument/2006/relationships/hyperlink" Target="mailto:diabetesja@kasnet.com" TargetMode="External"/><Relationship Id="rId404" Type="http://schemas.openxmlformats.org/officeDocument/2006/relationships/hyperlink" Target="mailto:derkbeckford@gmail.com" TargetMode="External"/><Relationship Id="rId611" Type="http://schemas.openxmlformats.org/officeDocument/2006/relationships/hyperlink" Target="mailto:linsteaddisabledgroup@gmail.com" TargetMode="External"/><Relationship Id="rId250" Type="http://schemas.openxmlformats.org/officeDocument/2006/relationships/hyperlink" Target="mailto:cnc2142@tc.columbia.edu" TargetMode="External"/><Relationship Id="rId488" Type="http://schemas.openxmlformats.org/officeDocument/2006/relationships/hyperlink" Target="mailto:pa.smith2@yahoo.com" TargetMode="External"/><Relationship Id="rId695" Type="http://schemas.openxmlformats.org/officeDocument/2006/relationships/hyperlink" Target="mailto:stc.earle@yahoo.com" TargetMode="External"/><Relationship Id="rId709" Type="http://schemas.openxmlformats.org/officeDocument/2006/relationships/hyperlink" Target="mailto:jfinlay@newfortressenergy.com" TargetMode="External"/><Relationship Id="rId45" Type="http://schemas.openxmlformats.org/officeDocument/2006/relationships/hyperlink" Target="mailto:ricawhyte@yahoo.com" TargetMode="External"/><Relationship Id="rId110" Type="http://schemas.openxmlformats.org/officeDocument/2006/relationships/hyperlink" Target="mailto:jamaicaskateboardfed@gmail.com" TargetMode="External"/><Relationship Id="rId348" Type="http://schemas.openxmlformats.org/officeDocument/2006/relationships/hyperlink" Target="mailto:JAMAICA@IIMFSUPPORT.ORG" TargetMode="External"/><Relationship Id="rId555" Type="http://schemas.openxmlformats.org/officeDocument/2006/relationships/hyperlink" Target="mailto:accounts@fairfielddacademyja.com" TargetMode="External"/><Relationship Id="rId762" Type="http://schemas.openxmlformats.org/officeDocument/2006/relationships/hyperlink" Target="mailto:foxysophia1244@gmail.com" TargetMode="External"/><Relationship Id="rId194" Type="http://schemas.openxmlformats.org/officeDocument/2006/relationships/hyperlink" Target="mailto:refugeforthehurt@gmail.com" TargetMode="External"/><Relationship Id="rId208" Type="http://schemas.openxmlformats.org/officeDocument/2006/relationships/hyperlink" Target="mailto:jamaicarugbyleague@gmail.com" TargetMode="External"/><Relationship Id="rId415" Type="http://schemas.openxmlformats.org/officeDocument/2006/relationships/hyperlink" Target="mailto:info@jamaicadraughts.com" TargetMode="External"/><Relationship Id="rId622" Type="http://schemas.openxmlformats.org/officeDocument/2006/relationships/hyperlink" Target="mailto:shellycargil@gmail.com" TargetMode="External"/><Relationship Id="rId261" Type="http://schemas.openxmlformats.org/officeDocument/2006/relationships/hyperlink" Target="mailto:eaglewingoutreachministries@gmail.com" TargetMode="External"/><Relationship Id="rId499" Type="http://schemas.openxmlformats.org/officeDocument/2006/relationships/hyperlink" Target="mailto:info@uhwi.gov.jm" TargetMode="External"/><Relationship Id="rId56" Type="http://schemas.openxmlformats.org/officeDocument/2006/relationships/hyperlink" Target="mailto:dikaioma2017@gmail.com" TargetMode="External"/><Relationship Id="rId359" Type="http://schemas.openxmlformats.org/officeDocument/2006/relationships/hyperlink" Target="mailto:BYWAYSHEDGESFFC@GMAIL.COM" TargetMode="External"/><Relationship Id="rId566" Type="http://schemas.openxmlformats.org/officeDocument/2006/relationships/hyperlink" Target="mailto:alphaomegapwf@gmail.com" TargetMode="External"/><Relationship Id="rId773" Type="http://schemas.openxmlformats.org/officeDocument/2006/relationships/hyperlink" Target="mailto:RICKANESCOTT@GMAIL.COM" TargetMode="External"/><Relationship Id="rId121" Type="http://schemas.openxmlformats.org/officeDocument/2006/relationships/hyperlink" Target="mailto:marnov1011@yahoo.com" TargetMode="External"/><Relationship Id="rId219" Type="http://schemas.openxmlformats.org/officeDocument/2006/relationships/hyperlink" Target="mailto:ebenezerhome15@gmail.com" TargetMode="External"/><Relationship Id="rId426" Type="http://schemas.openxmlformats.org/officeDocument/2006/relationships/hyperlink" Target="mailto:St.aloyprim@yahoo.co.uk" TargetMode="External"/><Relationship Id="rId633" Type="http://schemas.openxmlformats.org/officeDocument/2006/relationships/hyperlink" Target="mailto:shakshope@gmail.com" TargetMode="External"/><Relationship Id="rId840" Type="http://schemas.openxmlformats.org/officeDocument/2006/relationships/hyperlink" Target="mailto:tucker@tuckerlawllc.com" TargetMode="External"/><Relationship Id="rId67" Type="http://schemas.openxmlformats.org/officeDocument/2006/relationships/hyperlink" Target="mailto:jcsaccount@cwjamaica.com" TargetMode="External"/><Relationship Id="rId272" Type="http://schemas.openxmlformats.org/officeDocument/2006/relationships/hyperlink" Target="mailto:mms@manpowerja.com" TargetMode="External"/><Relationship Id="rId577" Type="http://schemas.openxmlformats.org/officeDocument/2006/relationships/hyperlink" Target="mailto:evertonreid40729@gmail.com" TargetMode="External"/><Relationship Id="rId700" Type="http://schemas.openxmlformats.org/officeDocument/2006/relationships/hyperlink" Target="mailto:arden@thepalmyrafoundation.com" TargetMode="External"/><Relationship Id="rId132" Type="http://schemas.openxmlformats.org/officeDocument/2006/relationships/hyperlink" Target="mailto:jamaicadyslexiaassociation@gmail.com" TargetMode="External"/><Relationship Id="rId784" Type="http://schemas.openxmlformats.org/officeDocument/2006/relationships/hyperlink" Target="mailto:buchanan.shanice92@yahoo.com" TargetMode="External"/><Relationship Id="rId437" Type="http://schemas.openxmlformats.org/officeDocument/2006/relationships/hyperlink" Target="mailto:juney_hill@hotmail.com" TargetMode="External"/><Relationship Id="rId644" Type="http://schemas.openxmlformats.org/officeDocument/2006/relationships/hyperlink" Target="mailto:STANDUPFORJAMAICA02@GMAIL.COM" TargetMode="External"/><Relationship Id="rId851" Type="http://schemas.openxmlformats.org/officeDocument/2006/relationships/hyperlink" Target="mailto:gbaston@campioncollege.com" TargetMode="External"/><Relationship Id="rId283" Type="http://schemas.openxmlformats.org/officeDocument/2006/relationships/hyperlink" Target="mailto:info@depassandco.com" TargetMode="External"/><Relationship Id="rId490" Type="http://schemas.openxmlformats.org/officeDocument/2006/relationships/hyperlink" Target="mailto:acjnationlcouncil@gmail.com" TargetMode="External"/><Relationship Id="rId504" Type="http://schemas.openxmlformats.org/officeDocument/2006/relationships/hyperlink" Target="mailto:ttijamaica@gmail.com" TargetMode="External"/><Relationship Id="rId711" Type="http://schemas.openxmlformats.org/officeDocument/2006/relationships/hyperlink" Target="mailto:moesha_wallace@yahoo.com" TargetMode="External"/><Relationship Id="rId78" Type="http://schemas.openxmlformats.org/officeDocument/2006/relationships/hyperlink" Target="mailto:stpats@cwjamaica.com" TargetMode="External"/><Relationship Id="rId143" Type="http://schemas.openxmlformats.org/officeDocument/2006/relationships/hyperlink" Target="mailto:lionsclubkingston@hotmail.com" TargetMode="External"/><Relationship Id="rId350" Type="http://schemas.openxmlformats.org/officeDocument/2006/relationships/hyperlink" Target="mailto:FITZBLACKS@GMAIL.COM" TargetMode="External"/><Relationship Id="rId588" Type="http://schemas.openxmlformats.org/officeDocument/2006/relationships/hyperlink" Target="mailto:KERMITTPJ@YAHOO.COM" TargetMode="External"/><Relationship Id="rId795" Type="http://schemas.openxmlformats.org/officeDocument/2006/relationships/hyperlink" Target="mailto:alvinrowe@gmail.com" TargetMode="External"/><Relationship Id="rId809" Type="http://schemas.openxmlformats.org/officeDocument/2006/relationships/hyperlink" Target="mailto:19mountzionassemblies@gmail.com" TargetMode="External"/><Relationship Id="rId9" Type="http://schemas.openxmlformats.org/officeDocument/2006/relationships/hyperlink" Target="mailto:info@swallowfieldchapel.org" TargetMode="External"/><Relationship Id="rId210" Type="http://schemas.openxmlformats.org/officeDocument/2006/relationships/hyperlink" Target="mailto:copporev@yahoo.com" TargetMode="External"/><Relationship Id="rId448" Type="http://schemas.openxmlformats.org/officeDocument/2006/relationships/hyperlink" Target="mailto:info@jts.edu.jm" TargetMode="External"/><Relationship Id="rId655" Type="http://schemas.openxmlformats.org/officeDocument/2006/relationships/hyperlink" Target="mailto:KIRKCAMPBELL445@GMAIL.COM" TargetMode="External"/><Relationship Id="rId862" Type="http://schemas.openxmlformats.org/officeDocument/2006/relationships/hyperlink" Target="mailto:olive.downer@hardwareandlumber.com" TargetMode="External"/><Relationship Id="rId294" Type="http://schemas.openxmlformats.org/officeDocument/2006/relationships/hyperlink" Target="mailto:INFO@CANJIINNTERNATIONAL.COM" TargetMode="External"/><Relationship Id="rId308" Type="http://schemas.openxmlformats.org/officeDocument/2006/relationships/hyperlink" Target="mailto:Wordhopetruth@gmail.com" TargetMode="External"/><Relationship Id="rId515" Type="http://schemas.openxmlformats.org/officeDocument/2006/relationships/hyperlink" Target="mailto:cbfacey@panjam.com" TargetMode="External"/><Relationship Id="rId722" Type="http://schemas.openxmlformats.org/officeDocument/2006/relationships/hyperlink" Target="mailto:leshaw57@hotmail.com" TargetMode="External"/><Relationship Id="rId89" Type="http://schemas.openxmlformats.org/officeDocument/2006/relationships/hyperlink" Target="mailto:Jennifermcmurrine@yahoo.com" TargetMode="External"/><Relationship Id="rId154" Type="http://schemas.openxmlformats.org/officeDocument/2006/relationships/hyperlink" Target="mailto:ekklesiabiblefellowship@gmail.com" TargetMode="External"/><Relationship Id="rId361" Type="http://schemas.openxmlformats.org/officeDocument/2006/relationships/hyperlink" Target="mailto:HANNAHSHERITAGE@YAHOO.COM" TargetMode="External"/><Relationship Id="rId599" Type="http://schemas.openxmlformats.org/officeDocument/2006/relationships/hyperlink" Target="mailto:car.sba@car.salvationarmy.org" TargetMode="External"/><Relationship Id="rId459" Type="http://schemas.openxmlformats.org/officeDocument/2006/relationships/hyperlink" Target="mailto:romans12biblestudy@gmail.com" TargetMode="External"/><Relationship Id="rId666" Type="http://schemas.openxmlformats.org/officeDocument/2006/relationships/hyperlink" Target="mailto:TONYLLEWARS@GMAIL.COM" TargetMode="External"/><Relationship Id="rId873" Type="http://schemas.openxmlformats.org/officeDocument/2006/relationships/table" Target="../tables/table1.xml"/><Relationship Id="rId16" Type="http://schemas.openxmlformats.org/officeDocument/2006/relationships/hyperlink" Target="mailto:bethanygospel@yahoo.com" TargetMode="External"/><Relationship Id="rId221" Type="http://schemas.openxmlformats.org/officeDocument/2006/relationships/hyperlink" Target="mailto:tecogodinchirst200@gmail.com" TargetMode="External"/><Relationship Id="rId319" Type="http://schemas.openxmlformats.org/officeDocument/2006/relationships/hyperlink" Target="mailto:EXODUSACADEMY2016@GMAIL.COM" TargetMode="External"/><Relationship Id="rId526" Type="http://schemas.openxmlformats.org/officeDocument/2006/relationships/hyperlink" Target="mailto:MHOGARTH@MHCOLEGAL.COM" TargetMode="External"/><Relationship Id="rId733" Type="http://schemas.openxmlformats.org/officeDocument/2006/relationships/hyperlink" Target="mailto:prayer_2@hotmail.com" TargetMode="External"/><Relationship Id="rId165" Type="http://schemas.openxmlformats.org/officeDocument/2006/relationships/hyperlink" Target="mailto:partnersexchange@yahoo.com" TargetMode="External"/><Relationship Id="rId372" Type="http://schemas.openxmlformats.org/officeDocument/2006/relationships/hyperlink" Target="mailto:VTRUTH7@YAHOO.COM" TargetMode="External"/><Relationship Id="rId677" Type="http://schemas.openxmlformats.org/officeDocument/2006/relationships/hyperlink" Target="mailto:FUTURELEADERSOFJAMAICA2011@GMAIL.COM" TargetMode="External"/><Relationship Id="rId800" Type="http://schemas.openxmlformats.org/officeDocument/2006/relationships/hyperlink" Target="mailto:joam@joamltd.org" TargetMode="External"/><Relationship Id="rId232" Type="http://schemas.openxmlformats.org/officeDocument/2006/relationships/hyperlink" Target="mailto:info@luspusfoundationjamaica.org" TargetMode="External"/><Relationship Id="rId27" Type="http://schemas.openxmlformats.org/officeDocument/2006/relationships/hyperlink" Target="mailto:castac@hotmail.com" TargetMode="External"/><Relationship Id="rId537" Type="http://schemas.openxmlformats.org/officeDocument/2006/relationships/hyperlink" Target="mailto:mbmelodyhome@gmail.com" TargetMode="External"/><Relationship Id="rId744" Type="http://schemas.openxmlformats.org/officeDocument/2006/relationships/hyperlink" Target="mailto:harleancooper@yahoo.com" TargetMode="External"/><Relationship Id="rId80" Type="http://schemas.openxmlformats.org/officeDocument/2006/relationships/hyperlink" Target="mailto:hfj@mail.infochanja.org" TargetMode="External"/><Relationship Id="rId176" Type="http://schemas.openxmlformats.org/officeDocument/2006/relationships/hyperlink" Target="mailto:dennis@herkomission.org" TargetMode="External"/><Relationship Id="rId383" Type="http://schemas.openxmlformats.org/officeDocument/2006/relationships/hyperlink" Target="mailto:cornwallcollege@hotmail.com" TargetMode="External"/><Relationship Id="rId590" Type="http://schemas.openxmlformats.org/officeDocument/2006/relationships/hyperlink" Target="mailto:thompsontroupefoundation@gmail.com" TargetMode="External"/><Relationship Id="rId604" Type="http://schemas.openxmlformats.org/officeDocument/2006/relationships/hyperlink" Target="mailto:jamhan2012@gmail.com" TargetMode="External"/><Relationship Id="rId811" Type="http://schemas.openxmlformats.org/officeDocument/2006/relationships/hyperlink" Target="mailto:wiltrowers@yahoo.com" TargetMode="External"/><Relationship Id="rId243" Type="http://schemas.openxmlformats.org/officeDocument/2006/relationships/hyperlink" Target="mailto:bgabochorios@gmail.com" TargetMode="External"/><Relationship Id="rId450" Type="http://schemas.openxmlformats.org/officeDocument/2006/relationships/hyperlink" Target="mailto:faithfulhands2018@yahoo.com" TargetMode="External"/><Relationship Id="rId688" Type="http://schemas.openxmlformats.org/officeDocument/2006/relationships/hyperlink" Target="mailto:pastorlgordon@hotmail.com" TargetMode="External"/><Relationship Id="rId38" Type="http://schemas.openxmlformats.org/officeDocument/2006/relationships/hyperlink" Target="mailto:jamaicapara@gmail.com" TargetMode="External"/><Relationship Id="rId103" Type="http://schemas.openxmlformats.org/officeDocument/2006/relationships/hyperlink" Target="mailto:essexhallca@mail.com" TargetMode="External"/><Relationship Id="rId310" Type="http://schemas.openxmlformats.org/officeDocument/2006/relationships/hyperlink" Target="mailto:JACCRI_UWI@GMAIL.COM" TargetMode="External"/><Relationship Id="rId548" Type="http://schemas.openxmlformats.org/officeDocument/2006/relationships/hyperlink" Target="mailto:dkjunction@yahoo.com" TargetMode="External"/><Relationship Id="rId755" Type="http://schemas.openxmlformats.org/officeDocument/2006/relationships/hyperlink" Target="mailto:chainofhopeja@outlook.com" TargetMode="External"/><Relationship Id="rId91" Type="http://schemas.openxmlformats.org/officeDocument/2006/relationships/hyperlink" Target="mailto:cornerstoneministries@flowja.com" TargetMode="External"/><Relationship Id="rId187" Type="http://schemas.openxmlformats.org/officeDocument/2006/relationships/hyperlink" Target="mailto:pureinheartministriesintl@gmail.com" TargetMode="External"/><Relationship Id="rId394" Type="http://schemas.openxmlformats.org/officeDocument/2006/relationships/hyperlink" Target="mailto:afafosja@yahoo.com" TargetMode="External"/><Relationship Id="rId408" Type="http://schemas.openxmlformats.org/officeDocument/2006/relationships/hyperlink" Target="mailto:pastor@actschurchjamaica.org" TargetMode="External"/><Relationship Id="rId615" Type="http://schemas.openxmlformats.org/officeDocument/2006/relationships/hyperlink" Target="mailto:fletch751@gmail.com" TargetMode="External"/><Relationship Id="rId822" Type="http://schemas.openxmlformats.org/officeDocument/2006/relationships/hyperlink" Target="mailto:wakefieldprimaryalumniassociat@gmail.com" TargetMode="External"/><Relationship Id="rId254" Type="http://schemas.openxmlformats.org/officeDocument/2006/relationships/hyperlink" Target="mailto:gnrlbaptist_ja@yahoo.com" TargetMode="External"/><Relationship Id="rId699" Type="http://schemas.openxmlformats.org/officeDocument/2006/relationships/hyperlink" Target="mailto:treasurebeachturtlegroupja@gmail.com" TargetMode="External"/><Relationship Id="rId49" Type="http://schemas.openxmlformats.org/officeDocument/2006/relationships/hyperlink" Target="mailto:sof@swallowfieldchapel.org" TargetMode="External"/><Relationship Id="rId114" Type="http://schemas.openxmlformats.org/officeDocument/2006/relationships/hyperlink" Target="mailto:jacrimestop@yahoo.com" TargetMode="External"/><Relationship Id="rId461" Type="http://schemas.openxmlformats.org/officeDocument/2006/relationships/hyperlink" Target="mailto:itgjamaica@gmail.com" TargetMode="External"/><Relationship Id="rId559" Type="http://schemas.openxmlformats.org/officeDocument/2006/relationships/hyperlink" Target="mailto:barringtonthompsonnr@yahoo.com" TargetMode="External"/><Relationship Id="rId766" Type="http://schemas.openxmlformats.org/officeDocument/2006/relationships/hyperlink" Target="mailto:jcwatson79@yahoo.com" TargetMode="External"/><Relationship Id="rId198" Type="http://schemas.openxmlformats.org/officeDocument/2006/relationships/hyperlink" Target="mailto:drdr.reid3@gmail.com" TargetMode="External"/><Relationship Id="rId321" Type="http://schemas.openxmlformats.org/officeDocument/2006/relationships/hyperlink" Target="mailto:NEW.VIVSION.COG123@GMAIL.COM" TargetMode="External"/><Relationship Id="rId419" Type="http://schemas.openxmlformats.org/officeDocument/2006/relationships/hyperlink" Target="http://www.loveunlimitedfoundation.org/" TargetMode="External"/><Relationship Id="rId626" Type="http://schemas.openxmlformats.org/officeDocument/2006/relationships/hyperlink" Target="mailto:pentecostaldeliveranceministry2020@gmail.com" TargetMode="External"/><Relationship Id="rId833" Type="http://schemas.openxmlformats.org/officeDocument/2006/relationships/hyperlink" Target="mailto:john@t4mm.org" TargetMode="External"/><Relationship Id="rId265" Type="http://schemas.openxmlformats.org/officeDocument/2006/relationships/hyperlink" Target="mailto:kcfriendsacrossborders@gmail.com" TargetMode="External"/><Relationship Id="rId472" Type="http://schemas.openxmlformats.org/officeDocument/2006/relationships/hyperlink" Target="mailto:immaculate.prep@gmail.com" TargetMode="External"/><Relationship Id="rId125" Type="http://schemas.openxmlformats.org/officeDocument/2006/relationships/hyperlink" Target="mailto:lunacompassionate@gmail.com" TargetMode="External"/><Relationship Id="rId332" Type="http://schemas.openxmlformats.org/officeDocument/2006/relationships/hyperlink" Target="mailto:ANGELSOPENBIBLE@YAHOO.COM" TargetMode="External"/><Relationship Id="rId777" Type="http://schemas.openxmlformats.org/officeDocument/2006/relationships/hyperlink" Target="mailto:mi7408s04@yahoo.com" TargetMode="External"/><Relationship Id="rId637" Type="http://schemas.openxmlformats.org/officeDocument/2006/relationships/hyperlink" Target="mailto:SRICHARDSLAWOFFICE@GMAIL.COM" TargetMode="External"/><Relationship Id="rId844" Type="http://schemas.openxmlformats.org/officeDocument/2006/relationships/hyperlink" Target="mailto:cdavisbarham@yahoo.com" TargetMode="External"/><Relationship Id="rId276" Type="http://schemas.openxmlformats.org/officeDocument/2006/relationships/hyperlink" Target="mailto:Info@joanlatty.com" TargetMode="External"/><Relationship Id="rId483" Type="http://schemas.openxmlformats.org/officeDocument/2006/relationships/hyperlink" Target="mailto:hswajamaica@gmail.com" TargetMode="External"/><Relationship Id="rId690" Type="http://schemas.openxmlformats.org/officeDocument/2006/relationships/hyperlink" Target="mailto:hello@wmwja.org" TargetMode="External"/><Relationship Id="rId704" Type="http://schemas.openxmlformats.org/officeDocument/2006/relationships/hyperlink" Target="mailto:matthew@greenaap.bm" TargetMode="External"/><Relationship Id="rId40" Type="http://schemas.openxmlformats.org/officeDocument/2006/relationships/hyperlink" Target="mailto:jamaicaenvironmenttrust@gmail.com" TargetMode="External"/><Relationship Id="rId136" Type="http://schemas.openxmlformats.org/officeDocument/2006/relationships/hyperlink" Target="mailto:info.rosetownfbe@gmail.com" TargetMode="External"/><Relationship Id="rId343" Type="http://schemas.openxmlformats.org/officeDocument/2006/relationships/hyperlink" Target="mailto:Ministrymission77@gmail.com" TargetMode="External"/><Relationship Id="rId550" Type="http://schemas.openxmlformats.org/officeDocument/2006/relationships/hyperlink" Target="mailto:gordonsfuneralservice@gmail.com" TargetMode="External"/><Relationship Id="rId788" Type="http://schemas.openxmlformats.org/officeDocument/2006/relationships/hyperlink" Target="mailto:seafieldpsa@gmail.com" TargetMode="External"/><Relationship Id="rId203" Type="http://schemas.openxmlformats.org/officeDocument/2006/relationships/hyperlink" Target="mailto:delorisdawkinsfoundation@gmail.com" TargetMode="External"/><Relationship Id="rId648" Type="http://schemas.openxmlformats.org/officeDocument/2006/relationships/hyperlink" Target="mailto:courtney.cephas@moh.gov.jm" TargetMode="External"/><Relationship Id="rId855" Type="http://schemas.openxmlformats.org/officeDocument/2006/relationships/hyperlink" Target="mailto:bowensamuel3@gmail.com" TargetMode="External"/><Relationship Id="rId287" Type="http://schemas.openxmlformats.org/officeDocument/2006/relationships/hyperlink" Target="mailto:BANKEYLOUSPRODUCTIONS1.COM@YAHOO.COM" TargetMode="External"/><Relationship Id="rId410" Type="http://schemas.openxmlformats.org/officeDocument/2006/relationships/hyperlink" Target="mailto:calltoserve@flowja.com" TargetMode="External"/><Relationship Id="rId494" Type="http://schemas.openxmlformats.org/officeDocument/2006/relationships/hyperlink" Target="mailto:mias@uwimona.edu.jm" TargetMode="External"/><Relationship Id="rId508" Type="http://schemas.openxmlformats.org/officeDocument/2006/relationships/hyperlink" Target="mailto:kingstonrotary@cwjamaica.com" TargetMode="External"/><Relationship Id="rId715" Type="http://schemas.openxmlformats.org/officeDocument/2006/relationships/hyperlink" Target="mailto:Desyrun@yahoo.com" TargetMode="External"/><Relationship Id="rId147" Type="http://schemas.openxmlformats.org/officeDocument/2006/relationships/hyperlink" Target="mailto:alligatorheadfoundation@gmail.com" TargetMode="External"/><Relationship Id="rId354" Type="http://schemas.openxmlformats.org/officeDocument/2006/relationships/hyperlink" Target="mailto:MARFAC2KILL@GMAIL.COM" TargetMode="External"/><Relationship Id="rId799" Type="http://schemas.openxmlformats.org/officeDocument/2006/relationships/hyperlink" Target="mailto:jampentecostal1955@gmail.com" TargetMode="External"/><Relationship Id="rId51" Type="http://schemas.openxmlformats.org/officeDocument/2006/relationships/hyperlink" Target="mailto:equality4allja.finance@gmail.com" TargetMode="External"/><Relationship Id="rId561" Type="http://schemas.openxmlformats.org/officeDocument/2006/relationships/hyperlink" Target="mailto:clarkep098@gmail.com" TargetMode="External"/><Relationship Id="rId659" Type="http://schemas.openxmlformats.org/officeDocument/2006/relationships/hyperlink" Target="mailto:director@wycliffecaribbean.org" TargetMode="External"/><Relationship Id="rId866" Type="http://schemas.openxmlformats.org/officeDocument/2006/relationships/hyperlink" Target="mailto:ahuntguelph@hotmail.com" TargetMode="External"/><Relationship Id="rId214" Type="http://schemas.openxmlformats.org/officeDocument/2006/relationships/hyperlink" Target="mailto:info@moonlandscamp.com" TargetMode="External"/><Relationship Id="rId298" Type="http://schemas.openxmlformats.org/officeDocument/2006/relationships/hyperlink" Target="mailto:FLMJAMAICA@GMAIL.COM" TargetMode="External"/><Relationship Id="rId421" Type="http://schemas.openxmlformats.org/officeDocument/2006/relationships/hyperlink" Target="mailto:hadeliverancechurch@yahoo.com" TargetMode="External"/><Relationship Id="rId519" Type="http://schemas.openxmlformats.org/officeDocument/2006/relationships/hyperlink" Target="mailto:HARLEANCOOPER@YAHOO.COM" TargetMode="External"/><Relationship Id="rId158" Type="http://schemas.openxmlformats.org/officeDocument/2006/relationships/hyperlink" Target="mailto:MILTON.SAMUDA@SAMUDA-JOHSON.COM" TargetMode="External"/><Relationship Id="rId726" Type="http://schemas.openxmlformats.org/officeDocument/2006/relationships/hyperlink" Target="mailto:babsfoundation@gmail.com" TargetMode="External"/><Relationship Id="rId62" Type="http://schemas.openxmlformats.org/officeDocument/2006/relationships/hyperlink" Target="mailto:christalivekingston@yahoo.com" TargetMode="External"/><Relationship Id="rId365" Type="http://schemas.openxmlformats.org/officeDocument/2006/relationships/hyperlink" Target="mailto:CHRISTTEMPLE105@YAHOO.COM" TargetMode="External"/><Relationship Id="rId572" Type="http://schemas.openxmlformats.org/officeDocument/2006/relationships/hyperlink" Target="mailto:tomlinsonmarcia83@gmail.com" TargetMode="External"/><Relationship Id="rId225" Type="http://schemas.openxmlformats.org/officeDocument/2006/relationships/hyperlink" Target="mailto:sokratis_dimitriadis@yahoo.com" TargetMode="External"/><Relationship Id="rId432" Type="http://schemas.openxmlformats.org/officeDocument/2006/relationships/hyperlink" Target="mailto:fairfieldedapostolic@gmail.com" TargetMode="External"/><Relationship Id="rId737" Type="http://schemas.openxmlformats.org/officeDocument/2006/relationships/hyperlink" Target="mailto:elligroup@aol.com" TargetMode="External"/><Relationship Id="rId73" Type="http://schemas.openxmlformats.org/officeDocument/2006/relationships/hyperlink" Target="mailto:administration@hetransforms.me" TargetMode="External"/><Relationship Id="rId169" Type="http://schemas.openxmlformats.org/officeDocument/2006/relationships/hyperlink" Target="mailto:rockriverupliftmentfoundation@gmail.com" TargetMode="External"/><Relationship Id="rId376" Type="http://schemas.openxmlformats.org/officeDocument/2006/relationships/hyperlink" Target="mailto:St_johnjamaica@cwjamaica.com" TargetMode="External"/><Relationship Id="rId583" Type="http://schemas.openxmlformats.org/officeDocument/2006/relationships/hyperlink" Target="mailto:theacademicspecialist@gmail.com" TargetMode="External"/><Relationship Id="rId790" Type="http://schemas.openxmlformats.org/officeDocument/2006/relationships/hyperlink" Target="mailto:maranathalilliput@yahoo.com" TargetMode="External"/><Relationship Id="rId804" Type="http://schemas.openxmlformats.org/officeDocument/2006/relationships/hyperlink" Target="mailto:culturalhealth@hotmail.com" TargetMode="External"/><Relationship Id="rId4" Type="http://schemas.openxmlformats.org/officeDocument/2006/relationships/hyperlink" Target="mailto:DIGICELFOUNDATIONJA@DIGICELGROUP.COM" TargetMode="External"/><Relationship Id="rId236" Type="http://schemas.openxmlformats.org/officeDocument/2006/relationships/hyperlink" Target="mailto:beignitedja@gmail.com" TargetMode="External"/><Relationship Id="rId443" Type="http://schemas.openxmlformats.org/officeDocument/2006/relationships/hyperlink" Target="mailto:lwalterscharityfoundation@gmail.com" TargetMode="External"/><Relationship Id="rId650" Type="http://schemas.openxmlformats.org/officeDocument/2006/relationships/hyperlink" Target="mailto:maranathamins@live.com" TargetMode="External"/><Relationship Id="rId303" Type="http://schemas.openxmlformats.org/officeDocument/2006/relationships/hyperlink" Target="mailto:DELMATAYLOR15@YAHOO.COM" TargetMode="External"/><Relationship Id="rId748" Type="http://schemas.openxmlformats.org/officeDocument/2006/relationships/hyperlink" Target="mailto:citylifeja@gmail.com" TargetMode="External"/><Relationship Id="rId84" Type="http://schemas.openxmlformats.org/officeDocument/2006/relationships/hyperlink" Target="mailto:JOYOUSMCHUGH@GMAIL.COM" TargetMode="External"/><Relationship Id="rId387" Type="http://schemas.openxmlformats.org/officeDocument/2006/relationships/hyperlink" Target="mailto:jeminc1876@gmail.com" TargetMode="External"/><Relationship Id="rId510" Type="http://schemas.openxmlformats.org/officeDocument/2006/relationships/hyperlink" Target="mailto:FAITHASCENSIONHOUSEOFGOD@GMAIL.COM" TargetMode="External"/><Relationship Id="rId594" Type="http://schemas.openxmlformats.org/officeDocument/2006/relationships/hyperlink" Target="mailto:shaggyandfriends@gmail.com" TargetMode="External"/><Relationship Id="rId608" Type="http://schemas.openxmlformats.org/officeDocument/2006/relationships/hyperlink" Target="mailto:karla.parchment@gmail.com" TargetMode="External"/><Relationship Id="rId815" Type="http://schemas.openxmlformats.org/officeDocument/2006/relationships/hyperlink" Target="mailto:orchidblessin@yahoo.com" TargetMode="External"/><Relationship Id="rId247" Type="http://schemas.openxmlformats.org/officeDocument/2006/relationships/hyperlink" Target="mailto:hgmc@cwjamaica.com" TargetMode="External"/><Relationship Id="rId107" Type="http://schemas.openxmlformats.org/officeDocument/2006/relationships/hyperlink" Target="mailto:diocesan.secretary@anglicandiocese.com" TargetMode="External"/><Relationship Id="rId454" Type="http://schemas.openxmlformats.org/officeDocument/2006/relationships/hyperlink" Target="mailto:suddy20007@yahoo.com" TargetMode="External"/><Relationship Id="rId661" Type="http://schemas.openxmlformats.org/officeDocument/2006/relationships/hyperlink" Target="mailto:daisyhomesinc@yahoo.com" TargetMode="External"/><Relationship Id="rId759" Type="http://schemas.openxmlformats.org/officeDocument/2006/relationships/hyperlink" Target="mailto:godshands_extended@yahoo.com" TargetMode="External"/><Relationship Id="rId11" Type="http://schemas.openxmlformats.org/officeDocument/2006/relationships/hyperlink" Target="mailto:info@nakumbuka.Org" TargetMode="External"/><Relationship Id="rId314" Type="http://schemas.openxmlformats.org/officeDocument/2006/relationships/hyperlink" Target="mailto:nirvingmattocks@ctech-caribbean.org" TargetMode="External"/><Relationship Id="rId398" Type="http://schemas.openxmlformats.org/officeDocument/2006/relationships/hyperlink" Target="mailto:lodgestjohn623@yahoo.com" TargetMode="External"/><Relationship Id="rId521" Type="http://schemas.openxmlformats.org/officeDocument/2006/relationships/hyperlink" Target="mailto:SEEDSOFPARADISEJAMAICA@GMAIL.COM" TargetMode="External"/><Relationship Id="rId619" Type="http://schemas.openxmlformats.org/officeDocument/2006/relationships/hyperlink" Target="mailto:info@cvssja.org" TargetMode="External"/><Relationship Id="rId95" Type="http://schemas.openxmlformats.org/officeDocument/2006/relationships/hyperlink" Target="mailto:jamaicaislamiccharty@gmail.com" TargetMode="External"/><Relationship Id="rId160" Type="http://schemas.openxmlformats.org/officeDocument/2006/relationships/hyperlink" Target="mailto:travis@jesuswayjam.org" TargetMode="External"/><Relationship Id="rId826" Type="http://schemas.openxmlformats.org/officeDocument/2006/relationships/hyperlink" Target="mailto:cariphilianlliance@gmai.com" TargetMode="External"/><Relationship Id="rId258" Type="http://schemas.openxmlformats.org/officeDocument/2006/relationships/hyperlink" Target="mailto:mopja@missionariesofthepoor.org" TargetMode="External"/><Relationship Id="rId465" Type="http://schemas.openxmlformats.org/officeDocument/2006/relationships/hyperlink" Target="mailto:ecclesiaworshipcenter@yahoo.com" TargetMode="External"/><Relationship Id="rId672" Type="http://schemas.openxmlformats.org/officeDocument/2006/relationships/hyperlink" Target="mailto:bawilson.doc@gmail.com" TargetMode="External"/><Relationship Id="rId22" Type="http://schemas.openxmlformats.org/officeDocument/2006/relationships/hyperlink" Target="mailto:jamaica@dressforsucess.Org" TargetMode="External"/><Relationship Id="rId118" Type="http://schemas.openxmlformats.org/officeDocument/2006/relationships/hyperlink" Target="mailto:alphainstitute2@gmail.com" TargetMode="External"/><Relationship Id="rId325" Type="http://schemas.openxmlformats.org/officeDocument/2006/relationships/hyperlink" Target="mailto:INFO@POCKETROCKETFOUNDATION.COM" TargetMode="External"/><Relationship Id="rId532" Type="http://schemas.openxmlformats.org/officeDocument/2006/relationships/hyperlink" Target="mailto:michael.grizzle@yahoo.com" TargetMode="External"/><Relationship Id="rId171" Type="http://schemas.openxmlformats.org/officeDocument/2006/relationships/hyperlink" Target="mailto:inquiry.timeout@gmail.com" TargetMode="External"/><Relationship Id="rId837" Type="http://schemas.openxmlformats.org/officeDocument/2006/relationships/hyperlink" Target="mailto:d_emagewear@yahoo.com%20%20%20%20%20%20%20%20%20%20%20%20%20%20%20%20%20%20%20%20%20%20%20%20%20%20%20%20%20%20%20%20%20%20%20%20%20%20%20%20%20%20%20%20%20%20%20%20%20%20%20%20%20%20%20%20%20%20%20%20%20%20%20%20%20%20%20%20%20%20%20%20%20%20%20%20%20Stevenseunaids.org" TargetMode="External"/><Relationship Id="rId269" Type="http://schemas.openxmlformats.org/officeDocument/2006/relationships/hyperlink" Target="mailto:hopebayeducationcentre@gmail.com" TargetMode="External"/><Relationship Id="rId476" Type="http://schemas.openxmlformats.org/officeDocument/2006/relationships/hyperlink" Target="mailto:ccda2014@yahoo.com" TargetMode="External"/><Relationship Id="rId683" Type="http://schemas.openxmlformats.org/officeDocument/2006/relationships/hyperlink" Target="mailto:urbantails2020@gmail.com" TargetMode="External"/><Relationship Id="rId33" Type="http://schemas.openxmlformats.org/officeDocument/2006/relationships/hyperlink" Target="mailto:jamaicatrust@gmail.com" TargetMode="External"/><Relationship Id="rId129" Type="http://schemas.openxmlformats.org/officeDocument/2006/relationships/hyperlink" Target="mailto:info@jbu.org.jm" TargetMode="External"/><Relationship Id="rId336" Type="http://schemas.openxmlformats.org/officeDocument/2006/relationships/hyperlink" Target="mailto:INFO@CAWAYNEBARTONFOUNDATION.ORG" TargetMode="External"/><Relationship Id="rId543" Type="http://schemas.openxmlformats.org/officeDocument/2006/relationships/hyperlink" Target="mailto:vcoy@cwjamaica.com" TargetMode="External"/><Relationship Id="rId182" Type="http://schemas.openxmlformats.org/officeDocument/2006/relationships/hyperlink" Target="mailto:hearteasechurchofgoodseventhday@gmail.com" TargetMode="External"/><Relationship Id="rId403" Type="http://schemas.openxmlformats.org/officeDocument/2006/relationships/hyperlink" Target="mailto:divinerevelation2015@gmail.com" TargetMode="External"/><Relationship Id="rId750" Type="http://schemas.openxmlformats.org/officeDocument/2006/relationships/hyperlink" Target="mailto:andrea@kingstoncreative.org" TargetMode="External"/><Relationship Id="rId848" Type="http://schemas.openxmlformats.org/officeDocument/2006/relationships/hyperlink" Target="mailto:ianhallelujah@yahoo.com" TargetMode="External"/><Relationship Id="rId487" Type="http://schemas.openxmlformats.org/officeDocument/2006/relationships/hyperlink" Target="mailto:gameoflife876@outlook.com" TargetMode="External"/><Relationship Id="rId610" Type="http://schemas.openxmlformats.org/officeDocument/2006/relationships/hyperlink" Target="mailto:rochellehenry54@yahoo.com" TargetMode="External"/><Relationship Id="rId694" Type="http://schemas.openxmlformats.org/officeDocument/2006/relationships/hyperlink" Target="mailto:daricketts@cwjamaica.com" TargetMode="External"/><Relationship Id="rId708" Type="http://schemas.openxmlformats.org/officeDocument/2006/relationships/hyperlink" Target="mailto:nydf@northgateglobal.com" TargetMode="External"/><Relationship Id="rId347" Type="http://schemas.openxmlformats.org/officeDocument/2006/relationships/hyperlink" Target="mailto:KCKCMIN@gmail.com" TargetMode="External"/><Relationship Id="rId44" Type="http://schemas.openxmlformats.org/officeDocument/2006/relationships/hyperlink" Target="mailto:chancery@kingstonarchdiocese.org" TargetMode="External"/><Relationship Id="rId554" Type="http://schemas.openxmlformats.org/officeDocument/2006/relationships/hyperlink" Target="mailto:cumi@cwjamaica.com" TargetMode="External"/><Relationship Id="rId761" Type="http://schemas.openxmlformats.org/officeDocument/2006/relationships/hyperlink" Target="mailto:yvonne.godfrey@jm.ey.com" TargetMode="External"/><Relationship Id="rId859" Type="http://schemas.openxmlformats.org/officeDocument/2006/relationships/hyperlink" Target="mailto:aquaprog17@gmail.com" TargetMode="External"/><Relationship Id="rId193" Type="http://schemas.openxmlformats.org/officeDocument/2006/relationships/hyperlink" Target="mailto:pastoredwards20@gmail.com" TargetMode="External"/><Relationship Id="rId207" Type="http://schemas.openxmlformats.org/officeDocument/2006/relationships/hyperlink" Target="mailto:yl.jamaica@gmail.com" TargetMode="External"/><Relationship Id="rId414" Type="http://schemas.openxmlformats.org/officeDocument/2006/relationships/hyperlink" Target="mailto:caraifa@cwjamaica.com" TargetMode="External"/><Relationship Id="rId498" Type="http://schemas.openxmlformats.org/officeDocument/2006/relationships/hyperlink" Target="mailto:newkingstonrotaract@gmail.com" TargetMode="External"/><Relationship Id="rId621" Type="http://schemas.openxmlformats.org/officeDocument/2006/relationships/hyperlink" Target="mailto:ndomiglobal@gmail.com" TargetMode="External"/><Relationship Id="rId260" Type="http://schemas.openxmlformats.org/officeDocument/2006/relationships/hyperlink" Target="mailto:kaciascott@hotmail.com" TargetMode="External"/><Relationship Id="rId719" Type="http://schemas.openxmlformats.org/officeDocument/2006/relationships/hyperlink" Target="mailto:freedomskateparkja@gmail.com" TargetMode="External"/><Relationship Id="rId55" Type="http://schemas.openxmlformats.org/officeDocument/2006/relationships/hyperlink" Target="mailto:info@ccrponline.org" TargetMode="External"/><Relationship Id="rId120" Type="http://schemas.openxmlformats.org/officeDocument/2006/relationships/hyperlink" Target="mailto:Angiebeck35@yahoo.com" TargetMode="External"/><Relationship Id="rId358" Type="http://schemas.openxmlformats.org/officeDocument/2006/relationships/hyperlink" Target="mailto:TAFARIPARKES@HOTMAIL.COM" TargetMode="External"/><Relationship Id="rId565" Type="http://schemas.openxmlformats.org/officeDocument/2006/relationships/hyperlink" Target="mailto:diddyrayjones@yahoo.com" TargetMode="External"/><Relationship Id="rId772" Type="http://schemas.openxmlformats.org/officeDocument/2006/relationships/hyperlink" Target="mailto:xineboop@aol.com" TargetMode="External"/><Relationship Id="rId218" Type="http://schemas.openxmlformats.org/officeDocument/2006/relationships/hyperlink" Target="mailto:inliek.wilmot@oracabessafoundation.org" TargetMode="External"/><Relationship Id="rId425" Type="http://schemas.openxmlformats.org/officeDocument/2006/relationships/hyperlink" Target="mailto:evangelistingram@gmail.com" TargetMode="External"/><Relationship Id="rId632" Type="http://schemas.openxmlformats.org/officeDocument/2006/relationships/hyperlink" Target="mailto:valrie.clarke@gmail.com" TargetMode="External"/><Relationship Id="rId271" Type="http://schemas.openxmlformats.org/officeDocument/2006/relationships/hyperlink" Target="mailto:womansclub70@gmail.com" TargetMode="External"/><Relationship Id="rId66" Type="http://schemas.openxmlformats.org/officeDocument/2006/relationships/hyperlink" Target="mailto:info@foodforthepoorja.org" TargetMode="External"/><Relationship Id="rId131" Type="http://schemas.openxmlformats.org/officeDocument/2006/relationships/hyperlink" Target="mailto:TCFellowshipJa@gmail.com" TargetMode="External"/><Relationship Id="rId369" Type="http://schemas.openxmlformats.org/officeDocument/2006/relationships/hyperlink" Target="mailto:INPLUS@HOTMAIL.COM" TargetMode="External"/><Relationship Id="rId576" Type="http://schemas.openxmlformats.org/officeDocument/2006/relationships/hyperlink" Target="mailto:actionforjamaica@gmail.com" TargetMode="External"/><Relationship Id="rId783" Type="http://schemas.openxmlformats.org/officeDocument/2006/relationships/hyperlink" Target="mailto:shereesmith311@yahoo.com" TargetMode="External"/><Relationship Id="rId229" Type="http://schemas.openxmlformats.org/officeDocument/2006/relationships/hyperlink" Target="mailto:partnershipandloveja@gmail.com" TargetMode="External"/><Relationship Id="rId436" Type="http://schemas.openxmlformats.org/officeDocument/2006/relationships/hyperlink" Target="mailto:agapetaberacleja@gmail.com" TargetMode="External"/><Relationship Id="rId643" Type="http://schemas.openxmlformats.org/officeDocument/2006/relationships/hyperlink" Target="mailto:BISHOPBLAIR@YAHOO.COM" TargetMode="External"/><Relationship Id="rId850" Type="http://schemas.openxmlformats.org/officeDocument/2006/relationships/hyperlink" Target="mailto:phyllimitch@gmail.com" TargetMode="External"/><Relationship Id="rId77" Type="http://schemas.openxmlformats.org/officeDocument/2006/relationships/hyperlink" Target="mailto:bestcare.foundation@yahoo.com" TargetMode="External"/><Relationship Id="rId282" Type="http://schemas.openxmlformats.org/officeDocument/2006/relationships/hyperlink" Target="mailto:racedirector@reggaemarathon.com" TargetMode="External"/><Relationship Id="rId503" Type="http://schemas.openxmlformats.org/officeDocument/2006/relationships/hyperlink" Target="mailto:yvonneysweet@yahoo.com" TargetMode="External"/><Relationship Id="rId587" Type="http://schemas.openxmlformats.org/officeDocument/2006/relationships/hyperlink" Target="mailto:kataylor1819@yahoo.com" TargetMode="External"/><Relationship Id="rId710" Type="http://schemas.openxmlformats.org/officeDocument/2006/relationships/hyperlink" Target="mailto:manager@mbmp.org" TargetMode="External"/><Relationship Id="rId808" Type="http://schemas.openxmlformats.org/officeDocument/2006/relationships/hyperlink" Target="mailto:preemiefoundationjamaica@gmail.com" TargetMode="External"/><Relationship Id="rId8" Type="http://schemas.openxmlformats.org/officeDocument/2006/relationships/hyperlink" Target="mailto:chase12@cwjamaica.com" TargetMode="External"/><Relationship Id="rId142" Type="http://schemas.openxmlformats.org/officeDocument/2006/relationships/hyperlink" Target="mailto:jamaicaskeet@gmail.com" TargetMode="External"/><Relationship Id="rId447" Type="http://schemas.openxmlformats.org/officeDocument/2006/relationships/hyperlink" Target="mailto:info@guardsmangroup.com" TargetMode="External"/><Relationship Id="rId794" Type="http://schemas.openxmlformats.org/officeDocument/2006/relationships/hyperlink" Target="mailto:humanresource@monymuskrums.com" TargetMode="External"/><Relationship Id="rId654" Type="http://schemas.openxmlformats.org/officeDocument/2006/relationships/hyperlink" Target="mailto:shaareshalom@cwjamaica.com" TargetMode="External"/><Relationship Id="rId861" Type="http://schemas.openxmlformats.org/officeDocument/2006/relationships/hyperlink" Target="mailto:jaspices@acdivoca-jm.org" TargetMode="External"/><Relationship Id="rId293" Type="http://schemas.openxmlformats.org/officeDocument/2006/relationships/hyperlink" Target="mailto:ADMINJAS114@GMAIL.COM" TargetMode="External"/><Relationship Id="rId307" Type="http://schemas.openxmlformats.org/officeDocument/2006/relationships/hyperlink" Target="mailto:REXHARMONJAMAICA@GMAIL.COM" TargetMode="External"/><Relationship Id="rId514" Type="http://schemas.openxmlformats.org/officeDocument/2006/relationships/hyperlink" Target="mailto:admin@creativelearning.info" TargetMode="External"/><Relationship Id="rId721" Type="http://schemas.openxmlformats.org/officeDocument/2006/relationships/hyperlink" Target="mailto:rachael@three-sixty-degrees.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stanleyferuson1@gmail.com" TargetMode="External"/><Relationship Id="rId117" Type="http://schemas.openxmlformats.org/officeDocument/2006/relationships/hyperlink" Target="mailto:trithj@yahoo.com" TargetMode="External"/><Relationship Id="rId21" Type="http://schemas.openxmlformats.org/officeDocument/2006/relationships/hyperlink" Target="mailto:info@equipjamaica.com" TargetMode="External"/><Relationship Id="rId42" Type="http://schemas.openxmlformats.org/officeDocument/2006/relationships/hyperlink" Target="mailto:temple.faithdeliverance@gmail.com" TargetMode="External"/><Relationship Id="rId47" Type="http://schemas.openxmlformats.org/officeDocument/2006/relationships/hyperlink" Target="mailto:SAYONEFOUNDATION@YAHOO.COM" TargetMode="External"/><Relationship Id="rId63" Type="http://schemas.openxmlformats.org/officeDocument/2006/relationships/hyperlink" Target="mailto:jailbreakdeliverancechurch@gmail.com" TargetMode="External"/><Relationship Id="rId68" Type="http://schemas.openxmlformats.org/officeDocument/2006/relationships/hyperlink" Target="mailto:church21@hotmail.com" TargetMode="External"/><Relationship Id="rId84" Type="http://schemas.openxmlformats.org/officeDocument/2006/relationships/hyperlink" Target="mailto:geoff-jan@yahoo.com" TargetMode="External"/><Relationship Id="rId89" Type="http://schemas.openxmlformats.org/officeDocument/2006/relationships/hyperlink" Target="mailto:youthempoweringyouthja@gmail.com" TargetMode="External"/><Relationship Id="rId112" Type="http://schemas.openxmlformats.org/officeDocument/2006/relationships/hyperlink" Target="mailto:info@girlzwithgoals.com" TargetMode="External"/><Relationship Id="rId16" Type="http://schemas.openxmlformats.org/officeDocument/2006/relationships/hyperlink" Target="mailto:kosministries@gmail.com" TargetMode="External"/><Relationship Id="rId107" Type="http://schemas.openxmlformats.org/officeDocument/2006/relationships/hyperlink" Target="mailto:shannettegordon@gmail.com" TargetMode="External"/><Relationship Id="rId11" Type="http://schemas.openxmlformats.org/officeDocument/2006/relationships/hyperlink" Target="mailto:mochovillage@gmail.com" TargetMode="External"/><Relationship Id="rId32" Type="http://schemas.openxmlformats.org/officeDocument/2006/relationships/hyperlink" Target="mailto:cam_jim2004@yahoo.com" TargetMode="External"/><Relationship Id="rId37" Type="http://schemas.openxmlformats.org/officeDocument/2006/relationships/hyperlink" Target="mailto:nfjmanager@yahoo.com" TargetMode="External"/><Relationship Id="rId53" Type="http://schemas.openxmlformats.org/officeDocument/2006/relationships/hyperlink" Target="mailto:charmaine.edmondson@gmail.com" TargetMode="External"/><Relationship Id="rId58" Type="http://schemas.openxmlformats.org/officeDocument/2006/relationships/hyperlink" Target="mailto:missionofcharityandlove@gmail.com" TargetMode="External"/><Relationship Id="rId74" Type="http://schemas.openxmlformats.org/officeDocument/2006/relationships/hyperlink" Target="mailto:orved23@gmail.com" TargetMode="External"/><Relationship Id="rId79" Type="http://schemas.openxmlformats.org/officeDocument/2006/relationships/hyperlink" Target="mailto:ochioriosjazz@yahoo.com" TargetMode="External"/><Relationship Id="rId102" Type="http://schemas.openxmlformats.org/officeDocument/2006/relationships/hyperlink" Target="mailto:hanoverpc@mlge.gov.jm" TargetMode="External"/><Relationship Id="rId5" Type="http://schemas.openxmlformats.org/officeDocument/2006/relationships/hyperlink" Target="mailto:info@nextgencreators.com" TargetMode="External"/><Relationship Id="rId90" Type="http://schemas.openxmlformats.org/officeDocument/2006/relationships/hyperlink" Target="mailto:jmorrismcintyre@yahoo.com" TargetMode="External"/><Relationship Id="rId95" Type="http://schemas.openxmlformats.org/officeDocument/2006/relationships/hyperlink" Target="mailto:pcebjam@gmail.com" TargetMode="External"/><Relationship Id="rId22" Type="http://schemas.openxmlformats.org/officeDocument/2006/relationships/hyperlink" Target="mailto:grant4joy@gmail.com" TargetMode="External"/><Relationship Id="rId27" Type="http://schemas.openxmlformats.org/officeDocument/2006/relationships/hyperlink" Target="mailto:stcatherinemc@migcd.gov.jm" TargetMode="External"/><Relationship Id="rId43" Type="http://schemas.openxmlformats.org/officeDocument/2006/relationships/hyperlink" Target="mailto:bridgettebarrett@project-abroad.org" TargetMode="External"/><Relationship Id="rId48" Type="http://schemas.openxmlformats.org/officeDocument/2006/relationships/hyperlink" Target="mailto:nirving@itech-caribbean.org" TargetMode="External"/><Relationship Id="rId64" Type="http://schemas.openxmlformats.org/officeDocument/2006/relationships/hyperlink" Target="mailto:mucaamosa@yahoo.com" TargetMode="External"/><Relationship Id="rId69" Type="http://schemas.openxmlformats.org/officeDocument/2006/relationships/hyperlink" Target="mailto:desmclarty@gmail.com" TargetMode="External"/><Relationship Id="rId113" Type="http://schemas.openxmlformats.org/officeDocument/2006/relationships/hyperlink" Target="mailto:Driministries1@verizon.net" TargetMode="External"/><Relationship Id="rId118" Type="http://schemas.openxmlformats.org/officeDocument/2006/relationships/hyperlink" Target="mailto:dionne.mckoy@gmail.com" TargetMode="External"/><Relationship Id="rId80" Type="http://schemas.openxmlformats.org/officeDocument/2006/relationships/hyperlink" Target="mailto:saroberts@yahoo.com" TargetMode="External"/><Relationship Id="rId85" Type="http://schemas.openxmlformats.org/officeDocument/2006/relationships/hyperlink" Target="mailto:debbie-ann.gordon@daglegal.com" TargetMode="External"/><Relationship Id="rId12" Type="http://schemas.openxmlformats.org/officeDocument/2006/relationships/hyperlink" Target="mailto:knox.communitycollege@moey.gov.jm" TargetMode="External"/><Relationship Id="rId17" Type="http://schemas.openxmlformats.org/officeDocument/2006/relationships/hyperlink" Target="mailto:vcampgirl@gmail.com" TargetMode="External"/><Relationship Id="rId33" Type="http://schemas.openxmlformats.org/officeDocument/2006/relationships/hyperlink" Target="mailto:marshajg@hotmail.com" TargetMode="External"/><Relationship Id="rId38" Type="http://schemas.openxmlformats.org/officeDocument/2006/relationships/hyperlink" Target="mailto:cei@flowja.com" TargetMode="External"/><Relationship Id="rId59" Type="http://schemas.openxmlformats.org/officeDocument/2006/relationships/hyperlink" Target="mailto:lawrencestepheany@gmail.com" TargetMode="External"/><Relationship Id="rId103" Type="http://schemas.openxmlformats.org/officeDocument/2006/relationships/hyperlink" Target="mailto:blagrove5@gmail.com" TargetMode="External"/><Relationship Id="rId108" Type="http://schemas.openxmlformats.org/officeDocument/2006/relationships/hyperlink" Target="mailto:harleancooper@yahoo.com" TargetMode="External"/><Relationship Id="rId54" Type="http://schemas.openxmlformats.org/officeDocument/2006/relationships/hyperlink" Target="mailto:happyeyes759@hotmail.com" TargetMode="External"/><Relationship Id="rId70" Type="http://schemas.openxmlformats.org/officeDocument/2006/relationships/hyperlink" Target="mailto:thehouseofthelivinggod2018@gmail.com" TargetMode="External"/><Relationship Id="rId75" Type="http://schemas.openxmlformats.org/officeDocument/2006/relationships/hyperlink" Target="mailto:winbarnzy@yahoo.com" TargetMode="External"/><Relationship Id="rId91" Type="http://schemas.openxmlformats.org/officeDocument/2006/relationships/hyperlink" Target="mailto:jimbowaters@msn.com" TargetMode="External"/><Relationship Id="rId96" Type="http://schemas.openxmlformats.org/officeDocument/2006/relationships/hyperlink" Target="mailto:FEEDTHELESSFORTUNATE@YAHOO.COM" TargetMode="External"/><Relationship Id="rId1" Type="http://schemas.openxmlformats.org/officeDocument/2006/relationships/hyperlink" Target="mailto:INFO.NESTLE@JM.NESTLE.COM" TargetMode="External"/><Relationship Id="rId6" Type="http://schemas.openxmlformats.org/officeDocument/2006/relationships/hyperlink" Target="mailto:kevoy1@yahoo.com" TargetMode="External"/><Relationship Id="rId23" Type="http://schemas.openxmlformats.org/officeDocument/2006/relationships/hyperlink" Target="mailto:gracefellowship19@gmail.com" TargetMode="External"/><Relationship Id="rId28" Type="http://schemas.openxmlformats.org/officeDocument/2006/relationships/hyperlink" Target="mailto:gbaston@campioncollege.com" TargetMode="External"/><Relationship Id="rId49" Type="http://schemas.openxmlformats.org/officeDocument/2006/relationships/hyperlink" Target="mailto:support@fcbtrust.org" TargetMode="External"/><Relationship Id="rId114" Type="http://schemas.openxmlformats.org/officeDocument/2006/relationships/hyperlink" Target="mailto:VFPHDMINISTRIES@GMAIL.COM" TargetMode="External"/><Relationship Id="rId119" Type="http://schemas.openxmlformats.org/officeDocument/2006/relationships/hyperlink" Target="mailto:Debbie-ann.gordon@daglegal.com" TargetMode="External"/><Relationship Id="rId44" Type="http://schemas.openxmlformats.org/officeDocument/2006/relationships/hyperlink" Target="mailto:HELLO@IRIEKIDZFOUNDATION.ORG" TargetMode="External"/><Relationship Id="rId60" Type="http://schemas.openxmlformats.org/officeDocument/2006/relationships/hyperlink" Target="mailto:bhalawoffice@cwjamaica.com" TargetMode="External"/><Relationship Id="rId65" Type="http://schemas.openxmlformats.org/officeDocument/2006/relationships/hyperlink" Target="mailto:travivosid@aol.com" TargetMode="External"/><Relationship Id="rId81" Type="http://schemas.openxmlformats.org/officeDocument/2006/relationships/hyperlink" Target="mailto:stmarypc@yahoo.com" TargetMode="External"/><Relationship Id="rId86" Type="http://schemas.openxmlformats.org/officeDocument/2006/relationships/hyperlink" Target="mailto:JAMAICA@DEBATEMATE.COM" TargetMode="External"/><Relationship Id="rId4" Type="http://schemas.openxmlformats.org/officeDocument/2006/relationships/hyperlink" Target="mailto:reachdem@gmail.com" TargetMode="External"/><Relationship Id="rId9" Type="http://schemas.openxmlformats.org/officeDocument/2006/relationships/hyperlink" Target="mailto:sasunlimitedinc@gmail.com" TargetMode="External"/><Relationship Id="rId13" Type="http://schemas.openxmlformats.org/officeDocument/2006/relationships/hyperlink" Target="mailto:mountzionter@outlook.com" TargetMode="External"/><Relationship Id="rId18" Type="http://schemas.openxmlformats.org/officeDocument/2006/relationships/hyperlink" Target="mailto:pastororville36@gmail.com" TargetMode="External"/><Relationship Id="rId39" Type="http://schemas.openxmlformats.org/officeDocument/2006/relationships/hyperlink" Target="mailto:karose@cwjamaica.com" TargetMode="External"/><Relationship Id="rId109" Type="http://schemas.openxmlformats.org/officeDocument/2006/relationships/hyperlink" Target="mailto:info@jamjf.com" TargetMode="External"/><Relationship Id="rId34" Type="http://schemas.openxmlformats.org/officeDocument/2006/relationships/hyperlink" Target="mailto:cymbaljoyatkinson@hotmail.com" TargetMode="External"/><Relationship Id="rId50" Type="http://schemas.openxmlformats.org/officeDocument/2006/relationships/hyperlink" Target="mailto:zionmissioncc1@yahoo.com" TargetMode="External"/><Relationship Id="rId55" Type="http://schemas.openxmlformats.org/officeDocument/2006/relationships/hyperlink" Target="mailto:brookslevelcitizenassoc@gmail.com" TargetMode="External"/><Relationship Id="rId76" Type="http://schemas.openxmlformats.org/officeDocument/2006/relationships/hyperlink" Target="mailto:winnilewis@gmail.com" TargetMode="External"/><Relationship Id="rId97" Type="http://schemas.openxmlformats.org/officeDocument/2006/relationships/hyperlink" Target="mailto:highlyblessfoundation@gmail.com" TargetMode="External"/><Relationship Id="rId104" Type="http://schemas.openxmlformats.org/officeDocument/2006/relationships/hyperlink" Target="mailto:SIARCHAT@YAHOO.COM" TargetMode="External"/><Relationship Id="rId120" Type="http://schemas.openxmlformats.org/officeDocument/2006/relationships/hyperlink" Target="mailto:info@kimnikvisions.org" TargetMode="External"/><Relationship Id="rId7" Type="http://schemas.openxmlformats.org/officeDocument/2006/relationships/hyperlink" Target="mailto:naomi_samuda@yahoo.com" TargetMode="External"/><Relationship Id="rId71" Type="http://schemas.openxmlformats.org/officeDocument/2006/relationships/hyperlink" Target="mailto:oneilsmith1975@gmail.com" TargetMode="External"/><Relationship Id="rId92" Type="http://schemas.openxmlformats.org/officeDocument/2006/relationships/hyperlink" Target="mailto:passcom@flowja.com" TargetMode="External"/><Relationship Id="rId2" Type="http://schemas.openxmlformats.org/officeDocument/2006/relationships/hyperlink" Target="mailto:educarefj@gmail.com" TargetMode="External"/><Relationship Id="rId29" Type="http://schemas.openxmlformats.org/officeDocument/2006/relationships/hyperlink" Target="mailto:raunbarrett@gmail.com" TargetMode="External"/><Relationship Id="rId24" Type="http://schemas.openxmlformats.org/officeDocument/2006/relationships/hyperlink" Target="mailto:eldaazan@gmail.com" TargetMode="External"/><Relationship Id="rId40" Type="http://schemas.openxmlformats.org/officeDocument/2006/relationships/hyperlink" Target="mailto:royskyers@yahoo.com" TargetMode="External"/><Relationship Id="rId45" Type="http://schemas.openxmlformats.org/officeDocument/2006/relationships/hyperlink" Target="mailto:kayds_mac@yahoo.com" TargetMode="External"/><Relationship Id="rId66" Type="http://schemas.openxmlformats.org/officeDocument/2006/relationships/hyperlink" Target="mailto:INDEFENCEOFQUALITY@GMAIL.COM" TargetMode="External"/><Relationship Id="rId87" Type="http://schemas.openxmlformats.org/officeDocument/2006/relationships/hyperlink" Target="mailto:SDONKORJR@ANIDA.ORG" TargetMode="External"/><Relationship Id="rId110" Type="http://schemas.openxmlformats.org/officeDocument/2006/relationships/hyperlink" Target="mailto:dreamlivesfoundation@gmail.com" TargetMode="External"/><Relationship Id="rId115" Type="http://schemas.openxmlformats.org/officeDocument/2006/relationships/hyperlink" Target="mailto:EASTKINGSTONPORTROYAL@GMAIL.COM" TargetMode="External"/><Relationship Id="rId61" Type="http://schemas.openxmlformats.org/officeDocument/2006/relationships/hyperlink" Target="mailto:jamaicatrust@gmail.com" TargetMode="External"/><Relationship Id="rId82" Type="http://schemas.openxmlformats.org/officeDocument/2006/relationships/hyperlink" Target="mailto:nicole.campbell@yahoo.com" TargetMode="External"/><Relationship Id="rId19" Type="http://schemas.openxmlformats.org/officeDocument/2006/relationships/hyperlink" Target="mailto:dianebernard@rad.org.jm" TargetMode="External"/><Relationship Id="rId14" Type="http://schemas.openxmlformats.org/officeDocument/2006/relationships/hyperlink" Target="mailto:jkellyfoundation@gmail.com" TargetMode="External"/><Relationship Id="rId30" Type="http://schemas.openxmlformats.org/officeDocument/2006/relationships/hyperlink" Target="mailto:cyrusjohnson007@yahoo.com" TargetMode="External"/><Relationship Id="rId35" Type="http://schemas.openxmlformats.org/officeDocument/2006/relationships/hyperlink" Target="mailto:vibesandpassion@gmail.com" TargetMode="External"/><Relationship Id="rId56" Type="http://schemas.openxmlformats.org/officeDocument/2006/relationships/hyperlink" Target="mailto:ksattaentries@gmail.com" TargetMode="External"/><Relationship Id="rId77" Type="http://schemas.openxmlformats.org/officeDocument/2006/relationships/hyperlink" Target="mailto:CCCWCNEWPORT@GMAIL.COM" TargetMode="External"/><Relationship Id="rId100" Type="http://schemas.openxmlformats.org/officeDocument/2006/relationships/hyperlink" Target="mailto:elmorechambers@gmail.com" TargetMode="External"/><Relationship Id="rId105" Type="http://schemas.openxmlformats.org/officeDocument/2006/relationships/hyperlink" Target="mailto:servantsheartjamaica@yahoo.com" TargetMode="External"/><Relationship Id="rId8" Type="http://schemas.openxmlformats.org/officeDocument/2006/relationships/hyperlink" Target="mailto:romainemitchell123@gmail.com" TargetMode="External"/><Relationship Id="rId51" Type="http://schemas.openxmlformats.org/officeDocument/2006/relationships/hyperlink" Target="mailto:restoredholinesschurchsutton@yahoo.com" TargetMode="External"/><Relationship Id="rId72" Type="http://schemas.openxmlformats.org/officeDocument/2006/relationships/hyperlink" Target="mailto:dwightkinght80@yahoo.com" TargetMode="External"/><Relationship Id="rId93" Type="http://schemas.openxmlformats.org/officeDocument/2006/relationships/hyperlink" Target="mailto:englebert@caswi.org" TargetMode="External"/><Relationship Id="rId98" Type="http://schemas.openxmlformats.org/officeDocument/2006/relationships/hyperlink" Target="mailto:kerrdawkins4@gmail.com" TargetMode="External"/><Relationship Id="rId121" Type="http://schemas.openxmlformats.org/officeDocument/2006/relationships/printerSettings" Target="../printerSettings/printerSettings2.bin"/><Relationship Id="rId3" Type="http://schemas.openxmlformats.org/officeDocument/2006/relationships/hyperlink" Target="mailto:donatetojamaica@gmail.com" TargetMode="External"/><Relationship Id="rId25" Type="http://schemas.openxmlformats.org/officeDocument/2006/relationships/hyperlink" Target="mailto:natoya.anderson@yahoo.com" TargetMode="External"/><Relationship Id="rId46" Type="http://schemas.openxmlformats.org/officeDocument/2006/relationships/hyperlink" Target="mailto:jetlive1@gmail.com" TargetMode="External"/><Relationship Id="rId67" Type="http://schemas.openxmlformats.org/officeDocument/2006/relationships/hyperlink" Target="mailto:dandmgaynair@gmail.com" TargetMode="External"/><Relationship Id="rId116" Type="http://schemas.openxmlformats.org/officeDocument/2006/relationships/hyperlink" Target="mailto:COLVILLEHOLGATE@AOL.COM" TargetMode="External"/><Relationship Id="rId20" Type="http://schemas.openxmlformats.org/officeDocument/2006/relationships/hyperlink" Target="mailto:CARE@LIVEHEART2HEART.ORG" TargetMode="External"/><Relationship Id="rId41" Type="http://schemas.openxmlformats.org/officeDocument/2006/relationships/hyperlink" Target="mailto:elishathomas@yahoo.com" TargetMode="External"/><Relationship Id="rId62" Type="http://schemas.openxmlformats.org/officeDocument/2006/relationships/hyperlink" Target="mailto:Iscott@MissionFour18.org" TargetMode="External"/><Relationship Id="rId83" Type="http://schemas.openxmlformats.org/officeDocument/2006/relationships/hyperlink" Target="mailto:yvonne.godfrey@jm.ey.com" TargetMode="External"/><Relationship Id="rId88" Type="http://schemas.openxmlformats.org/officeDocument/2006/relationships/hyperlink" Target="mailto:randlewis@gmail.com" TargetMode="External"/><Relationship Id="rId111" Type="http://schemas.openxmlformats.org/officeDocument/2006/relationships/hyperlink" Target="mailto:bushyparkpc@gmail.com" TargetMode="External"/><Relationship Id="rId15" Type="http://schemas.openxmlformats.org/officeDocument/2006/relationships/hyperlink" Target="mailto:sharedknowledgeinternational@gmail.com" TargetMode="External"/><Relationship Id="rId36" Type="http://schemas.openxmlformats.org/officeDocument/2006/relationships/hyperlink" Target="mailto:scripturecontroll@gmail.com" TargetMode="External"/><Relationship Id="rId57" Type="http://schemas.openxmlformats.org/officeDocument/2006/relationships/hyperlink" Target="mailto:aynassociateslaw@gmail.com" TargetMode="External"/><Relationship Id="rId106" Type="http://schemas.openxmlformats.org/officeDocument/2006/relationships/hyperlink" Target="mailto:NEWGENCOJ@GMAIL.COM" TargetMode="External"/><Relationship Id="rId10" Type="http://schemas.openxmlformats.org/officeDocument/2006/relationships/hyperlink" Target="mailto:info@braced-jamhabitat.org" TargetMode="External"/><Relationship Id="rId31" Type="http://schemas.openxmlformats.org/officeDocument/2006/relationships/hyperlink" Target="mailto:pastor13jason@yahoo.com" TargetMode="External"/><Relationship Id="rId52" Type="http://schemas.openxmlformats.org/officeDocument/2006/relationships/hyperlink" Target="mailto:fruta.yutaro@gmail.com" TargetMode="External"/><Relationship Id="rId73" Type="http://schemas.openxmlformats.org/officeDocument/2006/relationships/hyperlink" Target="mailto:vnp_preciousjewels@yahoo.com" TargetMode="External"/><Relationship Id="rId78" Type="http://schemas.openxmlformats.org/officeDocument/2006/relationships/hyperlink" Target="mailto:yolandefender@gmail.com" TargetMode="External"/><Relationship Id="rId94" Type="http://schemas.openxmlformats.org/officeDocument/2006/relationships/hyperlink" Target="mailto:enfieldcdc2016@gmail.com" TargetMode="External"/><Relationship Id="rId99" Type="http://schemas.openxmlformats.org/officeDocument/2006/relationships/hyperlink" Target="mailto:delmapryce3@gmail.com" TargetMode="External"/><Relationship Id="rId101" Type="http://schemas.openxmlformats.org/officeDocument/2006/relationships/hyperlink" Target="mailto:contactlannet@gmail.com" TargetMode="External"/><Relationship Id="rId122"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hyperlink" Target="mailto:leantoniosfoundation@gmail.com" TargetMode="External"/><Relationship Id="rId13" Type="http://schemas.openxmlformats.org/officeDocument/2006/relationships/hyperlink" Target="mailto:mpanday@parabizsolutions.com" TargetMode="External"/><Relationship Id="rId18" Type="http://schemas.openxmlformats.org/officeDocument/2006/relationships/hyperlink" Target="mailto:Tennecia10@gmail.com" TargetMode="External"/><Relationship Id="rId26" Type="http://schemas.openxmlformats.org/officeDocument/2006/relationships/hyperlink" Target="mailto:angellarose1968@gmail.com" TargetMode="External"/><Relationship Id="rId3" Type="http://schemas.openxmlformats.org/officeDocument/2006/relationships/hyperlink" Target="mailto:colinrc81@gmail.com" TargetMode="External"/><Relationship Id="rId21" Type="http://schemas.openxmlformats.org/officeDocument/2006/relationships/hyperlink" Target="mailto:Foundationharriethall@gmail.com" TargetMode="External"/><Relationship Id="rId7" Type="http://schemas.openxmlformats.org/officeDocument/2006/relationships/hyperlink" Target="mailto:jayhamilton720@gmail.com" TargetMode="External"/><Relationship Id="rId12" Type="http://schemas.openxmlformats.org/officeDocument/2006/relationships/hyperlink" Target="mailto:cornwallcollegeoldboys@gmail.com" TargetMode="External"/><Relationship Id="rId17" Type="http://schemas.openxmlformats.org/officeDocument/2006/relationships/hyperlink" Target="mailto:internationalworshipcenter@yahoo.com" TargetMode="External"/><Relationship Id="rId25" Type="http://schemas.openxmlformats.org/officeDocument/2006/relationships/hyperlink" Target="mailto:tletifoundation@gmail.com" TargetMode="External"/><Relationship Id="rId2" Type="http://schemas.openxmlformats.org/officeDocument/2006/relationships/hyperlink" Target="mailto:paigedeon@hotmail.com" TargetMode="External"/><Relationship Id="rId16" Type="http://schemas.openxmlformats.org/officeDocument/2006/relationships/hyperlink" Target="mailto:princy27@hotmail.com" TargetMode="External"/><Relationship Id="rId20" Type="http://schemas.openxmlformats.org/officeDocument/2006/relationships/hyperlink" Target="mailto:johnson.ricardo20@yahoo.com" TargetMode="External"/><Relationship Id="rId29" Type="http://schemas.openxmlformats.org/officeDocument/2006/relationships/hyperlink" Target="mailto:psankeytech@gmail.com" TargetMode="External"/><Relationship Id="rId1" Type="http://schemas.openxmlformats.org/officeDocument/2006/relationships/hyperlink" Target="mailto:project_link@hotmail.com" TargetMode="External"/><Relationship Id="rId6" Type="http://schemas.openxmlformats.org/officeDocument/2006/relationships/hyperlink" Target="mailto:fandpcentre@yahoo.com" TargetMode="External"/><Relationship Id="rId11" Type="http://schemas.openxmlformats.org/officeDocument/2006/relationships/hyperlink" Target="mailto:grandi@cwjamaica.com" TargetMode="External"/><Relationship Id="rId24" Type="http://schemas.openxmlformats.org/officeDocument/2006/relationships/hyperlink" Target="mailto:alvadsteven@yahoo.com" TargetMode="External"/><Relationship Id="rId5" Type="http://schemas.openxmlformats.org/officeDocument/2006/relationships/hyperlink" Target="mailto:blackwoodtashana91@gmail.com" TargetMode="External"/><Relationship Id="rId15" Type="http://schemas.openxmlformats.org/officeDocument/2006/relationships/hyperlink" Target="mailto:midegade@gmail.com" TargetMode="External"/><Relationship Id="rId23" Type="http://schemas.openxmlformats.org/officeDocument/2006/relationships/hyperlink" Target="mailto:daviddcclarke@gmail.com" TargetMode="External"/><Relationship Id="rId28" Type="http://schemas.openxmlformats.org/officeDocument/2006/relationships/hyperlink" Target="mailto:rescuetc@yahoo.com" TargetMode="External"/><Relationship Id="rId10" Type="http://schemas.openxmlformats.org/officeDocument/2006/relationships/hyperlink" Target="mailto:milt_zon@juno.com" TargetMode="External"/><Relationship Id="rId19" Type="http://schemas.openxmlformats.org/officeDocument/2006/relationships/hyperlink" Target="mailto:horatiostoneman@gmail.com" TargetMode="External"/><Relationship Id="rId31" Type="http://schemas.openxmlformats.org/officeDocument/2006/relationships/table" Target="../tables/table3.xml"/><Relationship Id="rId4" Type="http://schemas.openxmlformats.org/officeDocument/2006/relationships/hyperlink" Target="mailto:info@epocc.org.uk" TargetMode="External"/><Relationship Id="rId9" Type="http://schemas.openxmlformats.org/officeDocument/2006/relationships/hyperlink" Target="mailto:clyde_vasell@yahoo.com" TargetMode="External"/><Relationship Id="rId14" Type="http://schemas.openxmlformats.org/officeDocument/2006/relationships/hyperlink" Target="mailto:btashana@gmail.com" TargetMode="External"/><Relationship Id="rId22" Type="http://schemas.openxmlformats.org/officeDocument/2006/relationships/hyperlink" Target="mailto:ruby.crawford01@gmail.com" TargetMode="External"/><Relationship Id="rId27" Type="http://schemas.openxmlformats.org/officeDocument/2006/relationships/hyperlink" Target="mailto:earthstrong.ja@gmail.com" TargetMode="External"/><Relationship Id="rId30" Type="http://schemas.openxmlformats.org/officeDocument/2006/relationships/hyperlink" Target="mailto:morganraymond301@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EDAC2-2B43-4117-8936-0E60F317EECC}">
  <sheetPr>
    <tabColor theme="9" tint="-0.249977111117893"/>
    <pageSetUpPr fitToPage="1"/>
  </sheetPr>
  <dimension ref="A1:U1403"/>
  <sheetViews>
    <sheetView showGridLines="0" tabSelected="1" view="pageBreakPreview" zoomScale="90" zoomScaleNormal="90" zoomScaleSheetLayoutView="90" workbookViewId="0">
      <pane ySplit="1" topLeftCell="A2" activePane="bottomLeft" state="frozen"/>
      <selection pane="bottomLeft" activeCell="B3" sqref="B3"/>
    </sheetView>
  </sheetViews>
  <sheetFormatPr defaultColWidth="45.69140625" defaultRowHeight="14.15" x14ac:dyDescent="0.4"/>
  <cols>
    <col min="1" max="1" width="15.4609375" style="6" customWidth="1"/>
    <col min="2" max="2" width="24.4609375" style="4" customWidth="1"/>
    <col min="3" max="3" width="18.3046875" style="4" customWidth="1"/>
    <col min="4" max="4" width="17.3046875" style="4" customWidth="1"/>
    <col min="5" max="5" width="15.53515625" style="4" customWidth="1"/>
    <col min="6" max="6" width="67" style="9" customWidth="1"/>
    <col min="7" max="7" width="41.921875" style="6" customWidth="1"/>
    <col min="8" max="8" width="24.07421875" style="6" customWidth="1"/>
    <col min="9" max="9" width="21" style="6" customWidth="1"/>
    <col min="10" max="10" width="27.84375" style="6" customWidth="1"/>
    <col min="11" max="11" width="17.84375" style="5" customWidth="1"/>
    <col min="12" max="12" width="23.3046875" style="6" customWidth="1"/>
    <col min="13" max="13" width="18.53515625" style="6" customWidth="1"/>
    <col min="14" max="14" width="86.07421875" style="6" customWidth="1"/>
    <col min="15" max="15" width="52.3046875" style="6" customWidth="1"/>
    <col min="16" max="16" width="25.765625" style="13" customWidth="1"/>
    <col min="17" max="17" width="52.07421875" style="14" customWidth="1"/>
    <col min="18" max="16384" width="45.69140625" style="5"/>
  </cols>
  <sheetData>
    <row r="1" spans="1:18" s="8" customFormat="1" ht="84.9" x14ac:dyDescent="0.4">
      <c r="A1" s="37" t="s">
        <v>2470</v>
      </c>
      <c r="B1" s="37" t="s">
        <v>2471</v>
      </c>
      <c r="C1" s="37" t="s">
        <v>2409</v>
      </c>
      <c r="D1" s="37" t="s">
        <v>2410</v>
      </c>
      <c r="E1" s="37" t="s">
        <v>1541</v>
      </c>
      <c r="F1" s="37" t="s">
        <v>1889</v>
      </c>
      <c r="G1" s="37" t="s">
        <v>6853</v>
      </c>
      <c r="H1" s="37" t="s">
        <v>1</v>
      </c>
      <c r="I1" s="37" t="s">
        <v>2552</v>
      </c>
      <c r="J1" s="37" t="s">
        <v>1888</v>
      </c>
      <c r="K1" s="37" t="s">
        <v>7802</v>
      </c>
      <c r="L1" s="37" t="s">
        <v>1594</v>
      </c>
      <c r="M1" s="37" t="s">
        <v>6260</v>
      </c>
      <c r="N1" s="37" t="s">
        <v>2175</v>
      </c>
      <c r="O1" s="38" t="s">
        <v>7803</v>
      </c>
      <c r="P1" s="37" t="s">
        <v>1668</v>
      </c>
      <c r="Q1" s="37" t="s">
        <v>401</v>
      </c>
      <c r="R1" s="7"/>
    </row>
    <row r="2" spans="1:18" x14ac:dyDescent="0.4">
      <c r="A2" s="142" t="s">
        <v>10365</v>
      </c>
      <c r="B2" s="142" t="s">
        <v>10366</v>
      </c>
      <c r="C2" s="142" t="s">
        <v>10367</v>
      </c>
      <c r="D2" s="142" t="s">
        <v>10368</v>
      </c>
      <c r="E2" s="142" t="s">
        <v>10369</v>
      </c>
      <c r="F2" s="142" t="s">
        <v>10371</v>
      </c>
      <c r="G2" s="142" t="s">
        <v>10372</v>
      </c>
      <c r="H2" s="142" t="s">
        <v>10373</v>
      </c>
      <c r="I2" s="142" t="s">
        <v>10374</v>
      </c>
      <c r="J2" s="142" t="s">
        <v>10375</v>
      </c>
      <c r="K2" s="142" t="s">
        <v>10376</v>
      </c>
      <c r="L2" s="142" t="s">
        <v>10377</v>
      </c>
      <c r="M2" s="142" t="s">
        <v>10378</v>
      </c>
      <c r="N2" s="142" t="s">
        <v>10379</v>
      </c>
      <c r="O2" s="142" t="s">
        <v>10380</v>
      </c>
      <c r="P2" s="142" t="s">
        <v>10381</v>
      </c>
      <c r="Q2" s="142" t="s">
        <v>10382</v>
      </c>
    </row>
    <row r="3" spans="1:18" ht="109.2" customHeight="1" x14ac:dyDescent="0.4">
      <c r="A3" s="144" t="str">
        <f t="shared" ref="A3:A34" ca="1" si="0">IF(E3&lt;TODAY(),"Expired","Active")</f>
        <v>Expired</v>
      </c>
      <c r="B3" s="144" t="s">
        <v>669</v>
      </c>
      <c r="C3" s="145">
        <v>42279</v>
      </c>
      <c r="D3" s="145">
        <v>42439</v>
      </c>
      <c r="E3" s="145">
        <f>DATE(YEAR(D3)+1,MONTH(D3)+7,DAY(D3)-9)</f>
        <v>43009</v>
      </c>
      <c r="F3" s="144" t="s">
        <v>3382</v>
      </c>
      <c r="G3" s="144" t="s">
        <v>3490</v>
      </c>
      <c r="H3" s="144" t="s">
        <v>7919</v>
      </c>
      <c r="I3" s="144" t="s">
        <v>3492</v>
      </c>
      <c r="J3" s="144" t="s">
        <v>2467</v>
      </c>
      <c r="K3" s="146" t="str">
        <f t="shared" ref="K3:K66" si="1">IF(EXACT(J3,"C - COMPANY ACT"),"LP",IF(EXACT(J3,"V- VEST ACT (WITHIN PARLIAMENT) "),"LP",IF(EXACT(J3,"FS - FRIENDLY SOCIETIES ACT"),"LP",IF(EXACT(J3,"UN - UNICORPORATED"),"LA",""))))</f>
        <v>LP</v>
      </c>
      <c r="L3" s="144" t="s">
        <v>6261</v>
      </c>
      <c r="M3" s="144" t="str">
        <f t="shared" ref="M3:M28" si="2">IF(EXACT(L3,"Overseas Charities Operating in Jamaica"),"Medium",IF(EXACT(L3,"Muslim Groups/Foundations"),"Medium",IF(EXACT(L3,"Churches"),"Low",IF(EXACT(L3,"Benevolent Societies"),"Low",IF(EXACT(L3,"Alumni/Past Students Associations"),"Low",IF(EXACT(L3,"Schools(Government/Private)"),"Low",IF(EXACT(L3,"Govt.Based Trusts/Charities"),"Low",IF(EXACT(L3,"Trust"),"Medium",IF(EXACT(L3,"Company Based Foundations"),"Medium",IF(EXACT(L3,"Other Foundations"),"Medium",IF(EXACT(L3,"Unincorporated Groups"),"Medium","")))))))))))</f>
        <v>Medium</v>
      </c>
      <c r="N3" s="144" t="s">
        <v>10312</v>
      </c>
      <c r="O3" s="189" t="s">
        <v>10622</v>
      </c>
      <c r="P3" s="144" t="s">
        <v>10624</v>
      </c>
      <c r="Q3" s="147" t="s">
        <v>6645</v>
      </c>
    </row>
    <row r="4" spans="1:18" ht="109.2" customHeight="1" x14ac:dyDescent="0.4">
      <c r="A4" s="144" t="str">
        <f t="shared" ca="1" si="0"/>
        <v>Expired</v>
      </c>
      <c r="B4" s="144" t="s">
        <v>623</v>
      </c>
      <c r="C4" s="145">
        <v>42220</v>
      </c>
      <c r="D4" s="145">
        <f>C4</f>
        <v>42220</v>
      </c>
      <c r="E4" s="145">
        <f t="shared" ref="E4:E9" si="3">DATE(YEAR(D4)+2,MONTH(D4),DAY(D4)-1)</f>
        <v>42950</v>
      </c>
      <c r="F4" s="144" t="s">
        <v>624</v>
      </c>
      <c r="G4" s="144" t="s">
        <v>3494</v>
      </c>
      <c r="H4" s="144" t="s">
        <v>7919</v>
      </c>
      <c r="I4" s="144" t="s">
        <v>3492</v>
      </c>
      <c r="J4" s="144" t="s">
        <v>2467</v>
      </c>
      <c r="K4" s="146" t="str">
        <f t="shared" si="1"/>
        <v>LP</v>
      </c>
      <c r="L4" s="144" t="s">
        <v>6262</v>
      </c>
      <c r="M4" s="144" t="str">
        <f t="shared" si="2"/>
        <v>Medium</v>
      </c>
      <c r="N4" s="144" t="s">
        <v>7298</v>
      </c>
      <c r="O4" s="189" t="s">
        <v>10621</v>
      </c>
      <c r="P4" s="144" t="s">
        <v>6646</v>
      </c>
      <c r="Q4" s="147" t="s">
        <v>6647</v>
      </c>
    </row>
    <row r="5" spans="1:18" ht="109.2" customHeight="1" x14ac:dyDescent="0.4">
      <c r="A5" s="144" t="str">
        <f t="shared" ca="1" si="0"/>
        <v>Active</v>
      </c>
      <c r="B5" s="144" t="s">
        <v>6005</v>
      </c>
      <c r="C5" s="145">
        <v>44813</v>
      </c>
      <c r="D5" s="145">
        <v>45544</v>
      </c>
      <c r="E5" s="145">
        <f t="shared" si="3"/>
        <v>46273</v>
      </c>
      <c r="F5" s="144" t="s">
        <v>6006</v>
      </c>
      <c r="G5" s="144" t="s">
        <v>9953</v>
      </c>
      <c r="H5" s="144" t="s">
        <v>7919</v>
      </c>
      <c r="I5" s="144" t="s">
        <v>3492</v>
      </c>
      <c r="J5" s="144" t="s">
        <v>2467</v>
      </c>
      <c r="K5" s="146" t="str">
        <f t="shared" si="1"/>
        <v>LP</v>
      </c>
      <c r="L5" s="144" t="s">
        <v>6261</v>
      </c>
      <c r="M5" s="144" t="str">
        <f t="shared" si="2"/>
        <v>Medium</v>
      </c>
      <c r="N5" s="144" t="s">
        <v>6007</v>
      </c>
      <c r="O5" s="189" t="s">
        <v>10614</v>
      </c>
      <c r="P5" s="144" t="s">
        <v>9796</v>
      </c>
      <c r="Q5" s="147" t="s">
        <v>9696</v>
      </c>
    </row>
    <row r="6" spans="1:18" ht="109.2" customHeight="1" x14ac:dyDescent="0.4">
      <c r="A6" s="144" t="str">
        <f t="shared" ca="1" si="0"/>
        <v>Expired</v>
      </c>
      <c r="B6" s="144" t="s">
        <v>2513</v>
      </c>
      <c r="C6" s="145">
        <v>43798</v>
      </c>
      <c r="D6" s="145">
        <f>C6</f>
        <v>43798</v>
      </c>
      <c r="E6" s="145">
        <f t="shared" si="3"/>
        <v>44528</v>
      </c>
      <c r="F6" s="144" t="s">
        <v>3355</v>
      </c>
      <c r="G6" s="144" t="s">
        <v>3495</v>
      </c>
      <c r="H6" s="148" t="s">
        <v>10</v>
      </c>
      <c r="I6" s="144" t="s">
        <v>3492</v>
      </c>
      <c r="J6" s="144" t="s">
        <v>2467</v>
      </c>
      <c r="K6" s="146" t="str">
        <f t="shared" si="1"/>
        <v>LP</v>
      </c>
      <c r="L6" s="144" t="s">
        <v>6261</v>
      </c>
      <c r="M6" s="144" t="str">
        <f t="shared" si="2"/>
        <v>Medium</v>
      </c>
      <c r="N6" s="144" t="s">
        <v>7382</v>
      </c>
      <c r="O6" s="189" t="s">
        <v>10461</v>
      </c>
      <c r="P6" s="144" t="s">
        <v>9697</v>
      </c>
      <c r="Q6" s="152" t="s">
        <v>9695</v>
      </c>
    </row>
    <row r="7" spans="1:18" ht="109.2" customHeight="1" x14ac:dyDescent="0.4">
      <c r="A7" s="144" t="str">
        <f t="shared" ca="1" si="0"/>
        <v>Expired</v>
      </c>
      <c r="B7" s="144" t="s">
        <v>345</v>
      </c>
      <c r="C7" s="145">
        <v>41880</v>
      </c>
      <c r="D7" s="145">
        <v>43341</v>
      </c>
      <c r="E7" s="145">
        <f t="shared" si="3"/>
        <v>44071</v>
      </c>
      <c r="F7" s="144" t="s">
        <v>6786</v>
      </c>
      <c r="G7" s="144" t="s">
        <v>3498</v>
      </c>
      <c r="H7" s="144" t="s">
        <v>7919</v>
      </c>
      <c r="I7" s="144" t="s">
        <v>3492</v>
      </c>
      <c r="J7" s="144" t="s">
        <v>2467</v>
      </c>
      <c r="K7" s="146" t="str">
        <f t="shared" si="1"/>
        <v>LP</v>
      </c>
      <c r="L7" s="144" t="s">
        <v>6261</v>
      </c>
      <c r="M7" s="144" t="str">
        <f t="shared" si="2"/>
        <v>Medium</v>
      </c>
      <c r="N7" s="144" t="s">
        <v>3499</v>
      </c>
      <c r="O7" s="189" t="s">
        <v>9692</v>
      </c>
      <c r="P7" s="144" t="s">
        <v>2162</v>
      </c>
      <c r="Q7" s="147" t="s">
        <v>9693</v>
      </c>
    </row>
    <row r="8" spans="1:18" ht="109.2" customHeight="1" x14ac:dyDescent="0.4">
      <c r="A8" s="144" t="str">
        <f t="shared" ca="1" si="0"/>
        <v>Active</v>
      </c>
      <c r="B8" s="144" t="s">
        <v>6741</v>
      </c>
      <c r="C8" s="145">
        <v>42361</v>
      </c>
      <c r="D8" s="145">
        <v>45467</v>
      </c>
      <c r="E8" s="145">
        <f t="shared" si="3"/>
        <v>46196</v>
      </c>
      <c r="F8" s="144" t="s">
        <v>2149</v>
      </c>
      <c r="G8" s="144" t="s">
        <v>10625</v>
      </c>
      <c r="H8" s="144" t="s">
        <v>7919</v>
      </c>
      <c r="I8" s="144" t="s">
        <v>3492</v>
      </c>
      <c r="J8" s="144" t="s">
        <v>2467</v>
      </c>
      <c r="K8" s="146" t="str">
        <f t="shared" si="1"/>
        <v>LP</v>
      </c>
      <c r="L8" s="144" t="s">
        <v>6261</v>
      </c>
      <c r="M8" s="144" t="str">
        <f t="shared" si="2"/>
        <v>Medium</v>
      </c>
      <c r="N8" s="144" t="s">
        <v>1883</v>
      </c>
      <c r="O8" s="189" t="s">
        <v>8433</v>
      </c>
      <c r="P8" s="144" t="s">
        <v>8434</v>
      </c>
      <c r="Q8" s="147" t="s">
        <v>8435</v>
      </c>
    </row>
    <row r="9" spans="1:18" ht="109.2" customHeight="1" x14ac:dyDescent="0.4">
      <c r="A9" s="144" t="str">
        <f t="shared" ca="1" si="0"/>
        <v>Expired</v>
      </c>
      <c r="B9" s="144" t="s">
        <v>1139</v>
      </c>
      <c r="C9" s="145">
        <v>43126</v>
      </c>
      <c r="D9" s="145">
        <f>C9</f>
        <v>43126</v>
      </c>
      <c r="E9" s="145">
        <f t="shared" si="3"/>
        <v>43855</v>
      </c>
      <c r="F9" s="144" t="s">
        <v>1990</v>
      </c>
      <c r="G9" s="144" t="s">
        <v>3500</v>
      </c>
      <c r="H9" s="144" t="s">
        <v>7919</v>
      </c>
      <c r="I9" s="144" t="s">
        <v>3492</v>
      </c>
      <c r="J9" s="144" t="s">
        <v>2467</v>
      </c>
      <c r="K9" s="146" t="str">
        <f t="shared" si="1"/>
        <v>LP</v>
      </c>
      <c r="L9" s="144" t="s">
        <v>6261</v>
      </c>
      <c r="M9" s="144" t="str">
        <f t="shared" si="2"/>
        <v>Medium</v>
      </c>
      <c r="N9" s="144" t="s">
        <v>7384</v>
      </c>
      <c r="O9" s="189" t="s">
        <v>10623</v>
      </c>
      <c r="P9" s="144" t="s">
        <v>9691</v>
      </c>
      <c r="Q9" s="152" t="s">
        <v>6662</v>
      </c>
    </row>
    <row r="10" spans="1:18" ht="109.2" customHeight="1" x14ac:dyDescent="0.4">
      <c r="A10" s="144" t="str">
        <f t="shared" ca="1" si="0"/>
        <v>Expired</v>
      </c>
      <c r="B10" s="144" t="s">
        <v>9901</v>
      </c>
      <c r="C10" s="145">
        <v>43202</v>
      </c>
      <c r="D10" s="145">
        <v>45528</v>
      </c>
      <c r="E10" s="145">
        <f>DATE(YEAR(D10)+1,MONTH(D10),DAY(D10)-1)</f>
        <v>45892</v>
      </c>
      <c r="F10" s="144" t="s">
        <v>9906</v>
      </c>
      <c r="G10" s="144" t="s">
        <v>9902</v>
      </c>
      <c r="H10" s="144" t="s">
        <v>7919</v>
      </c>
      <c r="I10" s="144" t="s">
        <v>3492</v>
      </c>
      <c r="J10" s="144" t="s">
        <v>2467</v>
      </c>
      <c r="K10" s="146" t="str">
        <f t="shared" si="1"/>
        <v>LP</v>
      </c>
      <c r="L10" s="144" t="s">
        <v>6261</v>
      </c>
      <c r="M10" s="144" t="str">
        <f t="shared" si="2"/>
        <v>Medium</v>
      </c>
      <c r="N10" s="144" t="s">
        <v>9903</v>
      </c>
      <c r="O10" s="189" t="s">
        <v>10463</v>
      </c>
      <c r="P10" s="144" t="s">
        <v>9907</v>
      </c>
      <c r="Q10" s="152" t="s">
        <v>9908</v>
      </c>
    </row>
    <row r="11" spans="1:18" ht="109.2" customHeight="1" x14ac:dyDescent="0.4">
      <c r="A11" s="144" t="str">
        <f t="shared" ca="1" si="0"/>
        <v>Expired</v>
      </c>
      <c r="B11" s="144" t="s">
        <v>2922</v>
      </c>
      <c r="C11" s="145">
        <v>44729</v>
      </c>
      <c r="D11" s="145">
        <v>44729</v>
      </c>
      <c r="E11" s="145">
        <f t="shared" ref="E11:E20" si="4">DATE(YEAR(D11)+2,MONTH(D11),DAY(D11)-1)</f>
        <v>45459</v>
      </c>
      <c r="F11" s="144" t="s">
        <v>5685</v>
      </c>
      <c r="G11" s="144" t="s">
        <v>3502</v>
      </c>
      <c r="H11" s="144" t="s">
        <v>7919</v>
      </c>
      <c r="I11" s="144" t="s">
        <v>3492</v>
      </c>
      <c r="J11" s="144" t="s">
        <v>2467</v>
      </c>
      <c r="K11" s="146" t="str">
        <f t="shared" si="1"/>
        <v>LP</v>
      </c>
      <c r="L11" s="144" t="s">
        <v>6261</v>
      </c>
      <c r="M11" s="144" t="str">
        <f t="shared" si="2"/>
        <v>Medium</v>
      </c>
      <c r="N11" s="144" t="s">
        <v>7385</v>
      </c>
      <c r="O11" s="189"/>
      <c r="P11" s="144" t="s">
        <v>2923</v>
      </c>
      <c r="Q11" s="147" t="s">
        <v>3503</v>
      </c>
    </row>
    <row r="12" spans="1:18" ht="93" customHeight="1" x14ac:dyDescent="0.4">
      <c r="A12" s="144" t="str">
        <f t="shared" ca="1" si="0"/>
        <v>Expired</v>
      </c>
      <c r="B12" s="144" t="s">
        <v>936</v>
      </c>
      <c r="C12" s="145">
        <v>42845</v>
      </c>
      <c r="D12" s="145">
        <f>C12</f>
        <v>42845</v>
      </c>
      <c r="E12" s="145">
        <f t="shared" si="4"/>
        <v>43574</v>
      </c>
      <c r="F12" s="144" t="s">
        <v>6571</v>
      </c>
      <c r="G12" s="144" t="s">
        <v>3504</v>
      </c>
      <c r="H12" s="144" t="s">
        <v>7919</v>
      </c>
      <c r="I12" s="144" t="s">
        <v>3492</v>
      </c>
      <c r="J12" s="144" t="s">
        <v>2467</v>
      </c>
      <c r="K12" s="146" t="str">
        <f t="shared" si="1"/>
        <v>LP</v>
      </c>
      <c r="L12" s="144" t="s">
        <v>6262</v>
      </c>
      <c r="M12" s="144" t="str">
        <f t="shared" si="2"/>
        <v>Medium</v>
      </c>
      <c r="N12" s="144" t="s">
        <v>7386</v>
      </c>
      <c r="O12" s="189" t="s">
        <v>9688</v>
      </c>
      <c r="P12" s="144" t="s">
        <v>9689</v>
      </c>
      <c r="Q12" s="152" t="s">
        <v>9690</v>
      </c>
    </row>
    <row r="13" spans="1:18" ht="93" customHeight="1" x14ac:dyDescent="0.4">
      <c r="A13" s="144" t="str">
        <f t="shared" ca="1" si="0"/>
        <v>Active</v>
      </c>
      <c r="B13" s="144" t="s">
        <v>2760</v>
      </c>
      <c r="C13" s="145">
        <v>43818</v>
      </c>
      <c r="D13" s="145">
        <v>45279</v>
      </c>
      <c r="E13" s="145">
        <f t="shared" si="4"/>
        <v>46009</v>
      </c>
      <c r="F13" s="144" t="s">
        <v>2927</v>
      </c>
      <c r="G13" s="144" t="s">
        <v>3505</v>
      </c>
      <c r="H13" s="144" t="s">
        <v>7919</v>
      </c>
      <c r="I13" s="144" t="s">
        <v>3492</v>
      </c>
      <c r="J13" s="144" t="s">
        <v>2467</v>
      </c>
      <c r="K13" s="146" t="str">
        <f t="shared" si="1"/>
        <v>LP</v>
      </c>
      <c r="L13" s="144" t="s">
        <v>6261</v>
      </c>
      <c r="M13" s="144" t="str">
        <f t="shared" si="2"/>
        <v>Medium</v>
      </c>
      <c r="N13" s="144" t="s">
        <v>3506</v>
      </c>
      <c r="O13" s="189" t="s">
        <v>8863</v>
      </c>
      <c r="P13" s="144" t="s">
        <v>6660</v>
      </c>
      <c r="Q13" s="152" t="s">
        <v>6661</v>
      </c>
    </row>
    <row r="14" spans="1:18" ht="114" customHeight="1" x14ac:dyDescent="0.4">
      <c r="A14" s="144" t="str">
        <f t="shared" ca="1" si="0"/>
        <v>Expired</v>
      </c>
      <c r="B14" s="144" t="s">
        <v>2508</v>
      </c>
      <c r="C14" s="145">
        <v>43742</v>
      </c>
      <c r="D14" s="145">
        <f>C14</f>
        <v>43742</v>
      </c>
      <c r="E14" s="145">
        <f t="shared" si="4"/>
        <v>44472</v>
      </c>
      <c r="F14" s="144" t="s">
        <v>8022</v>
      </c>
      <c r="G14" s="144" t="s">
        <v>3507</v>
      </c>
      <c r="H14" s="144" t="s">
        <v>7</v>
      </c>
      <c r="I14" s="144" t="s">
        <v>3492</v>
      </c>
      <c r="J14" s="144" t="s">
        <v>2467</v>
      </c>
      <c r="K14" s="146" t="str">
        <f t="shared" si="1"/>
        <v>LP</v>
      </c>
      <c r="L14" s="144" t="s">
        <v>6261</v>
      </c>
      <c r="M14" s="144" t="str">
        <f t="shared" si="2"/>
        <v>Medium</v>
      </c>
      <c r="N14" s="144" t="s">
        <v>7387</v>
      </c>
      <c r="O14" s="189" t="s">
        <v>8025</v>
      </c>
      <c r="P14" s="144" t="s">
        <v>8024</v>
      </c>
      <c r="Q14" s="147" t="s">
        <v>8023</v>
      </c>
    </row>
    <row r="15" spans="1:18" ht="146.4" customHeight="1" x14ac:dyDescent="0.4">
      <c r="A15" s="144" t="str">
        <f t="shared" ca="1" si="0"/>
        <v>Expired</v>
      </c>
      <c r="B15" s="148" t="s">
        <v>3066</v>
      </c>
      <c r="C15" s="153">
        <v>44494</v>
      </c>
      <c r="D15" s="157">
        <v>44494</v>
      </c>
      <c r="E15" s="145">
        <f t="shared" si="4"/>
        <v>45223</v>
      </c>
      <c r="F15" s="144" t="s">
        <v>3067</v>
      </c>
      <c r="G15" s="148" t="s">
        <v>3508</v>
      </c>
      <c r="H15" s="148" t="s">
        <v>13</v>
      </c>
      <c r="I15" s="148" t="s">
        <v>2237</v>
      </c>
      <c r="J15" s="144" t="s">
        <v>2467</v>
      </c>
      <c r="K15" s="146" t="str">
        <f t="shared" si="1"/>
        <v>LP</v>
      </c>
      <c r="L15" s="148" t="s">
        <v>6261</v>
      </c>
      <c r="M15" s="144" t="str">
        <f t="shared" si="2"/>
        <v>Medium</v>
      </c>
      <c r="N15" s="148" t="s">
        <v>3068</v>
      </c>
      <c r="O15" s="190"/>
      <c r="P15" s="148" t="s">
        <v>3069</v>
      </c>
      <c r="Q15" s="158" t="s">
        <v>3510</v>
      </c>
    </row>
    <row r="16" spans="1:18" ht="105.65" customHeight="1" x14ac:dyDescent="0.4">
      <c r="A16" s="144" t="str">
        <f t="shared" ca="1" si="0"/>
        <v>Expired</v>
      </c>
      <c r="B16" s="144" t="s">
        <v>863</v>
      </c>
      <c r="C16" s="145">
        <v>42639</v>
      </c>
      <c r="D16" s="145">
        <v>43369</v>
      </c>
      <c r="E16" s="145">
        <f t="shared" si="4"/>
        <v>44099</v>
      </c>
      <c r="F16" s="144" t="s">
        <v>864</v>
      </c>
      <c r="G16" s="144" t="s">
        <v>3511</v>
      </c>
      <c r="H16" s="144" t="s">
        <v>5</v>
      </c>
      <c r="I16" s="144" t="s">
        <v>3492</v>
      </c>
      <c r="J16" s="144" t="s">
        <v>2467</v>
      </c>
      <c r="K16" s="146" t="str">
        <f t="shared" si="1"/>
        <v>LP</v>
      </c>
      <c r="L16" s="144" t="s">
        <v>6264</v>
      </c>
      <c r="M16" s="144" t="str">
        <f t="shared" si="2"/>
        <v>Low</v>
      </c>
      <c r="N16" s="144" t="s">
        <v>3513</v>
      </c>
      <c r="O16" s="189" t="s">
        <v>10615</v>
      </c>
      <c r="P16" s="144" t="s">
        <v>9840</v>
      </c>
      <c r="Q16" s="147" t="s">
        <v>9839</v>
      </c>
    </row>
    <row r="17" spans="1:17" ht="140.4" customHeight="1" x14ac:dyDescent="0.4">
      <c r="A17" s="144" t="str">
        <f t="shared" ca="1" si="0"/>
        <v>Active</v>
      </c>
      <c r="B17" s="144" t="s">
        <v>6030</v>
      </c>
      <c r="C17" s="145">
        <v>44813</v>
      </c>
      <c r="D17" s="145">
        <v>45544</v>
      </c>
      <c r="E17" s="145">
        <f t="shared" si="4"/>
        <v>46273</v>
      </c>
      <c r="F17" s="144" t="s">
        <v>6224</v>
      </c>
      <c r="G17" s="144" t="s">
        <v>6031</v>
      </c>
      <c r="H17" s="148" t="s">
        <v>7919</v>
      </c>
      <c r="I17" s="144" t="s">
        <v>3492</v>
      </c>
      <c r="J17" s="144" t="s">
        <v>2467</v>
      </c>
      <c r="K17" s="146" t="str">
        <f t="shared" si="1"/>
        <v>LP</v>
      </c>
      <c r="L17" s="144" t="s">
        <v>6261</v>
      </c>
      <c r="M17" s="144" t="str">
        <f t="shared" si="2"/>
        <v>Medium</v>
      </c>
      <c r="N17" s="144" t="s">
        <v>6032</v>
      </c>
      <c r="O17" s="189" t="s">
        <v>10616</v>
      </c>
      <c r="P17" s="144" t="s">
        <v>9731</v>
      </c>
      <c r="Q17" s="152" t="s">
        <v>9732</v>
      </c>
    </row>
    <row r="18" spans="1:17" ht="110.4" customHeight="1" x14ac:dyDescent="0.4">
      <c r="A18" s="144" t="str">
        <f t="shared" ca="1" si="0"/>
        <v>Expired</v>
      </c>
      <c r="B18" s="144" t="s">
        <v>2206</v>
      </c>
      <c r="C18" s="145">
        <v>43164</v>
      </c>
      <c r="D18" s="145">
        <f>C18</f>
        <v>43164</v>
      </c>
      <c r="E18" s="145">
        <f t="shared" si="4"/>
        <v>43894</v>
      </c>
      <c r="F18" s="144" t="s">
        <v>5686</v>
      </c>
      <c r="G18" s="144" t="s">
        <v>3514</v>
      </c>
      <c r="H18" s="144" t="s">
        <v>5</v>
      </c>
      <c r="I18" s="144" t="s">
        <v>3492</v>
      </c>
      <c r="J18" s="144" t="s">
        <v>2467</v>
      </c>
      <c r="K18" s="146" t="str">
        <f t="shared" si="1"/>
        <v>LP</v>
      </c>
      <c r="L18" s="144" t="s">
        <v>6264</v>
      </c>
      <c r="M18" s="144" t="str">
        <f t="shared" si="2"/>
        <v>Low</v>
      </c>
      <c r="N18" s="144" t="s">
        <v>3515</v>
      </c>
      <c r="O18" s="189" t="s">
        <v>8021</v>
      </c>
      <c r="P18" s="144" t="s">
        <v>6659</v>
      </c>
      <c r="Q18" s="152" t="s">
        <v>3516</v>
      </c>
    </row>
    <row r="19" spans="1:17" ht="153" customHeight="1" x14ac:dyDescent="0.4">
      <c r="A19" s="144" t="str">
        <f t="shared" ca="1" si="0"/>
        <v>Active</v>
      </c>
      <c r="B19" s="144" t="s">
        <v>6167</v>
      </c>
      <c r="C19" s="145">
        <v>43333</v>
      </c>
      <c r="D19" s="145">
        <v>45525</v>
      </c>
      <c r="E19" s="145">
        <f t="shared" si="4"/>
        <v>46254</v>
      </c>
      <c r="F19" s="144" t="s">
        <v>1902</v>
      </c>
      <c r="G19" s="144" t="s">
        <v>3517</v>
      </c>
      <c r="H19" s="148" t="s">
        <v>10</v>
      </c>
      <c r="I19" s="144" t="s">
        <v>3492</v>
      </c>
      <c r="J19" s="144" t="s">
        <v>2467</v>
      </c>
      <c r="K19" s="146" t="str">
        <f t="shared" si="1"/>
        <v>LP</v>
      </c>
      <c r="L19" s="144" t="s">
        <v>6264</v>
      </c>
      <c r="M19" s="144" t="str">
        <f t="shared" si="2"/>
        <v>Low</v>
      </c>
      <c r="N19" s="144" t="s">
        <v>225</v>
      </c>
      <c r="O19" s="189" t="s">
        <v>10464</v>
      </c>
      <c r="P19" s="144" t="s">
        <v>9712</v>
      </c>
      <c r="Q19" s="147" t="s">
        <v>9713</v>
      </c>
    </row>
    <row r="20" spans="1:17" ht="145.19999999999999" customHeight="1" x14ac:dyDescent="0.4">
      <c r="A20" s="144" t="str">
        <f t="shared" ca="1" si="0"/>
        <v>Active</v>
      </c>
      <c r="B20" s="144" t="s">
        <v>2787</v>
      </c>
      <c r="C20" s="156">
        <v>44627</v>
      </c>
      <c r="D20" s="156">
        <v>45358</v>
      </c>
      <c r="E20" s="145">
        <f t="shared" si="4"/>
        <v>46087</v>
      </c>
      <c r="F20" s="144" t="s">
        <v>5687</v>
      </c>
      <c r="G20" s="144" t="s">
        <v>3518</v>
      </c>
      <c r="H20" s="144" t="s">
        <v>19</v>
      </c>
      <c r="I20" s="144" t="s">
        <v>3492</v>
      </c>
      <c r="J20" s="144" t="s">
        <v>2467</v>
      </c>
      <c r="K20" s="146" t="str">
        <f t="shared" si="1"/>
        <v>LP</v>
      </c>
      <c r="L20" s="144" t="s">
        <v>6264</v>
      </c>
      <c r="M20" s="144" t="str">
        <f t="shared" si="2"/>
        <v>Low</v>
      </c>
      <c r="N20" s="144" t="s">
        <v>1513</v>
      </c>
      <c r="O20" s="189" t="s">
        <v>9640</v>
      </c>
      <c r="P20" s="144" t="s">
        <v>8020</v>
      </c>
      <c r="Q20" s="152" t="s">
        <v>8019</v>
      </c>
    </row>
    <row r="21" spans="1:17" ht="165" customHeight="1" x14ac:dyDescent="0.4">
      <c r="A21" s="144" t="str">
        <f t="shared" ca="1" si="0"/>
        <v>Active</v>
      </c>
      <c r="B21" s="144" t="s">
        <v>2721</v>
      </c>
      <c r="C21" s="156">
        <v>41704</v>
      </c>
      <c r="D21" s="156">
        <v>45611</v>
      </c>
      <c r="E21" s="145">
        <f>DATE(YEAR(D21)+1,MONTH(D21),DAY(D21)-1)</f>
        <v>45975</v>
      </c>
      <c r="F21" s="144" t="s">
        <v>2928</v>
      </c>
      <c r="G21" s="144" t="s">
        <v>9327</v>
      </c>
      <c r="H21" s="144" t="s">
        <v>7919</v>
      </c>
      <c r="I21" s="144" t="s">
        <v>3492</v>
      </c>
      <c r="J21" s="144" t="s">
        <v>2467</v>
      </c>
      <c r="K21" s="146" t="str">
        <f t="shared" si="1"/>
        <v>LP</v>
      </c>
      <c r="L21" s="144" t="s">
        <v>6265</v>
      </c>
      <c r="M21" s="144" t="str">
        <f t="shared" si="2"/>
        <v>Low</v>
      </c>
      <c r="N21" s="144" t="s">
        <v>7388</v>
      </c>
      <c r="O21" s="189" t="s">
        <v>9330</v>
      </c>
      <c r="P21" s="144" t="s">
        <v>9328</v>
      </c>
      <c r="Q21" s="152" t="s">
        <v>9329</v>
      </c>
    </row>
    <row r="22" spans="1:17" ht="160.19999999999999" customHeight="1" x14ac:dyDescent="0.4">
      <c r="A22" s="144" t="str">
        <f t="shared" ca="1" si="0"/>
        <v>Active</v>
      </c>
      <c r="B22" s="144" t="s">
        <v>8933</v>
      </c>
      <c r="C22" s="145">
        <v>41842</v>
      </c>
      <c r="D22" s="145">
        <v>45716</v>
      </c>
      <c r="E22" s="145">
        <f>DATE(YEAR(D22)+2,MONTH(D22),DAY(D22)-1)</f>
        <v>46445</v>
      </c>
      <c r="F22" s="144" t="s">
        <v>2099</v>
      </c>
      <c r="G22" s="144" t="s">
        <v>7228</v>
      </c>
      <c r="H22" s="144" t="s">
        <v>45</v>
      </c>
      <c r="I22" s="144" t="s">
        <v>3492</v>
      </c>
      <c r="J22" s="144" t="s">
        <v>2467</v>
      </c>
      <c r="K22" s="146" t="str">
        <f t="shared" si="1"/>
        <v>LP</v>
      </c>
      <c r="L22" s="144" t="s">
        <v>6264</v>
      </c>
      <c r="M22" s="144" t="str">
        <f t="shared" si="2"/>
        <v>Low</v>
      </c>
      <c r="N22" s="144" t="s">
        <v>308</v>
      </c>
      <c r="O22" s="189" t="s">
        <v>8930</v>
      </c>
      <c r="P22" s="144" t="s">
        <v>8931</v>
      </c>
      <c r="Q22" s="147" t="s">
        <v>8932</v>
      </c>
    </row>
    <row r="23" spans="1:17" ht="156" customHeight="1" x14ac:dyDescent="0.4">
      <c r="A23" s="144" t="str">
        <f t="shared" ca="1" si="0"/>
        <v>Active</v>
      </c>
      <c r="B23" s="144" t="s">
        <v>6996</v>
      </c>
      <c r="C23" s="145">
        <v>44284</v>
      </c>
      <c r="D23" s="145">
        <v>45745</v>
      </c>
      <c r="E23" s="145">
        <f>DATE(YEAR(D23),MONTH(D23)+18,DAY(D23)-1)</f>
        <v>46293</v>
      </c>
      <c r="F23" s="144" t="s">
        <v>5688</v>
      </c>
      <c r="G23" s="144" t="s">
        <v>3521</v>
      </c>
      <c r="H23" s="144" t="s">
        <v>7921</v>
      </c>
      <c r="I23" s="144" t="s">
        <v>3492</v>
      </c>
      <c r="J23" s="144" t="s">
        <v>2560</v>
      </c>
      <c r="K23" s="146" t="str">
        <f t="shared" si="1"/>
        <v>LP</v>
      </c>
      <c r="L23" s="144" t="s">
        <v>6266</v>
      </c>
      <c r="M23" s="144" t="str">
        <f t="shared" si="2"/>
        <v>Low</v>
      </c>
      <c r="N23" s="144" t="s">
        <v>3523</v>
      </c>
      <c r="O23" s="189" t="s">
        <v>10465</v>
      </c>
      <c r="P23" s="144" t="s">
        <v>7979</v>
      </c>
      <c r="Q23" s="158" t="s">
        <v>6997</v>
      </c>
    </row>
    <row r="24" spans="1:17" ht="135.65" customHeight="1" x14ac:dyDescent="0.4">
      <c r="A24" s="144" t="str">
        <f t="shared" ca="1" si="0"/>
        <v>Expired</v>
      </c>
      <c r="B24" s="148" t="s">
        <v>3070</v>
      </c>
      <c r="C24" s="153">
        <v>44426</v>
      </c>
      <c r="D24" s="157">
        <v>45156</v>
      </c>
      <c r="E24" s="145">
        <f>DATE(YEAR(D24)+2,MONTH(D24),DAY(D24)-1)</f>
        <v>45886</v>
      </c>
      <c r="F24" s="144" t="s">
        <v>8852</v>
      </c>
      <c r="G24" s="148" t="s">
        <v>3524</v>
      </c>
      <c r="H24" s="148" t="s">
        <v>154</v>
      </c>
      <c r="I24" s="148" t="s">
        <v>2237</v>
      </c>
      <c r="J24" s="144" t="s">
        <v>2467</v>
      </c>
      <c r="K24" s="146" t="str">
        <f t="shared" si="1"/>
        <v>LP</v>
      </c>
      <c r="L24" s="144" t="s">
        <v>6262</v>
      </c>
      <c r="M24" s="144" t="str">
        <f t="shared" si="2"/>
        <v>Medium</v>
      </c>
      <c r="N24" s="148" t="s">
        <v>3383</v>
      </c>
      <c r="O24" s="190"/>
      <c r="P24" s="148" t="s">
        <v>3071</v>
      </c>
      <c r="Q24" s="158" t="s">
        <v>3525</v>
      </c>
    </row>
    <row r="25" spans="1:17" ht="136.19999999999999" customHeight="1" x14ac:dyDescent="0.4">
      <c r="A25" s="144" t="str">
        <f t="shared" ca="1" si="0"/>
        <v>Expired</v>
      </c>
      <c r="B25" s="144" t="s">
        <v>2541</v>
      </c>
      <c r="C25" s="145">
        <v>43899</v>
      </c>
      <c r="D25" s="145">
        <f>C25</f>
        <v>43899</v>
      </c>
      <c r="E25" s="145">
        <f>DATE(YEAR(D25)+2,MONTH(D25),DAY(D25)-1)</f>
        <v>44628</v>
      </c>
      <c r="F25" s="144" t="s">
        <v>2929</v>
      </c>
      <c r="G25" s="144" t="s">
        <v>3526</v>
      </c>
      <c r="H25" s="144" t="s">
        <v>7919</v>
      </c>
      <c r="I25" s="144" t="s">
        <v>3492</v>
      </c>
      <c r="J25" s="144" t="s">
        <v>2467</v>
      </c>
      <c r="K25" s="146" t="str">
        <f t="shared" si="1"/>
        <v>LP</v>
      </c>
      <c r="L25" s="144" t="s">
        <v>6261</v>
      </c>
      <c r="M25" s="144" t="str">
        <f t="shared" si="2"/>
        <v>Medium</v>
      </c>
      <c r="N25" s="144" t="s">
        <v>7389</v>
      </c>
      <c r="O25" s="189" t="s">
        <v>9837</v>
      </c>
      <c r="P25" s="144" t="s">
        <v>6650</v>
      </c>
      <c r="Q25" s="147" t="s">
        <v>9838</v>
      </c>
    </row>
    <row r="26" spans="1:17" ht="175.2" customHeight="1" x14ac:dyDescent="0.4">
      <c r="A26" s="144" t="str">
        <f t="shared" ca="1" si="0"/>
        <v>Expired</v>
      </c>
      <c r="B26" s="144" t="s">
        <v>6477</v>
      </c>
      <c r="C26" s="145">
        <v>44117</v>
      </c>
      <c r="D26" s="145">
        <v>44847</v>
      </c>
      <c r="E26" s="145">
        <f>DATE(YEAR(D26)+2,MONTH(D26),DAY(D26)-1)</f>
        <v>45577</v>
      </c>
      <c r="F26" s="144" t="s">
        <v>6008</v>
      </c>
      <c r="G26" s="144" t="s">
        <v>3527</v>
      </c>
      <c r="H26" s="144" t="s">
        <v>7919</v>
      </c>
      <c r="I26" s="144" t="s">
        <v>3492</v>
      </c>
      <c r="J26" s="144" t="s">
        <v>2467</v>
      </c>
      <c r="K26" s="146" t="str">
        <f t="shared" si="1"/>
        <v>LP</v>
      </c>
      <c r="L26" s="144" t="s">
        <v>6264</v>
      </c>
      <c r="M26" s="144" t="str">
        <f t="shared" si="2"/>
        <v>Low</v>
      </c>
      <c r="N26" s="144" t="s">
        <v>1364</v>
      </c>
      <c r="O26" s="189" t="s">
        <v>10617</v>
      </c>
      <c r="P26" s="144" t="s">
        <v>9703</v>
      </c>
      <c r="Q26" s="152" t="s">
        <v>9704</v>
      </c>
    </row>
    <row r="27" spans="1:17" ht="210.65" customHeight="1" x14ac:dyDescent="0.4">
      <c r="A27" s="144" t="str">
        <f t="shared" ca="1" si="0"/>
        <v>Expired</v>
      </c>
      <c r="B27" s="144" t="s">
        <v>1127</v>
      </c>
      <c r="C27" s="145">
        <v>43060</v>
      </c>
      <c r="D27" s="145">
        <f>C27</f>
        <v>43060</v>
      </c>
      <c r="E27" s="145">
        <f>DATE(YEAR(D27)+2,MONTH(D27),DAY(D27)-1)</f>
        <v>43789</v>
      </c>
      <c r="F27" s="144" t="s">
        <v>1130</v>
      </c>
      <c r="G27" s="144" t="s">
        <v>3528</v>
      </c>
      <c r="H27" s="144" t="s">
        <v>19</v>
      </c>
      <c r="I27" s="144" t="s">
        <v>3492</v>
      </c>
      <c r="J27" s="144" t="s">
        <v>2467</v>
      </c>
      <c r="K27" s="146" t="str">
        <f t="shared" si="1"/>
        <v>LP</v>
      </c>
      <c r="L27" s="144" t="s">
        <v>6264</v>
      </c>
      <c r="M27" s="144" t="str">
        <f t="shared" si="2"/>
        <v>Low</v>
      </c>
      <c r="N27" s="144" t="s">
        <v>7390</v>
      </c>
      <c r="O27" s="189" t="s">
        <v>7972</v>
      </c>
      <c r="P27" s="144" t="s">
        <v>7973</v>
      </c>
      <c r="Q27" s="147" t="s">
        <v>7974</v>
      </c>
    </row>
    <row r="28" spans="1:17" ht="263.39999999999998" customHeight="1" x14ac:dyDescent="0.4">
      <c r="A28" s="144" t="str">
        <f t="shared" ca="1" si="0"/>
        <v>Expired</v>
      </c>
      <c r="B28" s="144" t="s">
        <v>6285</v>
      </c>
      <c r="C28" s="145">
        <v>43745</v>
      </c>
      <c r="D28" s="145">
        <v>45206</v>
      </c>
      <c r="E28" s="145">
        <f>DATE(YEAR(D28)+1,MONTH(D28),DAY(D28)-1)</f>
        <v>45571</v>
      </c>
      <c r="F28" s="144" t="s">
        <v>2930</v>
      </c>
      <c r="G28" s="144" t="s">
        <v>3529</v>
      </c>
      <c r="H28" s="144" t="s">
        <v>7919</v>
      </c>
      <c r="I28" s="144" t="s">
        <v>3492</v>
      </c>
      <c r="J28" s="144" t="s">
        <v>2467</v>
      </c>
      <c r="K28" s="146" t="str">
        <f t="shared" si="1"/>
        <v>LP</v>
      </c>
      <c r="L28" s="144" t="s">
        <v>6261</v>
      </c>
      <c r="M28" s="144" t="str">
        <f t="shared" si="2"/>
        <v>Medium</v>
      </c>
      <c r="N28" s="144" t="s">
        <v>3530</v>
      </c>
      <c r="O28" s="189" t="s">
        <v>9565</v>
      </c>
      <c r="P28" s="144" t="s">
        <v>9566</v>
      </c>
      <c r="Q28" s="147" t="s">
        <v>9567</v>
      </c>
    </row>
    <row r="29" spans="1:17" ht="263.39999999999998" customHeight="1" x14ac:dyDescent="0.4">
      <c r="A29" s="160" t="str">
        <f t="shared" ca="1" si="0"/>
        <v>Active</v>
      </c>
      <c r="B29" s="160" t="s">
        <v>10048</v>
      </c>
      <c r="C29" s="161">
        <v>43328</v>
      </c>
      <c r="D29" s="161">
        <v>45520</v>
      </c>
      <c r="E29" s="161">
        <f>DATE(YEAR(D29)+1,MONTH(D29)+18,DAY(D29)-1)</f>
        <v>46433</v>
      </c>
      <c r="F29" s="160" t="s">
        <v>2931</v>
      </c>
      <c r="G29" s="160" t="s">
        <v>3531</v>
      </c>
      <c r="H29" s="160" t="s">
        <v>19</v>
      </c>
      <c r="I29" s="160" t="s">
        <v>3492</v>
      </c>
      <c r="J29" s="160" t="s">
        <v>2467</v>
      </c>
      <c r="K29" s="162" t="str">
        <f t="shared" si="1"/>
        <v>LP</v>
      </c>
      <c r="L29" s="160" t="s">
        <v>6267</v>
      </c>
      <c r="M29" s="160" t="str">
        <f>IF(EXACT(L29,"Overseas Charities Operating in Jamaica"),"Medium",IF(EXACT(L29,"Muslim Groups/Foundation"),"Medium",IF(EXACT(L29,"Churches"),"Low",IF(EXACT(L29,"Benevolent Societies"),"Low",IF(EXACT(L29,"Alumni/Past Students Associations"),"Low",IF(EXACT(L29,"Schools(Government/Private)"),"Low",IF(EXACT(L29,"Govt.Based Trusts/Charities"),"Low",IF(EXACT(L29,"Trust"),"Medium",IF(EXACT(L29,"Company Based Foundations"),"Medium",IF(EXACT(L29,"Other Foundations"),"Medium",IF(EXACT(L29,"Unincorporated Groups"),"Medium","")))))))))))</f>
        <v>Medium</v>
      </c>
      <c r="N29" s="163" t="s">
        <v>7391</v>
      </c>
      <c r="O29" s="191"/>
      <c r="P29" s="160" t="s">
        <v>1850</v>
      </c>
      <c r="Q29" s="164" t="s">
        <v>3532</v>
      </c>
    </row>
    <row r="30" spans="1:17" ht="263.39999999999998" customHeight="1" x14ac:dyDescent="0.4">
      <c r="A30" s="144" t="str">
        <f t="shared" ca="1" si="0"/>
        <v>Expired</v>
      </c>
      <c r="B30" s="144" t="s">
        <v>2824</v>
      </c>
      <c r="C30" s="145">
        <v>41696</v>
      </c>
      <c r="D30" s="145">
        <v>45348</v>
      </c>
      <c r="E30" s="145">
        <f>DATE(YEAR(D30)+1,MONTH(D30),DAY(D30)-1)</f>
        <v>45713</v>
      </c>
      <c r="F30" s="144" t="s">
        <v>2116</v>
      </c>
      <c r="G30" s="145" t="s">
        <v>9700</v>
      </c>
      <c r="H30" s="144" t="s">
        <v>7919</v>
      </c>
      <c r="I30" s="144" t="s">
        <v>3492</v>
      </c>
      <c r="J30" s="144" t="s">
        <v>2467</v>
      </c>
      <c r="K30" s="167" t="str">
        <f t="shared" si="1"/>
        <v>LP</v>
      </c>
      <c r="L30" s="144" t="s">
        <v>6263</v>
      </c>
      <c r="M30" s="144" t="str">
        <f>IF(EXACT(L30,"Overseas Charities Operating in Jamaica"),"Medium",IF(EXACT(L30,"Muslim Groups/Foundations"),"Medium",IF(EXACT(L30,"Churches"),"Low",IF(EXACT(L30,"Benevolent Societies"),"Low",IF(EXACT(L30,"Alumni/Past Students Associations"),"Low",IF(EXACT(L30,"Schools(Government/Private)"),"Low",IF(EXACT(L30,"Govt.Based Trusts/Charities"),"Low",IF(EXACT(L30,"Trust"),"Medium",IF(EXACT(L30,"Company Based Foundations"),"Medium",IF(EXACT(L30,"Other Foundations"),"Medium",IF(EXACT(L30,"Unincorporated Groups"),"Medium","")))))))))))</f>
        <v>Medium</v>
      </c>
      <c r="N30" s="144" t="s">
        <v>226</v>
      </c>
      <c r="O30" s="189" t="s">
        <v>10466</v>
      </c>
      <c r="P30" s="144" t="s">
        <v>9701</v>
      </c>
      <c r="Q30" s="147" t="s">
        <v>9702</v>
      </c>
    </row>
    <row r="31" spans="1:17" ht="263.39999999999998" customHeight="1" x14ac:dyDescent="0.4">
      <c r="A31" s="144" t="str">
        <f t="shared" ca="1" si="0"/>
        <v>Active</v>
      </c>
      <c r="B31" s="144" t="s">
        <v>9645</v>
      </c>
      <c r="C31" s="156">
        <v>45414</v>
      </c>
      <c r="D31" s="156">
        <f>C31</f>
        <v>45414</v>
      </c>
      <c r="E31" s="145">
        <f>DATE(YEAR(D31)+2,MONTH(D31),DAY(D31)-1)</f>
        <v>46143</v>
      </c>
      <c r="F31" s="144" t="s">
        <v>9646</v>
      </c>
      <c r="G31" s="144" t="s">
        <v>9647</v>
      </c>
      <c r="H31" s="144" t="s">
        <v>23</v>
      </c>
      <c r="I31" s="144" t="s">
        <v>3492</v>
      </c>
      <c r="J31" s="144" t="s">
        <v>2467</v>
      </c>
      <c r="K31" s="146" t="str">
        <f t="shared" si="1"/>
        <v>LP</v>
      </c>
      <c r="L31" s="144" t="s">
        <v>6261</v>
      </c>
      <c r="M31" s="144" t="str">
        <f>IF(EXACT(L31,"Overseas Charities Operating in Jamaica"),"Medium",IF(EXACT(L31,"Muslim Groups/Foundations"),"Medium",IF(EXACT(L31,"Churches"),"Low",IF(EXACT(L31,"Benevolent Societies"),"Low",IF(EXACT(L31,"Alumni/Past Students Associations"),"Low",IF(EXACT(L31,"Schools(Government/Private)"),"Low",IF(EXACT(L31,"Govt.Based Trusts/Charities"),"Low",IF(EXACT(L31,"Trust"),"Medium",IF(EXACT(L31,"Company Based Foundations"),"Medium",IF(EXACT(L31,"Other Foundations"),"Medium",IF(EXACT(L31,"Unincorporated Groups"),"Medium","")))))))))))</f>
        <v>Medium</v>
      </c>
      <c r="N31" s="144" t="s">
        <v>10543</v>
      </c>
      <c r="O31" s="189" t="s">
        <v>10467</v>
      </c>
      <c r="P31" s="144" t="s">
        <v>9648</v>
      </c>
      <c r="Q31" s="147" t="s">
        <v>9649</v>
      </c>
    </row>
    <row r="32" spans="1:17" ht="263.39999999999998" customHeight="1" x14ac:dyDescent="0.4">
      <c r="A32" s="144" t="str">
        <f t="shared" ca="1" si="0"/>
        <v>Expired</v>
      </c>
      <c r="B32" s="144" t="s">
        <v>5990</v>
      </c>
      <c r="C32" s="156">
        <v>43150</v>
      </c>
      <c r="D32" s="156">
        <v>45341</v>
      </c>
      <c r="E32" s="145">
        <f>DATE(YEAR(D32)+1,MONTH(D32),DAY(D32)-1)</f>
        <v>45706</v>
      </c>
      <c r="F32" s="144" t="s">
        <v>1171</v>
      </c>
      <c r="G32" s="144" t="s">
        <v>5995</v>
      </c>
      <c r="H32" s="144" t="s">
        <v>7919</v>
      </c>
      <c r="I32" s="144" t="s">
        <v>3492</v>
      </c>
      <c r="J32" s="144" t="s">
        <v>2467</v>
      </c>
      <c r="K32" s="146" t="str">
        <f t="shared" si="1"/>
        <v>LP</v>
      </c>
      <c r="L32" s="144" t="s">
        <v>6261</v>
      </c>
      <c r="M32" s="144" t="str">
        <f>IF(EXACT(L32,"Overseas Charities Operating in Jamaica"),"Medium",IF(EXACT(L32,"Muslim Groups/Foundations"),"Medium",IF(EXACT(L32,"Churches"),"Low",IF(EXACT(L32,"Benevolent Societies"),"Low",IF(EXACT(L32,"Alumni/Past Students Associations"),"Low",IF(EXACT(L32,"Schools(Government/Private)"),"Low",IF(EXACT(L32,"Govt.Based Trusts/Charities"),"Low",IF(EXACT(L32,"Trust"),"Medium",IF(EXACT(L32,"Company Based Foundations"),"Medium",IF(EXACT(L32,"Other Foundations"),"Medium",IF(EXACT(L32,"Unincorporated Groups"),"Medium","")))))))))))</f>
        <v>Medium</v>
      </c>
      <c r="N32" s="144" t="s">
        <v>1879</v>
      </c>
      <c r="O32" s="189" t="s">
        <v>9843</v>
      </c>
      <c r="P32" s="144" t="s">
        <v>5991</v>
      </c>
      <c r="Q32" s="147" t="s">
        <v>3535</v>
      </c>
    </row>
    <row r="33" spans="1:17" ht="263.39999999999998" customHeight="1" x14ac:dyDescent="0.4">
      <c r="A33" s="144" t="str">
        <f t="shared" ca="1" si="0"/>
        <v>Expired</v>
      </c>
      <c r="B33" s="148" t="s">
        <v>1268</v>
      </c>
      <c r="C33" s="159">
        <v>43213</v>
      </c>
      <c r="D33" s="324">
        <v>44674</v>
      </c>
      <c r="E33" s="145">
        <f>DATE(YEAR(D33)+2,MONTH(D33),DAY(D33)-1)</f>
        <v>45404</v>
      </c>
      <c r="F33" s="144" t="s">
        <v>5689</v>
      </c>
      <c r="G33" s="148" t="s">
        <v>3539</v>
      </c>
      <c r="H33" s="148" t="s">
        <v>154</v>
      </c>
      <c r="I33" s="148" t="s">
        <v>2237</v>
      </c>
      <c r="J33" s="144" t="s">
        <v>2467</v>
      </c>
      <c r="K33" s="146" t="str">
        <f t="shared" si="1"/>
        <v>LP</v>
      </c>
      <c r="L33" s="148" t="s">
        <v>6264</v>
      </c>
      <c r="M33" s="144" t="str">
        <f>IF(EXACT(L33,"Overseas Charities Operating in Jamaica"),"Medium",IF(EXACT(L33,"Muslim Groups/Foundations"),"Medium",IF(EXACT(L33,"Churches"),"Low",IF(EXACT(L33,"Benevolent Societies"),"Low",IF(EXACT(L33,"Alumni/Past Students Associations"),"Low",IF(EXACT(L33,"Schools(Government/Private)"),"Low",IF(EXACT(L33,"Govt.Based Trusts/Charities"),"Low",IF(EXACT(L33,"Trust"),"Medium",IF(EXACT(L33,"Company Based Foundations"),"Medium",IF(EXACT(L33,"Other Foundations"),"Medium",IF(EXACT(L33,"Unincorporated Groups"),"Medium","")))))))))))</f>
        <v>Low</v>
      </c>
      <c r="N33" s="148" t="s">
        <v>2228</v>
      </c>
      <c r="O33" s="190"/>
      <c r="P33" s="148"/>
      <c r="Q33" s="168"/>
    </row>
    <row r="34" spans="1:17" ht="263.39999999999998" customHeight="1" x14ac:dyDescent="0.4">
      <c r="A34" s="144" t="str">
        <f t="shared" ca="1" si="0"/>
        <v>Active</v>
      </c>
      <c r="B34" s="144" t="s">
        <v>6297</v>
      </c>
      <c r="C34" s="156">
        <v>42601</v>
      </c>
      <c r="D34" s="156">
        <v>45856</v>
      </c>
      <c r="E34" s="145">
        <f>DATE(YEAR(D34),MONTH(D34)+18,DAY(D34)-1)</f>
        <v>46404</v>
      </c>
      <c r="F34" s="144" t="s">
        <v>845</v>
      </c>
      <c r="G34" s="144" t="s">
        <v>10690</v>
      </c>
      <c r="H34" s="144" t="s">
        <v>716</v>
      </c>
      <c r="I34" s="144" t="s">
        <v>3492</v>
      </c>
      <c r="J34" s="144" t="s">
        <v>2467</v>
      </c>
      <c r="K34" s="146" t="str">
        <f t="shared" si="1"/>
        <v>LP</v>
      </c>
      <c r="L34" s="144" t="s">
        <v>6261</v>
      </c>
      <c r="M34" s="144" t="str">
        <f>IF(EXACT(L34,"Overseas Charities Operating in Jamaica"),"Medium",IF(EXACT(L34,"Muslim Groups/Foundations"),"Medium",IF(EXACT(L34,"Churches"),"Low",IF(EXACT(L34,"Benevolent Societies"),"Low",IF(EXACT(L34,"Alumni/Past Students Associations"),"Low",IF(EXACT(L34,"Schools(Government/Private)"),"Low",IF(EXACT(L34,"Govt.Based Trusts/Charities"),"Low",IF(EXACT(L34,"Trust"),"Medium",IF(EXACT(L34,"Company Based Foundations"),"Medium",IF(EXACT(L34,"Other Foundations"),"Medium",IF(EXACT(L34,"Unincorporated Groups"),"Medium","")))))))))))</f>
        <v>Medium</v>
      </c>
      <c r="N34" s="144" t="s">
        <v>7393</v>
      </c>
      <c r="O34" s="189" t="s">
        <v>10468</v>
      </c>
      <c r="P34" s="144" t="s">
        <v>9841</v>
      </c>
      <c r="Q34" s="147" t="s">
        <v>10691</v>
      </c>
    </row>
    <row r="35" spans="1:17" ht="263.39999999999998" customHeight="1" x14ac:dyDescent="0.4">
      <c r="A35" s="144" t="str">
        <f t="shared" ref="A35:A51" ca="1" si="5">IF(E35&lt;TODAY(),"Expired","Active")</f>
        <v>Expired</v>
      </c>
      <c r="B35" s="144" t="s">
        <v>532</v>
      </c>
      <c r="C35" s="145">
        <v>42073</v>
      </c>
      <c r="D35" s="145">
        <v>43207</v>
      </c>
      <c r="E35" s="145">
        <f t="shared" ref="E35:E51" si="6">DATE(YEAR(D35)+2,MONTH(D35),DAY(D35)-1)</f>
        <v>43937</v>
      </c>
      <c r="F35" s="144" t="s">
        <v>533</v>
      </c>
      <c r="G35" s="144" t="s">
        <v>3540</v>
      </c>
      <c r="H35" s="144" t="s">
        <v>5</v>
      </c>
      <c r="I35" s="144" t="s">
        <v>3492</v>
      </c>
      <c r="J35" s="144" t="s">
        <v>2467</v>
      </c>
      <c r="K35" s="146" t="str">
        <f t="shared" si="1"/>
        <v>LP</v>
      </c>
      <c r="L35" s="144" t="s">
        <v>6267</v>
      </c>
      <c r="M35" s="144" t="str">
        <f>IF(EXACT(L35,"Overseas Charities Operating in Jamaica"),"Medium",IF(EXACT(L35,"Muslim Groups/Foundation"),"Medium",IF(EXACT(L35,"Churches"),"Low",IF(EXACT(L35,"Benevolent Societies"),"Low",IF(EXACT(L35,"Alumni/Past Students Associations"),"Low",IF(EXACT(L35,"Schools(Government/Private)"),"Low",IF(EXACT(L35,"Govt.Based Trusts/Charities"),"Low",IF(EXACT(L35,"Trust"),"Medium",IF(EXACT(L35,"Company Based Foundations"),"Medium",IF(EXACT(L35,"Other Foundations"),"Medium",IF(EXACT(L35,"Unincorporated Groups"),"Medium","")))))))))))</f>
        <v>Medium</v>
      </c>
      <c r="N35" s="144" t="s">
        <v>7392</v>
      </c>
      <c r="O35" s="189" t="s">
        <v>10469</v>
      </c>
      <c r="P35" s="144" t="s">
        <v>7970</v>
      </c>
      <c r="Q35" s="147" t="s">
        <v>7971</v>
      </c>
    </row>
    <row r="36" spans="1:17" ht="263.39999999999998" customHeight="1" x14ac:dyDescent="0.4">
      <c r="A36" s="144" t="str">
        <f t="shared" ca="1" si="5"/>
        <v>Expired</v>
      </c>
      <c r="B36" s="144" t="s">
        <v>187</v>
      </c>
      <c r="C36" s="156">
        <v>41850</v>
      </c>
      <c r="D36" s="145">
        <v>44737</v>
      </c>
      <c r="E36" s="145">
        <f t="shared" si="6"/>
        <v>45467</v>
      </c>
      <c r="F36" s="144" t="s">
        <v>3311</v>
      </c>
      <c r="G36" s="144" t="s">
        <v>3541</v>
      </c>
      <c r="H36" s="144" t="s">
        <v>7919</v>
      </c>
      <c r="I36" s="144" t="s">
        <v>3492</v>
      </c>
      <c r="J36" s="144" t="s">
        <v>2467</v>
      </c>
      <c r="K36" s="146" t="str">
        <f t="shared" si="1"/>
        <v>LP</v>
      </c>
      <c r="L36" s="144" t="s">
        <v>6265</v>
      </c>
      <c r="M36" s="144" t="str">
        <f t="shared" ref="M36:M55" si="7">IF(EXACT(L36,"Overseas Charities Operating in Jamaica"),"Medium",IF(EXACT(L36,"Muslim Groups/Foundations"),"Medium",IF(EXACT(L36,"Churches"),"Low",IF(EXACT(L36,"Benevolent Societies"),"Low",IF(EXACT(L36,"Alumni/Past Students Associations"),"Low",IF(EXACT(L36,"Schools(Government/Private)"),"Low",IF(EXACT(L36,"Govt.Based Trusts/Charities"),"Low",IF(EXACT(L36,"Trust"),"Medium",IF(EXACT(L36,"Company Based Foundations"),"Medium",IF(EXACT(L36,"Other Foundations"),"Medium",IF(EXACT(L36,"Unincorporated Groups"),"Medium","")))))))))))</f>
        <v>Low</v>
      </c>
      <c r="N36" s="144" t="s">
        <v>321</v>
      </c>
      <c r="O36" s="189"/>
      <c r="P36" s="144" t="s">
        <v>1806</v>
      </c>
      <c r="Q36" s="147" t="s">
        <v>3542</v>
      </c>
    </row>
    <row r="37" spans="1:17" ht="263.39999999999998" customHeight="1" x14ac:dyDescent="0.4">
      <c r="A37" s="144" t="str">
        <f t="shared" ca="1" si="5"/>
        <v>Expired</v>
      </c>
      <c r="B37" s="144" t="s">
        <v>670</v>
      </c>
      <c r="C37" s="156">
        <v>42282</v>
      </c>
      <c r="D37" s="145">
        <f>C37</f>
        <v>42282</v>
      </c>
      <c r="E37" s="145">
        <f t="shared" si="6"/>
        <v>43012</v>
      </c>
      <c r="F37" s="144" t="s">
        <v>671</v>
      </c>
      <c r="G37" s="144" t="s">
        <v>3543</v>
      </c>
      <c r="H37" s="144" t="s">
        <v>7919</v>
      </c>
      <c r="I37" s="144" t="s">
        <v>3492</v>
      </c>
      <c r="J37" s="144" t="s">
        <v>2467</v>
      </c>
      <c r="K37" s="146" t="str">
        <f t="shared" si="1"/>
        <v>LP</v>
      </c>
      <c r="L37" s="144" t="s">
        <v>6263</v>
      </c>
      <c r="M37" s="144" t="str">
        <f t="shared" si="7"/>
        <v>Medium</v>
      </c>
      <c r="N37" s="144" t="s">
        <v>7394</v>
      </c>
      <c r="O37" s="189" t="s">
        <v>7968</v>
      </c>
      <c r="P37" s="144" t="s">
        <v>6675</v>
      </c>
      <c r="Q37" s="147" t="s">
        <v>6676</v>
      </c>
    </row>
    <row r="38" spans="1:17" ht="263.39999999999998" customHeight="1" x14ac:dyDescent="0.4">
      <c r="A38" s="144" t="str">
        <f t="shared" ca="1" si="5"/>
        <v>Expired</v>
      </c>
      <c r="B38" s="144" t="s">
        <v>463</v>
      </c>
      <c r="C38" s="156">
        <v>41955</v>
      </c>
      <c r="D38" s="145">
        <v>44737</v>
      </c>
      <c r="E38" s="145">
        <f t="shared" si="6"/>
        <v>45467</v>
      </c>
      <c r="F38" s="144" t="s">
        <v>464</v>
      </c>
      <c r="G38" s="144" t="s">
        <v>3544</v>
      </c>
      <c r="H38" s="144" t="s">
        <v>7919</v>
      </c>
      <c r="I38" s="144" t="s">
        <v>3492</v>
      </c>
      <c r="J38" s="144" t="s">
        <v>2467</v>
      </c>
      <c r="K38" s="146" t="str">
        <f t="shared" si="1"/>
        <v>LP</v>
      </c>
      <c r="L38" s="144" t="s">
        <v>6265</v>
      </c>
      <c r="M38" s="144" t="str">
        <f t="shared" si="7"/>
        <v>Low</v>
      </c>
      <c r="N38" s="144" t="s">
        <v>3384</v>
      </c>
      <c r="O38" s="189" t="s">
        <v>10618</v>
      </c>
      <c r="P38" s="144" t="s">
        <v>6673</v>
      </c>
      <c r="Q38" s="147" t="s">
        <v>6674</v>
      </c>
    </row>
    <row r="39" spans="1:17" ht="263.39999999999998" customHeight="1" x14ac:dyDescent="0.4">
      <c r="A39" s="144" t="str">
        <f t="shared" ca="1" si="5"/>
        <v>Expired</v>
      </c>
      <c r="B39" s="148" t="s">
        <v>3072</v>
      </c>
      <c r="C39" s="159">
        <v>44334</v>
      </c>
      <c r="D39" s="157">
        <v>44334</v>
      </c>
      <c r="E39" s="145">
        <f t="shared" si="6"/>
        <v>45063</v>
      </c>
      <c r="F39" s="144" t="s">
        <v>6098</v>
      </c>
      <c r="G39" s="148" t="s">
        <v>3545</v>
      </c>
      <c r="H39" s="148" t="s">
        <v>450</v>
      </c>
      <c r="I39" s="148" t="s">
        <v>2237</v>
      </c>
      <c r="J39" s="144" t="s">
        <v>2467</v>
      </c>
      <c r="K39" s="146" t="str">
        <f t="shared" si="1"/>
        <v>LP</v>
      </c>
      <c r="L39" s="148" t="s">
        <v>6264</v>
      </c>
      <c r="M39" s="144" t="str">
        <f t="shared" si="7"/>
        <v>Low</v>
      </c>
      <c r="N39" s="148" t="s">
        <v>3073</v>
      </c>
      <c r="O39" s="190"/>
      <c r="P39" s="148" t="s">
        <v>3074</v>
      </c>
      <c r="Q39" s="147" t="s">
        <v>3546</v>
      </c>
    </row>
    <row r="40" spans="1:17" ht="263.39999999999998" customHeight="1" x14ac:dyDescent="0.4">
      <c r="A40" s="144" t="str">
        <f t="shared" ca="1" si="5"/>
        <v>Expired</v>
      </c>
      <c r="B40" s="144" t="s">
        <v>556</v>
      </c>
      <c r="C40" s="156">
        <v>42130</v>
      </c>
      <c r="D40" s="145">
        <f>C40</f>
        <v>42130</v>
      </c>
      <c r="E40" s="145">
        <f t="shared" si="6"/>
        <v>42860</v>
      </c>
      <c r="F40" s="144" t="s">
        <v>557</v>
      </c>
      <c r="G40" s="144" t="s">
        <v>3547</v>
      </c>
      <c r="H40" s="144" t="s">
        <v>7919</v>
      </c>
      <c r="I40" s="144" t="s">
        <v>3492</v>
      </c>
      <c r="J40" s="144" t="s">
        <v>2467</v>
      </c>
      <c r="K40" s="146" t="str">
        <f t="shared" si="1"/>
        <v>LP</v>
      </c>
      <c r="L40" s="144" t="s">
        <v>6265</v>
      </c>
      <c r="M40" s="144" t="str">
        <f t="shared" si="7"/>
        <v>Low</v>
      </c>
      <c r="N40" s="144" t="s">
        <v>599</v>
      </c>
      <c r="O40" s="189" t="s">
        <v>10619</v>
      </c>
      <c r="P40" s="144" t="s">
        <v>2173</v>
      </c>
      <c r="Q40" s="147" t="s">
        <v>9842</v>
      </c>
    </row>
    <row r="41" spans="1:17" ht="263.39999999999998" customHeight="1" x14ac:dyDescent="0.4">
      <c r="A41" s="144" t="str">
        <f t="shared" ca="1" si="5"/>
        <v>Expired</v>
      </c>
      <c r="B41" s="144" t="s">
        <v>1653</v>
      </c>
      <c r="C41" s="156">
        <v>44166</v>
      </c>
      <c r="D41" s="145">
        <f>C41</f>
        <v>44166</v>
      </c>
      <c r="E41" s="145">
        <f t="shared" si="6"/>
        <v>44895</v>
      </c>
      <c r="F41" s="144" t="s">
        <v>2932</v>
      </c>
      <c r="G41" s="144" t="s">
        <v>3548</v>
      </c>
      <c r="H41" s="144" t="s">
        <v>7919</v>
      </c>
      <c r="I41" s="144" t="s">
        <v>3492</v>
      </c>
      <c r="J41" s="144" t="s">
        <v>2467</v>
      </c>
      <c r="K41" s="167" t="str">
        <f t="shared" si="1"/>
        <v>LP</v>
      </c>
      <c r="L41" s="144" t="s">
        <v>6261</v>
      </c>
      <c r="M41" s="144" t="str">
        <f t="shared" si="7"/>
        <v>Medium</v>
      </c>
      <c r="N41" s="144" t="s">
        <v>3549</v>
      </c>
      <c r="O41" s="189" t="s">
        <v>7963</v>
      </c>
      <c r="P41" s="144" t="s">
        <v>7964</v>
      </c>
      <c r="Q41" s="147" t="s">
        <v>7965</v>
      </c>
    </row>
    <row r="42" spans="1:17" ht="263.39999999999998" customHeight="1" x14ac:dyDescent="0.4">
      <c r="A42" s="144" t="str">
        <f t="shared" ca="1" si="5"/>
        <v>Expired</v>
      </c>
      <c r="B42" s="144" t="s">
        <v>3208</v>
      </c>
      <c r="C42" s="156">
        <v>43202</v>
      </c>
      <c r="D42" s="145">
        <v>44663</v>
      </c>
      <c r="E42" s="145">
        <f t="shared" si="6"/>
        <v>45393</v>
      </c>
      <c r="F42" s="144" t="s">
        <v>1227</v>
      </c>
      <c r="G42" s="144" t="s">
        <v>3550</v>
      </c>
      <c r="H42" s="144" t="s">
        <v>5</v>
      </c>
      <c r="I42" s="144" t="s">
        <v>3492</v>
      </c>
      <c r="J42" s="144" t="s">
        <v>2467</v>
      </c>
      <c r="K42" s="146" t="str">
        <f t="shared" si="1"/>
        <v>LP</v>
      </c>
      <c r="L42" s="144" t="s">
        <v>6263</v>
      </c>
      <c r="M42" s="144" t="str">
        <f t="shared" si="7"/>
        <v>Medium</v>
      </c>
      <c r="N42" s="144" t="s">
        <v>3551</v>
      </c>
      <c r="O42" s="189" t="s">
        <v>8811</v>
      </c>
      <c r="P42" s="144" t="s">
        <v>1864</v>
      </c>
      <c r="Q42" s="147" t="s">
        <v>3552</v>
      </c>
    </row>
    <row r="43" spans="1:17" ht="263.39999999999998" customHeight="1" x14ac:dyDescent="0.4">
      <c r="A43" s="144" t="str">
        <f t="shared" ca="1" si="5"/>
        <v>Active</v>
      </c>
      <c r="B43" s="144" t="s">
        <v>2802</v>
      </c>
      <c r="C43" s="156">
        <v>41711</v>
      </c>
      <c r="D43" s="145">
        <v>45364</v>
      </c>
      <c r="E43" s="145">
        <f t="shared" si="6"/>
        <v>46093</v>
      </c>
      <c r="F43" s="144" t="s">
        <v>2025</v>
      </c>
      <c r="G43" s="144" t="s">
        <v>3553</v>
      </c>
      <c r="H43" s="144" t="s">
        <v>7919</v>
      </c>
      <c r="I43" s="144" t="s">
        <v>3492</v>
      </c>
      <c r="J43" s="144" t="s">
        <v>2467</v>
      </c>
      <c r="K43" s="146" t="str">
        <f t="shared" si="1"/>
        <v>LP</v>
      </c>
      <c r="L43" s="144" t="s">
        <v>6265</v>
      </c>
      <c r="M43" s="144" t="str">
        <f t="shared" si="7"/>
        <v>Low</v>
      </c>
      <c r="N43" s="144" t="s">
        <v>208</v>
      </c>
      <c r="O43" s="189" t="s">
        <v>10620</v>
      </c>
      <c r="P43" s="144" t="s">
        <v>3554</v>
      </c>
      <c r="Q43" s="147" t="s">
        <v>9816</v>
      </c>
    </row>
    <row r="44" spans="1:17" ht="263.39999999999998" customHeight="1" x14ac:dyDescent="0.4">
      <c r="A44" s="144" t="str">
        <f t="shared" ca="1" si="5"/>
        <v>Expired</v>
      </c>
      <c r="B44" s="144" t="s">
        <v>2499</v>
      </c>
      <c r="C44" s="156">
        <v>43753</v>
      </c>
      <c r="D44" s="145">
        <f>C44</f>
        <v>43753</v>
      </c>
      <c r="E44" s="145">
        <f t="shared" si="6"/>
        <v>44483</v>
      </c>
      <c r="F44" s="144" t="s">
        <v>3312</v>
      </c>
      <c r="G44" s="144" t="s">
        <v>3555</v>
      </c>
      <c r="H44" s="144" t="s">
        <v>7919</v>
      </c>
      <c r="I44" s="144" t="s">
        <v>3492</v>
      </c>
      <c r="J44" s="144" t="s">
        <v>2467</v>
      </c>
      <c r="K44" s="146" t="str">
        <f t="shared" si="1"/>
        <v>LP</v>
      </c>
      <c r="L44" s="144" t="s">
        <v>6261</v>
      </c>
      <c r="M44" s="144" t="str">
        <f t="shared" si="7"/>
        <v>Medium</v>
      </c>
      <c r="N44" s="144" t="s">
        <v>3556</v>
      </c>
      <c r="O44" s="189"/>
      <c r="P44" s="144" t="s">
        <v>6671</v>
      </c>
      <c r="Q44" s="147" t="s">
        <v>6672</v>
      </c>
    </row>
    <row r="45" spans="1:17" ht="263.39999999999998" customHeight="1" x14ac:dyDescent="0.4">
      <c r="A45" s="144" t="str">
        <f t="shared" ca="1" si="5"/>
        <v>Active</v>
      </c>
      <c r="B45" s="144" t="s">
        <v>10229</v>
      </c>
      <c r="C45" s="156">
        <v>45632</v>
      </c>
      <c r="D45" s="145">
        <v>45632</v>
      </c>
      <c r="E45" s="145">
        <f t="shared" si="6"/>
        <v>46361</v>
      </c>
      <c r="F45" s="144" t="s">
        <v>10230</v>
      </c>
      <c r="G45" s="144" t="s">
        <v>10231</v>
      </c>
      <c r="H45" s="144" t="s">
        <v>7</v>
      </c>
      <c r="I45" s="144" t="s">
        <v>2237</v>
      </c>
      <c r="J45" s="144" t="s">
        <v>2467</v>
      </c>
      <c r="K45" s="146" t="str">
        <f t="shared" si="1"/>
        <v>LP</v>
      </c>
      <c r="L45" s="144" t="s">
        <v>6261</v>
      </c>
      <c r="M45" s="144" t="str">
        <f t="shared" si="7"/>
        <v>Medium</v>
      </c>
      <c r="N45" s="144" t="s">
        <v>10232</v>
      </c>
      <c r="O45" s="189" t="s">
        <v>749</v>
      </c>
      <c r="P45" s="144" t="s">
        <v>749</v>
      </c>
      <c r="Q45" s="147" t="s">
        <v>749</v>
      </c>
    </row>
    <row r="46" spans="1:17" ht="263.39999999999998" customHeight="1" x14ac:dyDescent="0.4">
      <c r="A46" s="144" t="str">
        <f t="shared" ca="1" si="5"/>
        <v>Expired</v>
      </c>
      <c r="B46" s="144" t="s">
        <v>2531</v>
      </c>
      <c r="C46" s="156">
        <v>43832</v>
      </c>
      <c r="D46" s="145">
        <f>C46</f>
        <v>43832</v>
      </c>
      <c r="E46" s="145">
        <f t="shared" si="6"/>
        <v>44562</v>
      </c>
      <c r="F46" s="144" t="s">
        <v>2934</v>
      </c>
      <c r="G46" s="144" t="s">
        <v>3558</v>
      </c>
      <c r="H46" s="144" t="s">
        <v>7919</v>
      </c>
      <c r="I46" s="144" t="s">
        <v>3492</v>
      </c>
      <c r="J46" s="144" t="s">
        <v>2467</v>
      </c>
      <c r="K46" s="167" t="str">
        <f t="shared" si="1"/>
        <v>LP</v>
      </c>
      <c r="L46" s="144" t="s">
        <v>6261</v>
      </c>
      <c r="M46" s="144" t="str">
        <f t="shared" si="7"/>
        <v>Medium</v>
      </c>
      <c r="N46" s="144" t="s">
        <v>3559</v>
      </c>
      <c r="O46" s="189" t="s">
        <v>7961</v>
      </c>
      <c r="P46" s="144" t="s">
        <v>1753</v>
      </c>
      <c r="Q46" s="147" t="s">
        <v>7962</v>
      </c>
    </row>
    <row r="47" spans="1:17" ht="263.39999999999998" customHeight="1" x14ac:dyDescent="0.4">
      <c r="A47" s="144" t="str">
        <f t="shared" ca="1" si="5"/>
        <v>Expired</v>
      </c>
      <c r="B47" s="144" t="s">
        <v>5957</v>
      </c>
      <c r="C47" s="156">
        <v>41743</v>
      </c>
      <c r="D47" s="145">
        <v>44665</v>
      </c>
      <c r="E47" s="145">
        <f t="shared" si="6"/>
        <v>45395</v>
      </c>
      <c r="F47" s="144" t="s">
        <v>2023</v>
      </c>
      <c r="G47" s="144" t="s">
        <v>3560</v>
      </c>
      <c r="H47" s="144" t="s">
        <v>7919</v>
      </c>
      <c r="I47" s="144" t="s">
        <v>3492</v>
      </c>
      <c r="J47" s="144" t="s">
        <v>2467</v>
      </c>
      <c r="K47" s="146" t="str">
        <f t="shared" si="1"/>
        <v>LP</v>
      </c>
      <c r="L47" s="144" t="s">
        <v>6261</v>
      </c>
      <c r="M47" s="144" t="str">
        <f t="shared" si="7"/>
        <v>Medium</v>
      </c>
      <c r="N47" s="144" t="s">
        <v>251</v>
      </c>
      <c r="O47" s="189" t="s">
        <v>9786</v>
      </c>
      <c r="P47" s="144" t="s">
        <v>9787</v>
      </c>
      <c r="Q47" s="147" t="s">
        <v>9788</v>
      </c>
    </row>
    <row r="48" spans="1:17" ht="263.39999999999998" customHeight="1" x14ac:dyDescent="0.4">
      <c r="A48" s="144" t="str">
        <f t="shared" ca="1" si="5"/>
        <v>Active</v>
      </c>
      <c r="B48" s="144" t="s">
        <v>2832</v>
      </c>
      <c r="C48" s="156">
        <v>41745</v>
      </c>
      <c r="D48" s="145">
        <v>45398</v>
      </c>
      <c r="E48" s="145">
        <f t="shared" si="6"/>
        <v>46127</v>
      </c>
      <c r="F48" s="144" t="s">
        <v>2018</v>
      </c>
      <c r="G48" s="144" t="s">
        <v>3561</v>
      </c>
      <c r="H48" s="144" t="s">
        <v>23</v>
      </c>
      <c r="I48" s="144" t="s">
        <v>3492</v>
      </c>
      <c r="J48" s="144" t="s">
        <v>2467</v>
      </c>
      <c r="K48" s="146" t="str">
        <f t="shared" si="1"/>
        <v>LP</v>
      </c>
      <c r="L48" s="144" t="s">
        <v>6261</v>
      </c>
      <c r="M48" s="144" t="str">
        <f t="shared" si="7"/>
        <v>Medium</v>
      </c>
      <c r="N48" s="144" t="s">
        <v>255</v>
      </c>
      <c r="O48" s="189" t="s">
        <v>9789</v>
      </c>
      <c r="P48" s="144" t="s">
        <v>9790</v>
      </c>
      <c r="Q48" s="147" t="s">
        <v>9791</v>
      </c>
    </row>
    <row r="49" spans="1:17" ht="263.39999999999998" customHeight="1" x14ac:dyDescent="0.4">
      <c r="A49" s="144" t="str">
        <f t="shared" ca="1" si="5"/>
        <v>Expired</v>
      </c>
      <c r="B49" s="144" t="s">
        <v>1340</v>
      </c>
      <c r="C49" s="156">
        <v>43362</v>
      </c>
      <c r="D49" s="145">
        <v>44093</v>
      </c>
      <c r="E49" s="145">
        <f t="shared" si="6"/>
        <v>44822</v>
      </c>
      <c r="F49" s="144" t="s">
        <v>2935</v>
      </c>
      <c r="G49" s="144" t="s">
        <v>3562</v>
      </c>
      <c r="H49" s="144" t="s">
        <v>19</v>
      </c>
      <c r="I49" s="144" t="s">
        <v>3492</v>
      </c>
      <c r="J49" s="144" t="s">
        <v>2467</v>
      </c>
      <c r="K49" s="146" t="str">
        <f t="shared" si="1"/>
        <v>LP</v>
      </c>
      <c r="L49" s="144" t="s">
        <v>6264</v>
      </c>
      <c r="M49" s="144" t="str">
        <f t="shared" si="7"/>
        <v>Low</v>
      </c>
      <c r="N49" s="144" t="s">
        <v>7396</v>
      </c>
      <c r="O49" s="189" t="s">
        <v>9785</v>
      </c>
      <c r="P49" s="144" t="s">
        <v>9783</v>
      </c>
      <c r="Q49" s="147" t="s">
        <v>9784</v>
      </c>
    </row>
    <row r="50" spans="1:17" ht="263.39999999999998" customHeight="1" x14ac:dyDescent="0.4">
      <c r="A50" s="144" t="str">
        <f t="shared" ca="1" si="5"/>
        <v>Expired</v>
      </c>
      <c r="B50" s="148" t="s">
        <v>1097</v>
      </c>
      <c r="C50" s="159" t="s">
        <v>749</v>
      </c>
      <c r="D50" s="157">
        <v>43052</v>
      </c>
      <c r="E50" s="145">
        <f t="shared" si="6"/>
        <v>43781</v>
      </c>
      <c r="F50" s="144" t="s">
        <v>1542</v>
      </c>
      <c r="G50" s="148" t="s">
        <v>7229</v>
      </c>
      <c r="H50" s="148" t="s">
        <v>10</v>
      </c>
      <c r="I50" s="148" t="s">
        <v>2237</v>
      </c>
      <c r="J50" s="169"/>
      <c r="K50" s="146" t="str">
        <f t="shared" si="1"/>
        <v/>
      </c>
      <c r="L50" s="148" t="s">
        <v>6264</v>
      </c>
      <c r="M50" s="144" t="str">
        <f t="shared" si="7"/>
        <v>Low</v>
      </c>
      <c r="N50" s="148" t="s">
        <v>3563</v>
      </c>
      <c r="O50" s="190"/>
      <c r="P50" s="148" t="s">
        <v>2229</v>
      </c>
      <c r="Q50" s="168"/>
    </row>
    <row r="51" spans="1:17" ht="263.39999999999998" customHeight="1" x14ac:dyDescent="0.4">
      <c r="A51" s="144" t="str">
        <f t="shared" ca="1" si="5"/>
        <v>Active</v>
      </c>
      <c r="B51" s="144" t="s">
        <v>6743</v>
      </c>
      <c r="C51" s="156">
        <v>44086</v>
      </c>
      <c r="D51" s="145">
        <v>45547</v>
      </c>
      <c r="E51" s="145">
        <f t="shared" si="6"/>
        <v>46276</v>
      </c>
      <c r="F51" s="144" t="s">
        <v>8323</v>
      </c>
      <c r="G51" s="144" t="s">
        <v>3564</v>
      </c>
      <c r="H51" s="144" t="s">
        <v>23</v>
      </c>
      <c r="I51" s="144" t="s">
        <v>3492</v>
      </c>
      <c r="J51" s="144" t="s">
        <v>2467</v>
      </c>
      <c r="K51" s="146" t="str">
        <f t="shared" si="1"/>
        <v>LP</v>
      </c>
      <c r="L51" s="144" t="s">
        <v>6264</v>
      </c>
      <c r="M51" s="144" t="str">
        <f t="shared" si="7"/>
        <v>Low</v>
      </c>
      <c r="N51" s="144" t="s">
        <v>1364</v>
      </c>
      <c r="O51" s="189" t="s">
        <v>8325</v>
      </c>
      <c r="P51" s="144" t="s">
        <v>8324</v>
      </c>
      <c r="Q51" s="147" t="s">
        <v>8326</v>
      </c>
    </row>
    <row r="52" spans="1:17" ht="263.39999999999998" customHeight="1" x14ac:dyDescent="0.4">
      <c r="A52" s="144" t="s">
        <v>3417</v>
      </c>
      <c r="B52" s="170" t="s">
        <v>7088</v>
      </c>
      <c r="C52" s="156">
        <v>45072</v>
      </c>
      <c r="D52" s="145">
        <v>45072</v>
      </c>
      <c r="E52" s="145">
        <v>45071</v>
      </c>
      <c r="F52" s="144" t="s">
        <v>7089</v>
      </c>
      <c r="G52" s="148" t="s">
        <v>7090</v>
      </c>
      <c r="H52" s="148" t="s">
        <v>154</v>
      </c>
      <c r="I52" s="148" t="s">
        <v>2237</v>
      </c>
      <c r="J52" s="169" t="s">
        <v>2467</v>
      </c>
      <c r="K52" s="146" t="str">
        <f t="shared" si="1"/>
        <v>LP</v>
      </c>
      <c r="L52" s="144" t="s">
        <v>6264</v>
      </c>
      <c r="M52" s="144" t="str">
        <f t="shared" si="7"/>
        <v>Low</v>
      </c>
      <c r="N52" s="148" t="s">
        <v>6953</v>
      </c>
      <c r="O52" s="189"/>
      <c r="P52" s="148" t="s">
        <v>7091</v>
      </c>
      <c r="Q52" s="147" t="s">
        <v>7092</v>
      </c>
    </row>
    <row r="53" spans="1:17" ht="263.39999999999998" customHeight="1" x14ac:dyDescent="0.4">
      <c r="A53" s="144" t="str">
        <f t="shared" ref="A53:A116" ca="1" si="8">IF(E53&lt;TODAY(),"Expired","Active")</f>
        <v>Expired</v>
      </c>
      <c r="B53" s="144" t="s">
        <v>1114</v>
      </c>
      <c r="C53" s="156">
        <v>43042</v>
      </c>
      <c r="D53" s="145">
        <v>43772</v>
      </c>
      <c r="E53" s="145">
        <f t="shared" ref="E53:E80" si="9">DATE(YEAR(D53)+2,MONTH(D53),DAY(D53)-1)</f>
        <v>44502</v>
      </c>
      <c r="F53" s="144" t="s">
        <v>1111</v>
      </c>
      <c r="G53" s="144" t="s">
        <v>6669</v>
      </c>
      <c r="H53" s="148" t="s">
        <v>13</v>
      </c>
      <c r="I53" s="144" t="s">
        <v>3492</v>
      </c>
      <c r="J53" s="144" t="s">
        <v>2467</v>
      </c>
      <c r="K53" s="146" t="str">
        <f t="shared" si="1"/>
        <v>LP</v>
      </c>
      <c r="L53" s="144" t="s">
        <v>6264</v>
      </c>
      <c r="M53" s="144" t="str">
        <f t="shared" si="7"/>
        <v>Low</v>
      </c>
      <c r="N53" s="144" t="s">
        <v>7397</v>
      </c>
      <c r="O53" s="189" t="s">
        <v>9780</v>
      </c>
      <c r="P53" s="144" t="s">
        <v>9781</v>
      </c>
      <c r="Q53" s="152" t="s">
        <v>9782</v>
      </c>
    </row>
    <row r="54" spans="1:17" ht="263.39999999999998" customHeight="1" x14ac:dyDescent="0.4">
      <c r="A54" s="144" t="str">
        <f t="shared" ca="1" si="8"/>
        <v>Expired</v>
      </c>
      <c r="B54" s="144" t="s">
        <v>1136</v>
      </c>
      <c r="C54" s="145">
        <v>43109</v>
      </c>
      <c r="D54" s="145">
        <v>44222</v>
      </c>
      <c r="E54" s="145">
        <f t="shared" si="9"/>
        <v>44951</v>
      </c>
      <c r="F54" s="144" t="s">
        <v>1146</v>
      </c>
      <c r="G54" s="144" t="s">
        <v>3565</v>
      </c>
      <c r="H54" s="144" t="s">
        <v>7919</v>
      </c>
      <c r="I54" s="144" t="s">
        <v>3492</v>
      </c>
      <c r="J54" s="144" t="s">
        <v>2467</v>
      </c>
      <c r="K54" s="146" t="str">
        <f t="shared" si="1"/>
        <v>LP</v>
      </c>
      <c r="L54" s="144" t="s">
        <v>6264</v>
      </c>
      <c r="M54" s="144" t="str">
        <f t="shared" si="7"/>
        <v>Low</v>
      </c>
      <c r="N54" s="144" t="s">
        <v>7398</v>
      </c>
      <c r="O54" s="189" t="s">
        <v>7958</v>
      </c>
      <c r="P54" s="144" t="s">
        <v>7959</v>
      </c>
      <c r="Q54" s="147" t="s">
        <v>7960</v>
      </c>
    </row>
    <row r="55" spans="1:17" ht="263.39999999999998" customHeight="1" x14ac:dyDescent="0.4">
      <c r="A55" s="144" t="str">
        <f t="shared" ca="1" si="8"/>
        <v>Active</v>
      </c>
      <c r="B55" s="144" t="s">
        <v>6668</v>
      </c>
      <c r="C55" s="145">
        <v>43986</v>
      </c>
      <c r="D55" s="145">
        <v>45447</v>
      </c>
      <c r="E55" s="145">
        <f t="shared" si="9"/>
        <v>46176</v>
      </c>
      <c r="F55" s="144" t="s">
        <v>5690</v>
      </c>
      <c r="G55" s="144" t="s">
        <v>3566</v>
      </c>
      <c r="H55" s="144" t="s">
        <v>7919</v>
      </c>
      <c r="I55" s="144" t="s">
        <v>3492</v>
      </c>
      <c r="J55" s="144" t="s">
        <v>2467</v>
      </c>
      <c r="K55" s="146" t="str">
        <f t="shared" si="1"/>
        <v>LP</v>
      </c>
      <c r="L55" s="144" t="s">
        <v>6263</v>
      </c>
      <c r="M55" s="144" t="str">
        <f t="shared" si="7"/>
        <v>Medium</v>
      </c>
      <c r="N55" s="144" t="s">
        <v>3567</v>
      </c>
      <c r="O55" s="189" t="s">
        <v>9777</v>
      </c>
      <c r="P55" s="144" t="s">
        <v>9778</v>
      </c>
      <c r="Q55" s="171" t="s">
        <v>9779</v>
      </c>
    </row>
    <row r="56" spans="1:17" ht="263.39999999999998" customHeight="1" x14ac:dyDescent="0.4">
      <c r="A56" s="144" t="str">
        <f t="shared" ca="1" si="8"/>
        <v>Expired</v>
      </c>
      <c r="B56" s="144" t="s">
        <v>140</v>
      </c>
      <c r="C56" s="145">
        <v>41816</v>
      </c>
      <c r="D56" s="145">
        <f>C56</f>
        <v>41816</v>
      </c>
      <c r="E56" s="145">
        <f t="shared" si="9"/>
        <v>42546</v>
      </c>
      <c r="F56" s="144" t="s">
        <v>141</v>
      </c>
      <c r="G56" s="144" t="s">
        <v>3568</v>
      </c>
      <c r="H56" s="144" t="s">
        <v>7919</v>
      </c>
      <c r="I56" s="144" t="s">
        <v>3492</v>
      </c>
      <c r="J56" s="144" t="s">
        <v>2467</v>
      </c>
      <c r="K56" s="167" t="str">
        <f t="shared" si="1"/>
        <v>LP</v>
      </c>
      <c r="L56" s="144" t="s">
        <v>6268</v>
      </c>
      <c r="M56" s="144" t="str">
        <f>IF(EXACT(L56,"Overseas Charities Operating in Jamaica"),"Medium",IF(EXACT(L56,"Muslim Groups/Foundations"),"Medium",IF(EXACT(L56,"Churches"),"Low",IF(EXACT(L56,"Benevolent Societies"),"Low",IF(EXACT(L56,"Alumni/Past Students'associations"),"Low",IF(EXACT(L56,"Schools(Government/Private)"),"Low",IF(EXACT(L56,"Govt.Based Trusts/Charities"),"Low",IF(EXACT(L56,"Trust"),"Medium",IF(EXACT(L56,"Company Based Foundations"),"Medium",IF(EXACT(L56,"Other Foundations"),"Medium",IF(EXACT(L56,"Unincorporated Groups"),"Medium","")))))))))))</f>
        <v>Low</v>
      </c>
      <c r="N56" s="144" t="s">
        <v>300</v>
      </c>
      <c r="O56" s="189"/>
      <c r="P56" s="144" t="s">
        <v>6678</v>
      </c>
      <c r="Q56" s="152" t="s">
        <v>6677</v>
      </c>
    </row>
    <row r="57" spans="1:17" ht="263.39999999999998" customHeight="1" x14ac:dyDescent="0.4">
      <c r="A57" s="144" t="str">
        <f t="shared" ca="1" si="8"/>
        <v>Expired</v>
      </c>
      <c r="B57" s="144" t="s">
        <v>1113</v>
      </c>
      <c r="C57" s="145">
        <v>43042</v>
      </c>
      <c r="D57" s="145">
        <f>C57</f>
        <v>43042</v>
      </c>
      <c r="E57" s="145">
        <f t="shared" si="9"/>
        <v>43771</v>
      </c>
      <c r="F57" s="144" t="s">
        <v>1110</v>
      </c>
      <c r="G57" s="144" t="s">
        <v>7230</v>
      </c>
      <c r="H57" s="144" t="s">
        <v>7919</v>
      </c>
      <c r="I57" s="144" t="s">
        <v>3492</v>
      </c>
      <c r="J57" s="144" t="s">
        <v>2467</v>
      </c>
      <c r="K57" s="146" t="str">
        <f t="shared" si="1"/>
        <v>LP</v>
      </c>
      <c r="L57" s="144" t="s">
        <v>6261</v>
      </c>
      <c r="M57" s="144" t="str">
        <f t="shared" ref="M57:M88" si="10">IF(EXACT(L57,"Overseas Charities Operating in Jamaica"),"Medium",IF(EXACT(L57,"Muslim Groups/Foundations"),"Medium",IF(EXACT(L57,"Churches"),"Low",IF(EXACT(L57,"Benevolent Societies"),"Low",IF(EXACT(L57,"Alumni/Past Students Associations"),"Low",IF(EXACT(L57,"Schools(Government/Private)"),"Low",IF(EXACT(L57,"Govt.Based Trusts/Charities"),"Low",IF(EXACT(L57,"Trust"),"Medium",IF(EXACT(L57,"Company Based Foundations"),"Medium",IF(EXACT(L57,"Other Foundations"),"Medium",IF(EXACT(L57,"Unincorporated Groups"),"Medium","")))))))))))</f>
        <v>Medium</v>
      </c>
      <c r="N57" s="144" t="s">
        <v>7399</v>
      </c>
      <c r="O57" s="189"/>
      <c r="P57" s="144" t="s">
        <v>6679</v>
      </c>
      <c r="Q57" s="152" t="s">
        <v>6680</v>
      </c>
    </row>
    <row r="58" spans="1:17" ht="263.39999999999998" customHeight="1" x14ac:dyDescent="0.4">
      <c r="A58" s="144" t="str">
        <f t="shared" ca="1" si="8"/>
        <v>Expired</v>
      </c>
      <c r="B58" s="144" t="s">
        <v>915</v>
      </c>
      <c r="C58" s="145">
        <v>42802</v>
      </c>
      <c r="D58" s="145">
        <f>C58</f>
        <v>42802</v>
      </c>
      <c r="E58" s="145">
        <f t="shared" si="9"/>
        <v>43531</v>
      </c>
      <c r="F58" s="144" t="s">
        <v>6572</v>
      </c>
      <c r="G58" s="144" t="s">
        <v>3569</v>
      </c>
      <c r="H58" s="144" t="s">
        <v>19</v>
      </c>
      <c r="I58" s="144" t="s">
        <v>3492</v>
      </c>
      <c r="J58" s="144" t="s">
        <v>2467</v>
      </c>
      <c r="K58" s="146" t="str">
        <f t="shared" si="1"/>
        <v>LP</v>
      </c>
      <c r="L58" s="144" t="s">
        <v>6264</v>
      </c>
      <c r="M58" s="144" t="str">
        <f t="shared" si="10"/>
        <v>Low</v>
      </c>
      <c r="N58" s="144" t="s">
        <v>3570</v>
      </c>
      <c r="O58" s="189" t="s">
        <v>7957</v>
      </c>
      <c r="P58" s="144" t="s">
        <v>6691</v>
      </c>
      <c r="Q58" s="152" t="s">
        <v>6690</v>
      </c>
    </row>
    <row r="59" spans="1:17" ht="263.39999999999998" customHeight="1" x14ac:dyDescent="0.4">
      <c r="A59" s="144" t="str">
        <f t="shared" ca="1" si="8"/>
        <v>Active</v>
      </c>
      <c r="B59" s="144" t="s">
        <v>9722</v>
      </c>
      <c r="C59" s="145">
        <v>45436</v>
      </c>
      <c r="D59" s="145">
        <f>C59</f>
        <v>45436</v>
      </c>
      <c r="E59" s="145">
        <f t="shared" si="9"/>
        <v>46165</v>
      </c>
      <c r="F59" s="144" t="s">
        <v>9723</v>
      </c>
      <c r="G59" s="144" t="s">
        <v>9724</v>
      </c>
      <c r="H59" s="144" t="s">
        <v>19</v>
      </c>
      <c r="I59" s="144" t="s">
        <v>3492</v>
      </c>
      <c r="J59" s="144" t="s">
        <v>2467</v>
      </c>
      <c r="K59" s="146" t="str">
        <f t="shared" si="1"/>
        <v>LP</v>
      </c>
      <c r="L59" s="144" t="s">
        <v>6264</v>
      </c>
      <c r="M59" s="144" t="str">
        <f t="shared" si="10"/>
        <v>Low</v>
      </c>
      <c r="N59" s="144" t="s">
        <v>3513</v>
      </c>
      <c r="O59" s="189" t="s">
        <v>9725</v>
      </c>
      <c r="P59" s="144" t="s">
        <v>9726</v>
      </c>
      <c r="Q59" s="147" t="s">
        <v>9727</v>
      </c>
    </row>
    <row r="60" spans="1:17" ht="263.39999999999998" customHeight="1" x14ac:dyDescent="0.4">
      <c r="A60" s="144" t="str">
        <f t="shared" ca="1" si="8"/>
        <v>Active</v>
      </c>
      <c r="B60" s="144" t="s">
        <v>6035</v>
      </c>
      <c r="C60" s="145">
        <v>41792</v>
      </c>
      <c r="D60" s="145">
        <v>45445</v>
      </c>
      <c r="E60" s="145">
        <f t="shared" si="9"/>
        <v>46174</v>
      </c>
      <c r="F60" s="144" t="s">
        <v>99</v>
      </c>
      <c r="G60" s="144" t="s">
        <v>3572</v>
      </c>
      <c r="H60" s="144" t="s">
        <v>7919</v>
      </c>
      <c r="I60" s="144" t="s">
        <v>3492</v>
      </c>
      <c r="J60" s="144" t="s">
        <v>2467</v>
      </c>
      <c r="K60" s="146" t="str">
        <f t="shared" si="1"/>
        <v>LP</v>
      </c>
      <c r="L60" s="144" t="s">
        <v>6264</v>
      </c>
      <c r="M60" s="144" t="str">
        <f t="shared" si="10"/>
        <v>Low</v>
      </c>
      <c r="N60" s="144" t="s">
        <v>280</v>
      </c>
      <c r="O60" s="189" t="s">
        <v>10495</v>
      </c>
      <c r="P60" s="144" t="s">
        <v>2157</v>
      </c>
      <c r="Q60" s="147" t="s">
        <v>10496</v>
      </c>
    </row>
    <row r="61" spans="1:17" ht="263.39999999999998" customHeight="1" x14ac:dyDescent="0.4">
      <c r="A61" s="144" t="str">
        <f t="shared" ca="1" si="8"/>
        <v>Expired</v>
      </c>
      <c r="B61" s="148" t="s">
        <v>7980</v>
      </c>
      <c r="C61" s="153">
        <v>43565</v>
      </c>
      <c r="D61" s="157">
        <v>45025</v>
      </c>
      <c r="E61" s="145">
        <f t="shared" si="9"/>
        <v>45755</v>
      </c>
      <c r="F61" s="144" t="s">
        <v>1544</v>
      </c>
      <c r="G61" s="148" t="s">
        <v>3573</v>
      </c>
      <c r="H61" s="148" t="s">
        <v>154</v>
      </c>
      <c r="I61" s="148" t="s">
        <v>2237</v>
      </c>
      <c r="J61" s="144" t="s">
        <v>2467</v>
      </c>
      <c r="K61" s="146" t="str">
        <f t="shared" si="1"/>
        <v>LP</v>
      </c>
      <c r="L61" s="148" t="s">
        <v>6261</v>
      </c>
      <c r="M61" s="144" t="str">
        <f t="shared" si="10"/>
        <v>Medium</v>
      </c>
      <c r="N61" s="148" t="s">
        <v>2230</v>
      </c>
      <c r="O61" s="190"/>
      <c r="P61" s="148" t="s">
        <v>7987</v>
      </c>
      <c r="Q61" s="168" t="s">
        <v>7988</v>
      </c>
    </row>
    <row r="62" spans="1:17" ht="263.39999999999998" customHeight="1" x14ac:dyDescent="0.4">
      <c r="A62" s="144" t="str">
        <f t="shared" ca="1" si="8"/>
        <v>Expired</v>
      </c>
      <c r="B62" s="144" t="s">
        <v>5945</v>
      </c>
      <c r="C62" s="145">
        <v>42604</v>
      </c>
      <c r="D62" s="145">
        <v>44795</v>
      </c>
      <c r="E62" s="145">
        <f t="shared" si="9"/>
        <v>45525</v>
      </c>
      <c r="F62" s="144" t="s">
        <v>2093</v>
      </c>
      <c r="G62" s="144" t="s">
        <v>3574</v>
      </c>
      <c r="H62" s="144" t="s">
        <v>7919</v>
      </c>
      <c r="I62" s="144" t="s">
        <v>3492</v>
      </c>
      <c r="J62" s="144" t="s">
        <v>2467</v>
      </c>
      <c r="K62" s="146" t="str">
        <f t="shared" si="1"/>
        <v>LP</v>
      </c>
      <c r="L62" s="144" t="s">
        <v>6269</v>
      </c>
      <c r="M62" s="144" t="str">
        <f t="shared" si="10"/>
        <v>Medium</v>
      </c>
      <c r="N62" s="144" t="s">
        <v>3575</v>
      </c>
      <c r="O62" s="189"/>
      <c r="P62" s="144" t="s">
        <v>1852</v>
      </c>
      <c r="Q62" s="152" t="s">
        <v>3576</v>
      </c>
    </row>
    <row r="63" spans="1:17" ht="263.39999999999998" customHeight="1" x14ac:dyDescent="0.4">
      <c r="A63" s="144" t="str">
        <f t="shared" ca="1" si="8"/>
        <v>Expired</v>
      </c>
      <c r="B63" s="144" t="s">
        <v>2427</v>
      </c>
      <c r="C63" s="145">
        <v>44337</v>
      </c>
      <c r="D63" s="145">
        <v>45067</v>
      </c>
      <c r="E63" s="145">
        <f t="shared" si="9"/>
        <v>45797</v>
      </c>
      <c r="F63" s="144" t="s">
        <v>6573</v>
      </c>
      <c r="G63" s="144" t="s">
        <v>3577</v>
      </c>
      <c r="H63" s="144" t="s">
        <v>7919</v>
      </c>
      <c r="I63" s="144" t="s">
        <v>3492</v>
      </c>
      <c r="J63" s="144" t="s">
        <v>2467</v>
      </c>
      <c r="K63" s="146" t="str">
        <f t="shared" si="1"/>
        <v>LP</v>
      </c>
      <c r="L63" s="144" t="s">
        <v>6269</v>
      </c>
      <c r="M63" s="144" t="str">
        <f t="shared" si="10"/>
        <v>Medium</v>
      </c>
      <c r="N63" s="144" t="s">
        <v>3578</v>
      </c>
      <c r="O63" s="189" t="s">
        <v>8000</v>
      </c>
      <c r="P63" s="144" t="s">
        <v>8001</v>
      </c>
      <c r="Q63" s="147" t="s">
        <v>8002</v>
      </c>
    </row>
    <row r="64" spans="1:17" ht="263.39999999999998" customHeight="1" x14ac:dyDescent="0.4">
      <c r="A64" s="144" t="str">
        <f t="shared" ca="1" si="8"/>
        <v>Expired</v>
      </c>
      <c r="B64" s="144" t="s">
        <v>725</v>
      </c>
      <c r="C64" s="145">
        <v>42401</v>
      </c>
      <c r="D64" s="145">
        <f>C64</f>
        <v>42401</v>
      </c>
      <c r="E64" s="145">
        <f t="shared" si="9"/>
        <v>43131</v>
      </c>
      <c r="F64" s="144" t="s">
        <v>6787</v>
      </c>
      <c r="G64" s="144" t="s">
        <v>3579</v>
      </c>
      <c r="H64" s="144" t="s">
        <v>7919</v>
      </c>
      <c r="I64" s="144" t="s">
        <v>3492</v>
      </c>
      <c r="J64" s="144" t="s">
        <v>2467</v>
      </c>
      <c r="K64" s="146" t="str">
        <f t="shared" si="1"/>
        <v>LP</v>
      </c>
      <c r="L64" s="144" t="s">
        <v>6269</v>
      </c>
      <c r="M64" s="144" t="str">
        <f t="shared" si="10"/>
        <v>Medium</v>
      </c>
      <c r="N64" s="144" t="s">
        <v>3580</v>
      </c>
      <c r="O64" s="189" t="s">
        <v>7997</v>
      </c>
      <c r="P64" s="144" t="s">
        <v>7998</v>
      </c>
      <c r="Q64" s="147" t="s">
        <v>7999</v>
      </c>
    </row>
    <row r="65" spans="1:17" ht="263.39999999999998" customHeight="1" x14ac:dyDescent="0.4">
      <c r="A65" s="144" t="str">
        <f t="shared" ca="1" si="8"/>
        <v>Active</v>
      </c>
      <c r="B65" s="144" t="s">
        <v>6413</v>
      </c>
      <c r="C65" s="145">
        <v>44953</v>
      </c>
      <c r="D65" s="145">
        <v>45684</v>
      </c>
      <c r="E65" s="145">
        <f t="shared" si="9"/>
        <v>46413</v>
      </c>
      <c r="F65" s="144" t="s">
        <v>6414</v>
      </c>
      <c r="G65" s="144" t="s">
        <v>6415</v>
      </c>
      <c r="H65" s="148" t="s">
        <v>19</v>
      </c>
      <c r="I65" s="144" t="s">
        <v>3492</v>
      </c>
      <c r="J65" s="144" t="s">
        <v>2467</v>
      </c>
      <c r="K65" s="146" t="str">
        <f t="shared" si="1"/>
        <v>LP</v>
      </c>
      <c r="L65" s="144" t="s">
        <v>6261</v>
      </c>
      <c r="M65" s="144" t="str">
        <f t="shared" si="10"/>
        <v>Medium</v>
      </c>
      <c r="N65" s="144" t="s">
        <v>7301</v>
      </c>
      <c r="O65" s="189" t="s">
        <v>10265</v>
      </c>
      <c r="P65" s="153" t="s">
        <v>10264</v>
      </c>
      <c r="Q65" s="171" t="s">
        <v>10266</v>
      </c>
    </row>
    <row r="66" spans="1:17" ht="263.39999999999998" customHeight="1" x14ac:dyDescent="0.4">
      <c r="A66" s="144" t="str">
        <f t="shared" ca="1" si="8"/>
        <v>Expired</v>
      </c>
      <c r="B66" s="144" t="s">
        <v>697</v>
      </c>
      <c r="C66" s="145">
        <v>42353</v>
      </c>
      <c r="D66" s="145">
        <f t="shared" ref="D66:D72" si="11">C66</f>
        <v>42353</v>
      </c>
      <c r="E66" s="145">
        <f t="shared" si="9"/>
        <v>43083</v>
      </c>
      <c r="F66" s="144" t="s">
        <v>3313</v>
      </c>
      <c r="G66" s="144" t="s">
        <v>3581</v>
      </c>
      <c r="H66" s="144" t="s">
        <v>19</v>
      </c>
      <c r="I66" s="144" t="s">
        <v>3492</v>
      </c>
      <c r="J66" s="144" t="s">
        <v>2467</v>
      </c>
      <c r="K66" s="146" t="str">
        <f t="shared" si="1"/>
        <v>LP</v>
      </c>
      <c r="L66" s="144" t="s">
        <v>6261</v>
      </c>
      <c r="M66" s="144" t="str">
        <f t="shared" si="10"/>
        <v>Medium</v>
      </c>
      <c r="N66" s="144" t="s">
        <v>708</v>
      </c>
      <c r="O66" s="189"/>
      <c r="P66" s="144" t="s">
        <v>6694</v>
      </c>
      <c r="Q66" s="152" t="s">
        <v>6695</v>
      </c>
    </row>
    <row r="67" spans="1:17" ht="263.39999999999998" customHeight="1" x14ac:dyDescent="0.4">
      <c r="A67" s="144" t="str">
        <f t="shared" ca="1" si="8"/>
        <v>Expired</v>
      </c>
      <c r="B67" s="144" t="s">
        <v>172</v>
      </c>
      <c r="C67" s="145">
        <v>41842</v>
      </c>
      <c r="D67" s="145">
        <f t="shared" si="11"/>
        <v>41842</v>
      </c>
      <c r="E67" s="145">
        <f t="shared" si="9"/>
        <v>42572</v>
      </c>
      <c r="F67" s="144" t="s">
        <v>173</v>
      </c>
      <c r="G67" s="144" t="s">
        <v>3582</v>
      </c>
      <c r="H67" s="144" t="s">
        <v>7919</v>
      </c>
      <c r="I67" s="144" t="s">
        <v>3492</v>
      </c>
      <c r="J67" s="144" t="s">
        <v>2467</v>
      </c>
      <c r="K67" s="146" t="str">
        <f t="shared" ref="K67:K130" si="12">IF(EXACT(J67,"C - COMPANY ACT"),"LP",IF(EXACT(J67,"V- VEST ACT (WITHIN PARLIAMENT) "),"LP",IF(EXACT(J67,"FS - FRIENDLY SOCIETIES ACT"),"LP",IF(EXACT(J67,"UN - UNICORPORATED"),"LA",""))))</f>
        <v>LP</v>
      </c>
      <c r="L67" s="144" t="s">
        <v>6264</v>
      </c>
      <c r="M67" s="144" t="str">
        <f t="shared" si="10"/>
        <v>Low</v>
      </c>
      <c r="N67" s="144" t="s">
        <v>312</v>
      </c>
      <c r="O67" s="189"/>
      <c r="P67" s="144" t="s">
        <v>6692</v>
      </c>
      <c r="Q67" s="152" t="s">
        <v>6693</v>
      </c>
    </row>
    <row r="68" spans="1:17" ht="263.39999999999998" customHeight="1" x14ac:dyDescent="0.4">
      <c r="A68" s="144" t="str">
        <f t="shared" ca="1" si="8"/>
        <v>Expired</v>
      </c>
      <c r="B68" s="144" t="s">
        <v>1467</v>
      </c>
      <c r="C68" s="145">
        <v>43563</v>
      </c>
      <c r="D68" s="145">
        <f t="shared" si="11"/>
        <v>43563</v>
      </c>
      <c r="E68" s="145">
        <f t="shared" si="9"/>
        <v>44293</v>
      </c>
      <c r="F68" s="144" t="s">
        <v>2936</v>
      </c>
      <c r="G68" s="144" t="s">
        <v>3583</v>
      </c>
      <c r="H68" s="144" t="s">
        <v>23</v>
      </c>
      <c r="I68" s="144" t="s">
        <v>3492</v>
      </c>
      <c r="J68" s="144" t="s">
        <v>2467</v>
      </c>
      <c r="K68" s="146" t="str">
        <f t="shared" si="12"/>
        <v>LP</v>
      </c>
      <c r="L68" s="144" t="s">
        <v>6264</v>
      </c>
      <c r="M68" s="144" t="str">
        <f t="shared" si="10"/>
        <v>Low</v>
      </c>
      <c r="N68" s="144" t="s">
        <v>7400</v>
      </c>
      <c r="O68" s="189" t="s">
        <v>7976</v>
      </c>
      <c r="P68" s="144" t="s">
        <v>7977</v>
      </c>
      <c r="Q68" s="147" t="s">
        <v>7978</v>
      </c>
    </row>
    <row r="69" spans="1:17" ht="263.39999999999998" customHeight="1" x14ac:dyDescent="0.4">
      <c r="A69" s="144" t="str">
        <f t="shared" ca="1" si="8"/>
        <v>Expired</v>
      </c>
      <c r="B69" s="144" t="s">
        <v>814</v>
      </c>
      <c r="C69" s="145">
        <v>42579</v>
      </c>
      <c r="D69" s="145">
        <f t="shared" si="11"/>
        <v>42579</v>
      </c>
      <c r="E69" s="145">
        <f t="shared" si="9"/>
        <v>43308</v>
      </c>
      <c r="F69" s="144" t="s">
        <v>826</v>
      </c>
      <c r="G69" s="144" t="s">
        <v>3584</v>
      </c>
      <c r="H69" s="144" t="s">
        <v>7919</v>
      </c>
      <c r="I69" s="144" t="s">
        <v>3492</v>
      </c>
      <c r="J69" s="144" t="s">
        <v>2467</v>
      </c>
      <c r="K69" s="146" t="str">
        <f t="shared" si="12"/>
        <v>LP</v>
      </c>
      <c r="L69" s="144" t="s">
        <v>6264</v>
      </c>
      <c r="M69" s="144" t="str">
        <f t="shared" si="10"/>
        <v>Low</v>
      </c>
      <c r="N69" s="144" t="s">
        <v>3585</v>
      </c>
      <c r="O69" s="189"/>
      <c r="P69" s="144" t="s">
        <v>829</v>
      </c>
      <c r="Q69" s="147" t="s">
        <v>3586</v>
      </c>
    </row>
    <row r="70" spans="1:17" ht="263.39999999999998" customHeight="1" x14ac:dyDescent="0.4">
      <c r="A70" s="144" t="str">
        <f t="shared" ca="1" si="8"/>
        <v>Expired</v>
      </c>
      <c r="B70" s="144" t="s">
        <v>2516</v>
      </c>
      <c r="C70" s="145">
        <v>43803</v>
      </c>
      <c r="D70" s="145">
        <f t="shared" si="11"/>
        <v>43803</v>
      </c>
      <c r="E70" s="145">
        <f t="shared" si="9"/>
        <v>44533</v>
      </c>
      <c r="F70" s="144" t="s">
        <v>6418</v>
      </c>
      <c r="G70" s="144" t="s">
        <v>3587</v>
      </c>
      <c r="H70" s="144" t="s">
        <v>7919</v>
      </c>
      <c r="I70" s="144" t="s">
        <v>3492</v>
      </c>
      <c r="J70" s="144" t="s">
        <v>2467</v>
      </c>
      <c r="K70" s="146" t="str">
        <f t="shared" si="12"/>
        <v>LP</v>
      </c>
      <c r="L70" s="144" t="s">
        <v>6261</v>
      </c>
      <c r="M70" s="144" t="str">
        <f t="shared" si="10"/>
        <v>Medium</v>
      </c>
      <c r="N70" s="144" t="s">
        <v>3588</v>
      </c>
      <c r="O70" s="189" t="s">
        <v>7975</v>
      </c>
      <c r="P70" s="144" t="s">
        <v>6667</v>
      </c>
      <c r="Q70" s="147" t="s">
        <v>6666</v>
      </c>
    </row>
    <row r="71" spans="1:17" ht="263.39999999999998" customHeight="1" x14ac:dyDescent="0.4">
      <c r="A71" s="144" t="str">
        <f t="shared" ca="1" si="8"/>
        <v>Expired</v>
      </c>
      <c r="B71" s="144" t="s">
        <v>199</v>
      </c>
      <c r="C71" s="145">
        <v>41864</v>
      </c>
      <c r="D71" s="145">
        <f t="shared" si="11"/>
        <v>41864</v>
      </c>
      <c r="E71" s="145">
        <f t="shared" si="9"/>
        <v>42594</v>
      </c>
      <c r="F71" s="144" t="s">
        <v>2144</v>
      </c>
      <c r="G71" s="144" t="s">
        <v>3589</v>
      </c>
      <c r="H71" s="144" t="s">
        <v>5</v>
      </c>
      <c r="I71" s="144" t="s">
        <v>3492</v>
      </c>
      <c r="J71" s="144" t="s">
        <v>2467</v>
      </c>
      <c r="K71" s="146" t="str">
        <f t="shared" si="12"/>
        <v>LP</v>
      </c>
      <c r="L71" s="144" t="s">
        <v>6263</v>
      </c>
      <c r="M71" s="144" t="str">
        <f t="shared" si="10"/>
        <v>Medium</v>
      </c>
      <c r="N71" s="144" t="s">
        <v>369</v>
      </c>
      <c r="O71" s="189"/>
      <c r="P71" s="144" t="s">
        <v>6720</v>
      </c>
      <c r="Q71" s="152" t="s">
        <v>6721</v>
      </c>
    </row>
    <row r="72" spans="1:17" ht="263.39999999999998" customHeight="1" x14ac:dyDescent="0.4">
      <c r="A72" s="144" t="str">
        <f t="shared" ca="1" si="8"/>
        <v>Expired</v>
      </c>
      <c r="B72" s="144" t="s">
        <v>1373</v>
      </c>
      <c r="C72" s="145">
        <v>43454</v>
      </c>
      <c r="D72" s="145">
        <f t="shared" si="11"/>
        <v>43454</v>
      </c>
      <c r="E72" s="145">
        <f t="shared" si="9"/>
        <v>44184</v>
      </c>
      <c r="F72" s="144" t="s">
        <v>2937</v>
      </c>
      <c r="G72" s="144" t="s">
        <v>3590</v>
      </c>
      <c r="H72" s="144" t="s">
        <v>7919</v>
      </c>
      <c r="I72" s="144" t="s">
        <v>3492</v>
      </c>
      <c r="J72" s="144" t="s">
        <v>2467</v>
      </c>
      <c r="K72" s="146" t="str">
        <f t="shared" si="12"/>
        <v>LP</v>
      </c>
      <c r="L72" s="144" t="s">
        <v>6263</v>
      </c>
      <c r="M72" s="144" t="str">
        <f t="shared" si="10"/>
        <v>Medium</v>
      </c>
      <c r="N72" s="144" t="s">
        <v>1374</v>
      </c>
      <c r="O72" s="189"/>
      <c r="P72" s="144" t="s">
        <v>2169</v>
      </c>
      <c r="Q72" s="147" t="s">
        <v>3591</v>
      </c>
    </row>
    <row r="73" spans="1:17" ht="263.39999999999998" customHeight="1" x14ac:dyDescent="0.4">
      <c r="A73" s="144" t="str">
        <f t="shared" ca="1" si="8"/>
        <v>Expired</v>
      </c>
      <c r="B73" s="144" t="s">
        <v>879</v>
      </c>
      <c r="C73" s="145">
        <v>42298</v>
      </c>
      <c r="D73" s="145">
        <v>43029</v>
      </c>
      <c r="E73" s="145">
        <f t="shared" si="9"/>
        <v>43758</v>
      </c>
      <c r="F73" s="144" t="s">
        <v>6719</v>
      </c>
      <c r="G73" s="144" t="s">
        <v>3592</v>
      </c>
      <c r="H73" s="144" t="s">
        <v>5</v>
      </c>
      <c r="I73" s="144" t="s">
        <v>3492</v>
      </c>
      <c r="J73" s="144" t="s">
        <v>2467</v>
      </c>
      <c r="K73" s="146" t="str">
        <f t="shared" si="12"/>
        <v>LP</v>
      </c>
      <c r="L73" s="144" t="s">
        <v>6264</v>
      </c>
      <c r="M73" s="144" t="str">
        <f t="shared" si="10"/>
        <v>Low</v>
      </c>
      <c r="N73" s="144" t="s">
        <v>7401</v>
      </c>
      <c r="O73" s="189"/>
      <c r="P73" s="144" t="s">
        <v>1824</v>
      </c>
      <c r="Q73" s="147" t="s">
        <v>3593</v>
      </c>
    </row>
    <row r="74" spans="1:17" ht="263.39999999999998" customHeight="1" x14ac:dyDescent="0.4">
      <c r="A74" s="144" t="str">
        <f t="shared" ca="1" si="8"/>
        <v>Expired</v>
      </c>
      <c r="B74" s="144" t="s">
        <v>589</v>
      </c>
      <c r="C74" s="145">
        <v>42184</v>
      </c>
      <c r="D74" s="145">
        <v>42915</v>
      </c>
      <c r="E74" s="145">
        <f t="shared" si="9"/>
        <v>43644</v>
      </c>
      <c r="F74" s="144" t="s">
        <v>5692</v>
      </c>
      <c r="G74" s="144" t="s">
        <v>3594</v>
      </c>
      <c r="H74" s="144" t="s">
        <v>7919</v>
      </c>
      <c r="I74" s="144" t="s">
        <v>3492</v>
      </c>
      <c r="J74" s="144" t="s">
        <v>2467</v>
      </c>
      <c r="K74" s="146" t="str">
        <f t="shared" si="12"/>
        <v>LP</v>
      </c>
      <c r="L74" s="144" t="s">
        <v>6261</v>
      </c>
      <c r="M74" s="144" t="str">
        <f t="shared" si="10"/>
        <v>Medium</v>
      </c>
      <c r="N74" s="144" t="s">
        <v>7302</v>
      </c>
      <c r="O74" s="189"/>
      <c r="P74" s="144" t="s">
        <v>6712</v>
      </c>
      <c r="Q74" s="152" t="s">
        <v>6713</v>
      </c>
    </row>
    <row r="75" spans="1:17" ht="263.39999999999998" customHeight="1" x14ac:dyDescent="0.4">
      <c r="A75" s="144" t="str">
        <f t="shared" ca="1" si="8"/>
        <v>Expired</v>
      </c>
      <c r="B75" s="144" t="s">
        <v>428</v>
      </c>
      <c r="C75" s="145">
        <v>41919</v>
      </c>
      <c r="D75" s="145">
        <v>43380</v>
      </c>
      <c r="E75" s="145">
        <f t="shared" si="9"/>
        <v>44110</v>
      </c>
      <c r="F75" s="144" t="s">
        <v>429</v>
      </c>
      <c r="G75" s="144" t="s">
        <v>3596</v>
      </c>
      <c r="H75" s="144" t="s">
        <v>7919</v>
      </c>
      <c r="I75" s="144" t="s">
        <v>3492</v>
      </c>
      <c r="J75" s="144" t="s">
        <v>2467</v>
      </c>
      <c r="K75" s="146" t="str">
        <f t="shared" si="12"/>
        <v>LP</v>
      </c>
      <c r="L75" s="144" t="s">
        <v>6261</v>
      </c>
      <c r="M75" s="144" t="str">
        <f t="shared" si="10"/>
        <v>Medium</v>
      </c>
      <c r="N75" s="144" t="s">
        <v>447</v>
      </c>
      <c r="O75" s="189"/>
      <c r="P75" s="144" t="s">
        <v>1785</v>
      </c>
      <c r="Q75" s="147" t="s">
        <v>3597</v>
      </c>
    </row>
    <row r="76" spans="1:17" ht="263.39999999999998" customHeight="1" x14ac:dyDescent="0.4">
      <c r="A76" s="144" t="str">
        <f t="shared" ca="1" si="8"/>
        <v>Expired</v>
      </c>
      <c r="B76" s="144" t="s">
        <v>7095</v>
      </c>
      <c r="C76" s="145">
        <v>45113</v>
      </c>
      <c r="D76" s="145">
        <f>C76</f>
        <v>45113</v>
      </c>
      <c r="E76" s="145">
        <f t="shared" si="9"/>
        <v>45843</v>
      </c>
      <c r="F76" s="144" t="s">
        <v>7096</v>
      </c>
      <c r="G76" s="144" t="s">
        <v>7097</v>
      </c>
      <c r="H76" s="144" t="s">
        <v>7919</v>
      </c>
      <c r="I76" s="144" t="s">
        <v>3492</v>
      </c>
      <c r="J76" s="144" t="s">
        <v>2467</v>
      </c>
      <c r="K76" s="146" t="str">
        <f t="shared" si="12"/>
        <v>LP</v>
      </c>
      <c r="L76" s="144" t="s">
        <v>6261</v>
      </c>
      <c r="M76" s="144" t="str">
        <f t="shared" si="10"/>
        <v>Medium</v>
      </c>
      <c r="N76" s="144" t="s">
        <v>7303</v>
      </c>
      <c r="O76" s="189" t="s">
        <v>7804</v>
      </c>
      <c r="P76" s="144" t="s">
        <v>7098</v>
      </c>
      <c r="Q76" s="147" t="s">
        <v>7099</v>
      </c>
    </row>
    <row r="77" spans="1:17" ht="263.39999999999998" customHeight="1" x14ac:dyDescent="0.4">
      <c r="A77" s="144" t="str">
        <f t="shared" ca="1" si="8"/>
        <v>Expired</v>
      </c>
      <c r="B77" s="144" t="s">
        <v>2740</v>
      </c>
      <c r="C77" s="145">
        <v>43165</v>
      </c>
      <c r="D77" s="145">
        <v>44626</v>
      </c>
      <c r="E77" s="145">
        <f t="shared" si="9"/>
        <v>45356</v>
      </c>
      <c r="F77" s="144" t="s">
        <v>9882</v>
      </c>
      <c r="G77" s="144" t="s">
        <v>3598</v>
      </c>
      <c r="H77" s="144" t="s">
        <v>7919</v>
      </c>
      <c r="I77" s="144" t="s">
        <v>3492</v>
      </c>
      <c r="J77" s="144" t="s">
        <v>2467</v>
      </c>
      <c r="K77" s="146" t="str">
        <f t="shared" si="12"/>
        <v>LP</v>
      </c>
      <c r="L77" s="144" t="s">
        <v>6264</v>
      </c>
      <c r="M77" s="144" t="str">
        <f t="shared" si="10"/>
        <v>Low</v>
      </c>
      <c r="N77" s="144" t="s">
        <v>3599</v>
      </c>
      <c r="O77" s="189"/>
      <c r="P77" s="144" t="s">
        <v>1807</v>
      </c>
      <c r="Q77" s="147" t="s">
        <v>3600</v>
      </c>
    </row>
    <row r="78" spans="1:17" ht="263.39999999999998" customHeight="1" x14ac:dyDescent="0.4">
      <c r="A78" s="144" t="str">
        <f t="shared" ca="1" si="8"/>
        <v>Active</v>
      </c>
      <c r="B78" s="144" t="s">
        <v>10089</v>
      </c>
      <c r="C78" s="145">
        <v>45589</v>
      </c>
      <c r="D78" s="145">
        <v>45589</v>
      </c>
      <c r="E78" s="145">
        <f t="shared" si="9"/>
        <v>46318</v>
      </c>
      <c r="F78" s="144" t="s">
        <v>10090</v>
      </c>
      <c r="G78" s="144" t="s">
        <v>10091</v>
      </c>
      <c r="H78" s="144" t="s">
        <v>5</v>
      </c>
      <c r="I78" s="144" t="s">
        <v>3492</v>
      </c>
      <c r="J78" s="144" t="s">
        <v>2467</v>
      </c>
      <c r="K78" s="146" t="str">
        <f t="shared" si="12"/>
        <v>LP</v>
      </c>
      <c r="L78" s="144" t="s">
        <v>6261</v>
      </c>
      <c r="M78" s="144" t="str">
        <f t="shared" si="10"/>
        <v>Medium</v>
      </c>
      <c r="N78" s="144" t="s">
        <v>10092</v>
      </c>
      <c r="O78" s="189" t="s">
        <v>10093</v>
      </c>
      <c r="P78" s="144" t="s">
        <v>10094</v>
      </c>
      <c r="Q78" s="147" t="s">
        <v>10095</v>
      </c>
    </row>
    <row r="79" spans="1:17" ht="263.39999999999998" customHeight="1" x14ac:dyDescent="0.4">
      <c r="A79" s="144" t="str">
        <f t="shared" ca="1" si="8"/>
        <v>Expired</v>
      </c>
      <c r="B79" s="144" t="s">
        <v>1010</v>
      </c>
      <c r="C79" s="145">
        <v>42975</v>
      </c>
      <c r="D79" s="145">
        <f>C79</f>
        <v>42975</v>
      </c>
      <c r="E79" s="145">
        <f t="shared" si="9"/>
        <v>43704</v>
      </c>
      <c r="F79" s="144" t="s">
        <v>1026</v>
      </c>
      <c r="G79" s="144" t="s">
        <v>6710</v>
      </c>
      <c r="H79" s="144" t="s">
        <v>7919</v>
      </c>
      <c r="I79" s="144" t="s">
        <v>3492</v>
      </c>
      <c r="J79" s="144" t="s">
        <v>2467</v>
      </c>
      <c r="K79" s="146" t="str">
        <f t="shared" si="12"/>
        <v>LP</v>
      </c>
      <c r="L79" s="144" t="s">
        <v>6261</v>
      </c>
      <c r="M79" s="144" t="str">
        <f t="shared" si="10"/>
        <v>Medium</v>
      </c>
      <c r="N79" s="144" t="s">
        <v>7403</v>
      </c>
      <c r="O79" s="189" t="s">
        <v>7966</v>
      </c>
      <c r="P79" s="144" t="s">
        <v>6711</v>
      </c>
      <c r="Q79" s="147" t="s">
        <v>7967</v>
      </c>
    </row>
    <row r="80" spans="1:17" ht="263.39999999999998" customHeight="1" x14ac:dyDescent="0.4">
      <c r="A80" s="144" t="str">
        <f t="shared" ca="1" si="8"/>
        <v>Expired</v>
      </c>
      <c r="B80" s="144" t="s">
        <v>2532</v>
      </c>
      <c r="C80" s="145">
        <v>43832</v>
      </c>
      <c r="D80" s="145">
        <f>C80</f>
        <v>43832</v>
      </c>
      <c r="E80" s="145">
        <f t="shared" si="9"/>
        <v>44562</v>
      </c>
      <c r="F80" s="144" t="s">
        <v>2938</v>
      </c>
      <c r="G80" s="144" t="s">
        <v>3602</v>
      </c>
      <c r="H80" s="148" t="s">
        <v>13</v>
      </c>
      <c r="I80" s="144" t="s">
        <v>3492</v>
      </c>
      <c r="J80" s="144" t="s">
        <v>2467</v>
      </c>
      <c r="K80" s="146" t="str">
        <f t="shared" si="12"/>
        <v>LP</v>
      </c>
      <c r="L80" s="144" t="s">
        <v>6264</v>
      </c>
      <c r="M80" s="144" t="str">
        <f t="shared" si="10"/>
        <v>Low</v>
      </c>
      <c r="N80" s="144" t="s">
        <v>7305</v>
      </c>
      <c r="O80" s="189" t="s">
        <v>7996</v>
      </c>
      <c r="P80" s="144" t="s">
        <v>1752</v>
      </c>
      <c r="Q80" s="147" t="s">
        <v>3603</v>
      </c>
    </row>
    <row r="81" spans="1:17" ht="263.39999999999998" customHeight="1" x14ac:dyDescent="0.4">
      <c r="A81" s="144" t="str">
        <f t="shared" ca="1" si="8"/>
        <v>Expired</v>
      </c>
      <c r="B81" s="144" t="s">
        <v>10132</v>
      </c>
      <c r="C81" s="145">
        <v>44054</v>
      </c>
      <c r="D81" s="145">
        <v>45515</v>
      </c>
      <c r="E81" s="145">
        <f>DATE(YEAR(D81)+1,MONTH(D81),DAY(D81)-1)</f>
        <v>45879</v>
      </c>
      <c r="F81" s="144" t="s">
        <v>6707</v>
      </c>
      <c r="G81" s="144" t="s">
        <v>3604</v>
      </c>
      <c r="H81" s="144" t="s">
        <v>7919</v>
      </c>
      <c r="I81" s="144" t="s">
        <v>3492</v>
      </c>
      <c r="J81" s="144" t="s">
        <v>2467</v>
      </c>
      <c r="K81" s="146" t="str">
        <f t="shared" si="12"/>
        <v>LP</v>
      </c>
      <c r="L81" s="144" t="s">
        <v>6264</v>
      </c>
      <c r="M81" s="144" t="str">
        <f t="shared" si="10"/>
        <v>Low</v>
      </c>
      <c r="N81" s="144" t="s">
        <v>3605</v>
      </c>
      <c r="O81" s="189" t="s">
        <v>10133</v>
      </c>
      <c r="P81" s="144" t="s">
        <v>10134</v>
      </c>
      <c r="Q81" s="152" t="s">
        <v>10135</v>
      </c>
    </row>
    <row r="82" spans="1:17" ht="263.39999999999998" customHeight="1" x14ac:dyDescent="0.4">
      <c r="A82" s="144" t="str">
        <f t="shared" ca="1" si="8"/>
        <v>Active</v>
      </c>
      <c r="B82" s="144" t="s">
        <v>10728</v>
      </c>
      <c r="C82" s="145">
        <v>45845</v>
      </c>
      <c r="D82" s="145">
        <v>45845</v>
      </c>
      <c r="E82" s="145">
        <f t="shared" ref="E82:E91" si="13">DATE(YEAR(D82)+2,MONTH(D82),DAY(D82)-1)</f>
        <v>46574</v>
      </c>
      <c r="F82" s="144" t="s">
        <v>10729</v>
      </c>
      <c r="G82" s="144" t="s">
        <v>10730</v>
      </c>
      <c r="H82" s="144" t="s">
        <v>10</v>
      </c>
      <c r="I82" s="144" t="s">
        <v>2237</v>
      </c>
      <c r="J82" s="144" t="s">
        <v>2467</v>
      </c>
      <c r="K82" s="146" t="str">
        <f t="shared" si="12"/>
        <v>LP</v>
      </c>
      <c r="L82" s="144" t="s">
        <v>6261</v>
      </c>
      <c r="M82" s="144" t="str">
        <f t="shared" si="10"/>
        <v>Medium</v>
      </c>
      <c r="N82" s="144" t="s">
        <v>10731</v>
      </c>
      <c r="O82" s="144" t="s">
        <v>10731</v>
      </c>
      <c r="P82" s="144" t="s">
        <v>10731</v>
      </c>
      <c r="Q82" s="144" t="s">
        <v>10731</v>
      </c>
    </row>
    <row r="83" spans="1:17" ht="263.39999999999998" customHeight="1" x14ac:dyDescent="0.4">
      <c r="A83" s="144" t="str">
        <f t="shared" ca="1" si="8"/>
        <v>Expired</v>
      </c>
      <c r="B83" s="144" t="s">
        <v>2752</v>
      </c>
      <c r="C83" s="145">
        <v>44607</v>
      </c>
      <c r="D83" s="145">
        <v>44607</v>
      </c>
      <c r="E83" s="145">
        <f t="shared" si="13"/>
        <v>45336</v>
      </c>
      <c r="F83" s="144" t="s">
        <v>5693</v>
      </c>
      <c r="G83" s="144" t="s">
        <v>3606</v>
      </c>
      <c r="H83" s="144" t="s">
        <v>7919</v>
      </c>
      <c r="I83" s="144" t="s">
        <v>3492</v>
      </c>
      <c r="J83" s="144" t="s">
        <v>2467</v>
      </c>
      <c r="K83" s="146" t="str">
        <f t="shared" si="12"/>
        <v>LP</v>
      </c>
      <c r="L83" s="144" t="s">
        <v>6264</v>
      </c>
      <c r="M83" s="144" t="str">
        <f t="shared" si="10"/>
        <v>Low</v>
      </c>
      <c r="N83" s="144" t="s">
        <v>3607</v>
      </c>
      <c r="O83" s="189"/>
      <c r="P83" s="144" t="s">
        <v>2893</v>
      </c>
      <c r="Q83" s="152" t="s">
        <v>3608</v>
      </c>
    </row>
    <row r="84" spans="1:17" ht="263.39999999999998" customHeight="1" x14ac:dyDescent="0.4">
      <c r="A84" s="144" t="str">
        <f t="shared" ca="1" si="8"/>
        <v>Active</v>
      </c>
      <c r="B84" s="144" t="s">
        <v>10074</v>
      </c>
      <c r="C84" s="145">
        <v>45583</v>
      </c>
      <c r="D84" s="145">
        <v>45583</v>
      </c>
      <c r="E84" s="145">
        <f t="shared" si="13"/>
        <v>46312</v>
      </c>
      <c r="F84" s="144" t="s">
        <v>10075</v>
      </c>
      <c r="G84" s="144" t="s">
        <v>10076</v>
      </c>
      <c r="H84" s="144" t="s">
        <v>7919</v>
      </c>
      <c r="I84" s="144" t="s">
        <v>3492</v>
      </c>
      <c r="J84" s="144" t="s">
        <v>2467</v>
      </c>
      <c r="K84" s="146" t="str">
        <f t="shared" si="12"/>
        <v>LP</v>
      </c>
      <c r="L84" s="144" t="s">
        <v>6269</v>
      </c>
      <c r="M84" s="144" t="str">
        <f t="shared" si="10"/>
        <v>Medium</v>
      </c>
      <c r="N84" s="144" t="s">
        <v>10077</v>
      </c>
      <c r="O84" s="189" t="s">
        <v>10078</v>
      </c>
      <c r="P84" s="144" t="s">
        <v>10079</v>
      </c>
      <c r="Q84" s="147" t="s">
        <v>10080</v>
      </c>
    </row>
    <row r="85" spans="1:17" ht="263.39999999999998" customHeight="1" x14ac:dyDescent="0.4">
      <c r="A85" s="144" t="str">
        <f t="shared" ca="1" si="8"/>
        <v>Expired</v>
      </c>
      <c r="B85" s="144" t="s">
        <v>2774</v>
      </c>
      <c r="C85" s="145">
        <v>41851</v>
      </c>
      <c r="D85" s="145">
        <v>44500</v>
      </c>
      <c r="E85" s="145">
        <f t="shared" si="13"/>
        <v>45229</v>
      </c>
      <c r="F85" s="144" t="s">
        <v>194</v>
      </c>
      <c r="G85" s="144" t="s">
        <v>3609</v>
      </c>
      <c r="H85" s="144" t="s">
        <v>7919</v>
      </c>
      <c r="I85" s="144" t="s">
        <v>3492</v>
      </c>
      <c r="J85" s="144" t="s">
        <v>2467</v>
      </c>
      <c r="K85" s="146" t="str">
        <f t="shared" si="12"/>
        <v>LP</v>
      </c>
      <c r="L85" s="144" t="s">
        <v>6261</v>
      </c>
      <c r="M85" s="144" t="str">
        <f t="shared" si="10"/>
        <v>Medium</v>
      </c>
      <c r="N85" s="144" t="s">
        <v>326</v>
      </c>
      <c r="O85" s="189"/>
      <c r="P85" s="144" t="s">
        <v>1170</v>
      </c>
      <c r="Q85" s="147" t="s">
        <v>3610</v>
      </c>
    </row>
    <row r="86" spans="1:17" ht="263.39999999999998" customHeight="1" x14ac:dyDescent="0.4">
      <c r="A86" s="144" t="str">
        <f t="shared" ca="1" si="8"/>
        <v>Expired</v>
      </c>
      <c r="B86" s="144" t="s">
        <v>656</v>
      </c>
      <c r="C86" s="145">
        <v>42271</v>
      </c>
      <c r="D86" s="145">
        <f>C86</f>
        <v>42271</v>
      </c>
      <c r="E86" s="145">
        <f t="shared" si="13"/>
        <v>43001</v>
      </c>
      <c r="F86" s="144" t="s">
        <v>657</v>
      </c>
      <c r="G86" s="144" t="s">
        <v>3611</v>
      </c>
      <c r="H86" s="148" t="s">
        <v>13</v>
      </c>
      <c r="I86" s="144" t="s">
        <v>3492</v>
      </c>
      <c r="J86" s="144" t="s">
        <v>2467</v>
      </c>
      <c r="K86" s="146" t="str">
        <f t="shared" si="12"/>
        <v>LP</v>
      </c>
      <c r="L86" s="144" t="s">
        <v>6264</v>
      </c>
      <c r="M86" s="144" t="str">
        <f t="shared" si="10"/>
        <v>Low</v>
      </c>
      <c r="N86" s="144" t="s">
        <v>7306</v>
      </c>
      <c r="O86" s="189" t="s">
        <v>7995</v>
      </c>
      <c r="P86" s="144" t="s">
        <v>6706</v>
      </c>
      <c r="Q86" s="152" t="s">
        <v>6705</v>
      </c>
    </row>
    <row r="87" spans="1:17" ht="263.39999999999998" customHeight="1" x14ac:dyDescent="0.4">
      <c r="A87" s="144" t="str">
        <f t="shared" ca="1" si="8"/>
        <v>Expired</v>
      </c>
      <c r="B87" s="144" t="s">
        <v>868</v>
      </c>
      <c r="C87" s="145">
        <v>42674</v>
      </c>
      <c r="D87" s="145">
        <f>C87</f>
        <v>42674</v>
      </c>
      <c r="E87" s="145">
        <f t="shared" si="13"/>
        <v>43403</v>
      </c>
      <c r="F87" s="144" t="s">
        <v>870</v>
      </c>
      <c r="G87" s="144" t="s">
        <v>3612</v>
      </c>
      <c r="H87" s="144" t="s">
        <v>19</v>
      </c>
      <c r="I87" s="144" t="s">
        <v>3492</v>
      </c>
      <c r="J87" s="144" t="s">
        <v>2467</v>
      </c>
      <c r="K87" s="146" t="str">
        <f t="shared" si="12"/>
        <v>LP</v>
      </c>
      <c r="L87" s="144" t="s">
        <v>6264</v>
      </c>
      <c r="M87" s="144" t="str">
        <f t="shared" si="10"/>
        <v>Low</v>
      </c>
      <c r="N87" s="144" t="s">
        <v>3613</v>
      </c>
      <c r="O87" s="189"/>
      <c r="P87" s="144" t="s">
        <v>6702</v>
      </c>
      <c r="Q87" s="152" t="s">
        <v>6703</v>
      </c>
    </row>
    <row r="88" spans="1:17" ht="263.39999999999998" customHeight="1" x14ac:dyDescent="0.4">
      <c r="A88" s="144" t="str">
        <f t="shared" ca="1" si="8"/>
        <v>Expired</v>
      </c>
      <c r="B88" s="144" t="s">
        <v>21</v>
      </c>
      <c r="C88" s="145">
        <v>41680</v>
      </c>
      <c r="D88" s="145">
        <f>C88</f>
        <v>41680</v>
      </c>
      <c r="E88" s="145">
        <f t="shared" si="13"/>
        <v>42409</v>
      </c>
      <c r="F88" s="144" t="s">
        <v>22</v>
      </c>
      <c r="G88" s="144" t="s">
        <v>3614</v>
      </c>
      <c r="H88" s="144" t="s">
        <v>23</v>
      </c>
      <c r="I88" s="144" t="s">
        <v>3492</v>
      </c>
      <c r="J88" s="144" t="s">
        <v>2467</v>
      </c>
      <c r="K88" s="146" t="str">
        <f t="shared" si="12"/>
        <v>LP</v>
      </c>
      <c r="L88" s="144" t="s">
        <v>6264</v>
      </c>
      <c r="M88" s="144" t="str">
        <f t="shared" si="10"/>
        <v>Low</v>
      </c>
      <c r="N88" s="144" t="s">
        <v>212</v>
      </c>
      <c r="O88" s="189" t="s">
        <v>7992</v>
      </c>
      <c r="P88" s="144" t="s">
        <v>7993</v>
      </c>
      <c r="Q88" s="152" t="s">
        <v>7994</v>
      </c>
    </row>
    <row r="89" spans="1:17" ht="263.39999999999998" customHeight="1" x14ac:dyDescent="0.4">
      <c r="A89" s="144" t="str">
        <f t="shared" ca="1" si="8"/>
        <v>Expired</v>
      </c>
      <c r="B89" s="144" t="s">
        <v>1489</v>
      </c>
      <c r="C89" s="145">
        <v>43642</v>
      </c>
      <c r="D89" s="145">
        <f>C89</f>
        <v>43642</v>
      </c>
      <c r="E89" s="145">
        <f t="shared" si="13"/>
        <v>44372</v>
      </c>
      <c r="F89" s="144" t="s">
        <v>3314</v>
      </c>
      <c r="G89" s="144" t="s">
        <v>3615</v>
      </c>
      <c r="H89" s="144" t="s">
        <v>5</v>
      </c>
      <c r="I89" s="144" t="s">
        <v>3492</v>
      </c>
      <c r="J89" s="144" t="s">
        <v>2467</v>
      </c>
      <c r="K89" s="146" t="str">
        <f t="shared" si="12"/>
        <v>LP</v>
      </c>
      <c r="L89" s="144" t="s">
        <v>6264</v>
      </c>
      <c r="M89" s="144" t="str">
        <f t="shared" ref="M89:M120" si="14">IF(EXACT(L89,"Overseas Charities Operating in Jamaica"),"Medium",IF(EXACT(L89,"Muslim Groups/Foundations"),"Medium",IF(EXACT(L89,"Churches"),"Low",IF(EXACT(L89,"Benevolent Societies"),"Low",IF(EXACT(L89,"Alumni/Past Students Associations"),"Low",IF(EXACT(L89,"Schools(Government/Private)"),"Low",IF(EXACT(L89,"Govt.Based Trusts/Charities"),"Low",IF(EXACT(L89,"Trust"),"Medium",IF(EXACT(L89,"Company Based Foundations"),"Medium",IF(EXACT(L89,"Other Foundations"),"Medium",IF(EXACT(L89,"Unincorporated Groups"),"Medium","")))))))))))</f>
        <v>Low</v>
      </c>
      <c r="N89" s="144" t="s">
        <v>1439</v>
      </c>
      <c r="O89" s="189"/>
      <c r="P89" s="144" t="s">
        <v>6700</v>
      </c>
      <c r="Q89" s="152" t="s">
        <v>6701</v>
      </c>
    </row>
    <row r="90" spans="1:17" ht="263.39999999999998" customHeight="1" x14ac:dyDescent="0.4">
      <c r="A90" s="144" t="str">
        <f t="shared" ca="1" si="8"/>
        <v>Expired</v>
      </c>
      <c r="B90" s="144" t="s">
        <v>80</v>
      </c>
      <c r="C90" s="145">
        <v>41774</v>
      </c>
      <c r="D90" s="145">
        <v>42505</v>
      </c>
      <c r="E90" s="145">
        <f t="shared" si="13"/>
        <v>43234</v>
      </c>
      <c r="F90" s="144" t="s">
        <v>81</v>
      </c>
      <c r="G90" s="144" t="s">
        <v>3616</v>
      </c>
      <c r="H90" s="144" t="s">
        <v>36</v>
      </c>
      <c r="I90" s="144" t="s">
        <v>3492</v>
      </c>
      <c r="J90" s="144" t="s">
        <v>2467</v>
      </c>
      <c r="K90" s="146" t="str">
        <f t="shared" si="12"/>
        <v>LP</v>
      </c>
      <c r="L90" s="144" t="s">
        <v>6265</v>
      </c>
      <c r="M90" s="144" t="str">
        <f t="shared" si="14"/>
        <v>Low</v>
      </c>
      <c r="N90" s="144" t="s">
        <v>7948</v>
      </c>
      <c r="O90" s="189" t="s">
        <v>7949</v>
      </c>
      <c r="P90" s="144" t="s">
        <v>6704</v>
      </c>
      <c r="Q90" s="152" t="s">
        <v>3617</v>
      </c>
    </row>
    <row r="91" spans="1:17" ht="263.39999999999998" customHeight="1" x14ac:dyDescent="0.4">
      <c r="A91" s="144" t="str">
        <f t="shared" ca="1" si="8"/>
        <v>Expired</v>
      </c>
      <c r="B91" s="144" t="s">
        <v>7013</v>
      </c>
      <c r="C91" s="145">
        <v>45096</v>
      </c>
      <c r="D91" s="145">
        <f>C91</f>
        <v>45096</v>
      </c>
      <c r="E91" s="145">
        <f t="shared" si="13"/>
        <v>45826</v>
      </c>
      <c r="F91" s="144" t="s">
        <v>7014</v>
      </c>
      <c r="G91" s="144" t="s">
        <v>7015</v>
      </c>
      <c r="H91" s="144" t="s">
        <v>7919</v>
      </c>
      <c r="I91" s="144" t="s">
        <v>3492</v>
      </c>
      <c r="J91" s="144" t="s">
        <v>2467</v>
      </c>
      <c r="K91" s="146" t="str">
        <f t="shared" si="12"/>
        <v>LP</v>
      </c>
      <c r="L91" s="144" t="s">
        <v>6261</v>
      </c>
      <c r="M91" s="144" t="str">
        <f t="shared" si="14"/>
        <v>Medium</v>
      </c>
      <c r="N91" s="144" t="s">
        <v>7404</v>
      </c>
      <c r="O91" s="189"/>
      <c r="P91" s="144" t="s">
        <v>7016</v>
      </c>
      <c r="Q91" s="147" t="s">
        <v>7017</v>
      </c>
    </row>
    <row r="92" spans="1:17" ht="263.39999999999998" customHeight="1" x14ac:dyDescent="0.4">
      <c r="A92" s="144" t="str">
        <f t="shared" ca="1" si="8"/>
        <v>Active</v>
      </c>
      <c r="B92" s="144" t="s">
        <v>10216</v>
      </c>
      <c r="C92" s="145">
        <v>41725</v>
      </c>
      <c r="D92" s="145">
        <v>45637</v>
      </c>
      <c r="E92" s="145">
        <f>DATE(YEAR(D92)+1,MONTH(D92),DAY(D92)-1)</f>
        <v>46001</v>
      </c>
      <c r="F92" s="144" t="s">
        <v>2117</v>
      </c>
      <c r="G92" s="144" t="s">
        <v>3619</v>
      </c>
      <c r="H92" s="144" t="s">
        <v>7919</v>
      </c>
      <c r="I92" s="144" t="s">
        <v>3492</v>
      </c>
      <c r="J92" s="144" t="s">
        <v>2467</v>
      </c>
      <c r="K92" s="146" t="str">
        <f t="shared" si="12"/>
        <v>LP</v>
      </c>
      <c r="L92" s="144" t="s">
        <v>6264</v>
      </c>
      <c r="M92" s="144" t="str">
        <f t="shared" si="14"/>
        <v>Low</v>
      </c>
      <c r="N92" s="144" t="s">
        <v>246</v>
      </c>
      <c r="O92" s="189" t="s">
        <v>8088</v>
      </c>
      <c r="P92" s="144" t="s">
        <v>1212</v>
      </c>
      <c r="Q92" s="147" t="s">
        <v>3620</v>
      </c>
    </row>
    <row r="93" spans="1:17" ht="263.39999999999998" customHeight="1" x14ac:dyDescent="0.4">
      <c r="A93" s="144" t="str">
        <f t="shared" ca="1" si="8"/>
        <v>Expired</v>
      </c>
      <c r="B93" s="144" t="s">
        <v>1282</v>
      </c>
      <c r="C93" s="145">
        <v>43269</v>
      </c>
      <c r="D93" s="145">
        <f>C93</f>
        <v>43269</v>
      </c>
      <c r="E93" s="145">
        <f t="shared" ref="E93:E102" si="15">DATE(YEAR(D93)+2,MONTH(D93),DAY(D93)-1)</f>
        <v>43999</v>
      </c>
      <c r="F93" s="144" t="s">
        <v>2939</v>
      </c>
      <c r="G93" s="144" t="s">
        <v>3621</v>
      </c>
      <c r="H93" s="144" t="s">
        <v>7919</v>
      </c>
      <c r="I93" s="144" t="s">
        <v>3492</v>
      </c>
      <c r="J93" s="144" t="s">
        <v>2467</v>
      </c>
      <c r="K93" s="146" t="str">
        <f t="shared" si="12"/>
        <v>LP</v>
      </c>
      <c r="L93" s="144" t="s">
        <v>6264</v>
      </c>
      <c r="M93" s="144" t="str">
        <f t="shared" si="14"/>
        <v>Low</v>
      </c>
      <c r="N93" s="144" t="s">
        <v>3385</v>
      </c>
      <c r="O93" s="189"/>
      <c r="P93" s="144" t="s">
        <v>1782</v>
      </c>
      <c r="Q93" s="147" t="s">
        <v>3622</v>
      </c>
    </row>
    <row r="94" spans="1:17" ht="263.39999999999998" customHeight="1" x14ac:dyDescent="0.4">
      <c r="A94" s="144" t="str">
        <f t="shared" ca="1" si="8"/>
        <v>Expired</v>
      </c>
      <c r="B94" s="144" t="s">
        <v>2633</v>
      </c>
      <c r="C94" s="145">
        <v>44462</v>
      </c>
      <c r="D94" s="145">
        <v>44462</v>
      </c>
      <c r="E94" s="145">
        <f t="shared" si="15"/>
        <v>45191</v>
      </c>
      <c r="F94" s="144" t="s">
        <v>5694</v>
      </c>
      <c r="G94" s="144" t="s">
        <v>3624</v>
      </c>
      <c r="H94" s="144" t="s">
        <v>7919</v>
      </c>
      <c r="I94" s="144" t="s">
        <v>3492</v>
      </c>
      <c r="J94" s="144" t="s">
        <v>2467</v>
      </c>
      <c r="K94" s="146" t="str">
        <f t="shared" si="12"/>
        <v>LP</v>
      </c>
      <c r="L94" s="144" t="s">
        <v>6264</v>
      </c>
      <c r="M94" s="144" t="str">
        <f t="shared" si="14"/>
        <v>Low</v>
      </c>
      <c r="N94" s="144" t="s">
        <v>7406</v>
      </c>
      <c r="O94" s="189"/>
      <c r="P94" s="144" t="s">
        <v>2879</v>
      </c>
      <c r="Q94" s="152" t="s">
        <v>3625</v>
      </c>
    </row>
    <row r="95" spans="1:17" ht="263.39999999999998" customHeight="1" x14ac:dyDescent="0.4">
      <c r="A95" s="144" t="str">
        <f t="shared" ca="1" si="8"/>
        <v>Expired</v>
      </c>
      <c r="B95" s="144" t="s">
        <v>2643</v>
      </c>
      <c r="C95" s="145">
        <v>42859</v>
      </c>
      <c r="D95" s="145">
        <v>44482</v>
      </c>
      <c r="E95" s="145">
        <f t="shared" si="15"/>
        <v>45211</v>
      </c>
      <c r="F95" s="144" t="s">
        <v>954</v>
      </c>
      <c r="G95" s="144" t="s">
        <v>3626</v>
      </c>
      <c r="H95" s="144" t="s">
        <v>716</v>
      </c>
      <c r="I95" s="144" t="s">
        <v>3492</v>
      </c>
      <c r="J95" s="144" t="s">
        <v>2467</v>
      </c>
      <c r="K95" s="146" t="str">
        <f t="shared" si="12"/>
        <v>LP</v>
      </c>
      <c r="L95" s="144" t="s">
        <v>6261</v>
      </c>
      <c r="M95" s="144" t="str">
        <f t="shared" si="14"/>
        <v>Medium</v>
      </c>
      <c r="N95" s="144" t="s">
        <v>3627</v>
      </c>
      <c r="O95" s="189"/>
      <c r="P95" s="144" t="s">
        <v>1726</v>
      </c>
      <c r="Q95" s="147" t="s">
        <v>3628</v>
      </c>
    </row>
    <row r="96" spans="1:17" ht="263.39999999999998" customHeight="1" x14ac:dyDescent="0.4">
      <c r="A96" s="144" t="str">
        <f t="shared" ca="1" si="8"/>
        <v>Expired</v>
      </c>
      <c r="B96" s="144" t="s">
        <v>1484</v>
      </c>
      <c r="C96" s="145">
        <v>43635</v>
      </c>
      <c r="D96" s="145">
        <f>C96</f>
        <v>43635</v>
      </c>
      <c r="E96" s="145">
        <f t="shared" si="15"/>
        <v>44365</v>
      </c>
      <c r="F96" s="144" t="s">
        <v>2941</v>
      </c>
      <c r="G96" s="144" t="s">
        <v>3630</v>
      </c>
      <c r="H96" s="144" t="s">
        <v>7919</v>
      </c>
      <c r="I96" s="144" t="s">
        <v>3492</v>
      </c>
      <c r="J96" s="144" t="s">
        <v>2467</v>
      </c>
      <c r="K96" s="146" t="str">
        <f t="shared" si="12"/>
        <v>LP</v>
      </c>
      <c r="L96" s="144" t="s">
        <v>6261</v>
      </c>
      <c r="M96" s="144" t="str">
        <f t="shared" si="14"/>
        <v>Medium</v>
      </c>
      <c r="N96" s="144" t="s">
        <v>3631</v>
      </c>
      <c r="O96" s="189" t="s">
        <v>8084</v>
      </c>
      <c r="P96" s="144" t="s">
        <v>1714</v>
      </c>
      <c r="Q96" s="147" t="s">
        <v>6724</v>
      </c>
    </row>
    <row r="97" spans="1:17" ht="263.39999999999998" customHeight="1" x14ac:dyDescent="0.4">
      <c r="A97" s="144" t="str">
        <f t="shared" ca="1" si="8"/>
        <v>Expired</v>
      </c>
      <c r="B97" s="144" t="s">
        <v>1103</v>
      </c>
      <c r="C97" s="145">
        <v>43075</v>
      </c>
      <c r="D97" s="145">
        <f>C97</f>
        <v>43075</v>
      </c>
      <c r="E97" s="145">
        <f t="shared" si="15"/>
        <v>43804</v>
      </c>
      <c r="F97" s="144" t="s">
        <v>1104</v>
      </c>
      <c r="G97" s="144" t="s">
        <v>3632</v>
      </c>
      <c r="H97" s="144" t="s">
        <v>36</v>
      </c>
      <c r="I97" s="144" t="s">
        <v>3492</v>
      </c>
      <c r="J97" s="144" t="s">
        <v>2467</v>
      </c>
      <c r="K97" s="146" t="str">
        <f t="shared" si="12"/>
        <v>LP</v>
      </c>
      <c r="L97" s="144" t="s">
        <v>6261</v>
      </c>
      <c r="M97" s="144" t="str">
        <f t="shared" si="14"/>
        <v>Medium</v>
      </c>
      <c r="N97" s="144" t="s">
        <v>7407</v>
      </c>
      <c r="O97" s="189"/>
      <c r="P97" s="144" t="s">
        <v>1105</v>
      </c>
      <c r="Q97" s="147" t="s">
        <v>3633</v>
      </c>
    </row>
    <row r="98" spans="1:17" ht="263.39999999999998" customHeight="1" x14ac:dyDescent="0.4">
      <c r="A98" s="144" t="str">
        <f t="shared" ca="1" si="8"/>
        <v>Active</v>
      </c>
      <c r="B98" s="144" t="s">
        <v>10422</v>
      </c>
      <c r="C98" s="145">
        <v>45735</v>
      </c>
      <c r="D98" s="145">
        <v>45735</v>
      </c>
      <c r="E98" s="145">
        <f t="shared" si="15"/>
        <v>46464</v>
      </c>
      <c r="F98" s="144" t="s">
        <v>10423</v>
      </c>
      <c r="G98" s="144" t="s">
        <v>10424</v>
      </c>
      <c r="H98" s="144" t="s">
        <v>36</v>
      </c>
      <c r="I98" s="144" t="s">
        <v>3492</v>
      </c>
      <c r="J98" s="144" t="s">
        <v>2467</v>
      </c>
      <c r="K98" s="146" t="str">
        <f t="shared" si="12"/>
        <v>LP</v>
      </c>
      <c r="L98" s="144" t="s">
        <v>6261</v>
      </c>
      <c r="M98" s="144" t="str">
        <f t="shared" si="14"/>
        <v>Medium</v>
      </c>
      <c r="N98" s="144" t="s">
        <v>10425</v>
      </c>
      <c r="O98" s="189" t="s">
        <v>10426</v>
      </c>
      <c r="P98" s="144" t="s">
        <v>10427</v>
      </c>
      <c r="Q98" s="147" t="s">
        <v>10428</v>
      </c>
    </row>
    <row r="99" spans="1:17" ht="263.39999999999998" customHeight="1" x14ac:dyDescent="0.4">
      <c r="A99" s="144" t="str">
        <f t="shared" ca="1" si="8"/>
        <v>Expired</v>
      </c>
      <c r="B99" s="144" t="s">
        <v>2608</v>
      </c>
      <c r="C99" s="145">
        <v>42391</v>
      </c>
      <c r="D99" s="145">
        <v>44427</v>
      </c>
      <c r="E99" s="145">
        <f t="shared" si="15"/>
        <v>45156</v>
      </c>
      <c r="F99" s="144" t="s">
        <v>2045</v>
      </c>
      <c r="G99" s="144" t="s">
        <v>7231</v>
      </c>
      <c r="H99" s="144" t="s">
        <v>7919</v>
      </c>
      <c r="I99" s="144" t="s">
        <v>3492</v>
      </c>
      <c r="J99" s="144" t="s">
        <v>2467</v>
      </c>
      <c r="K99" s="146" t="str">
        <f t="shared" si="12"/>
        <v>LP</v>
      </c>
      <c r="L99" s="144" t="s">
        <v>6264</v>
      </c>
      <c r="M99" s="144" t="str">
        <f t="shared" si="14"/>
        <v>Low</v>
      </c>
      <c r="N99" s="144" t="s">
        <v>7408</v>
      </c>
      <c r="O99" s="189"/>
      <c r="P99" s="144" t="s">
        <v>1823</v>
      </c>
      <c r="Q99" s="147" t="s">
        <v>3634</v>
      </c>
    </row>
    <row r="100" spans="1:17" ht="263.39999999999998" customHeight="1" x14ac:dyDescent="0.4">
      <c r="A100" s="144" t="str">
        <f t="shared" ca="1" si="8"/>
        <v>Expired</v>
      </c>
      <c r="B100" s="148" t="s">
        <v>1027</v>
      </c>
      <c r="C100" s="148"/>
      <c r="D100" s="157">
        <v>42949</v>
      </c>
      <c r="E100" s="145">
        <f t="shared" si="15"/>
        <v>43678</v>
      </c>
      <c r="F100" s="144" t="s">
        <v>5695</v>
      </c>
      <c r="G100" s="148" t="s">
        <v>3635</v>
      </c>
      <c r="H100" s="148" t="s">
        <v>10</v>
      </c>
      <c r="I100" s="148" t="s">
        <v>2237</v>
      </c>
      <c r="J100" s="144"/>
      <c r="K100" s="146" t="str">
        <f t="shared" si="12"/>
        <v/>
      </c>
      <c r="L100" s="148" t="s">
        <v>6264</v>
      </c>
      <c r="M100" s="144" t="str">
        <f t="shared" si="14"/>
        <v>Low</v>
      </c>
      <c r="N100" s="148" t="s">
        <v>2233</v>
      </c>
      <c r="O100" s="190"/>
      <c r="P100" s="148"/>
      <c r="Q100" s="168"/>
    </row>
    <row r="101" spans="1:17" ht="263.39999999999998" customHeight="1" x14ac:dyDescent="0.4">
      <c r="A101" s="144" t="str">
        <f t="shared" ca="1" si="8"/>
        <v>Active</v>
      </c>
      <c r="B101" s="144" t="s">
        <v>10043</v>
      </c>
      <c r="C101" s="145">
        <v>45560</v>
      </c>
      <c r="D101" s="145">
        <v>45560</v>
      </c>
      <c r="E101" s="145">
        <f t="shared" si="15"/>
        <v>46289</v>
      </c>
      <c r="F101" s="144" t="s">
        <v>10044</v>
      </c>
      <c r="G101" s="144" t="s">
        <v>10045</v>
      </c>
      <c r="H101" s="144" t="s">
        <v>7919</v>
      </c>
      <c r="I101" s="144" t="s">
        <v>3492</v>
      </c>
      <c r="J101" s="144" t="s">
        <v>2467</v>
      </c>
      <c r="K101" s="146" t="str">
        <f t="shared" si="12"/>
        <v>LP</v>
      </c>
      <c r="L101" s="144" t="s">
        <v>6261</v>
      </c>
      <c r="M101" s="144" t="str">
        <f t="shared" si="14"/>
        <v>Medium</v>
      </c>
      <c r="N101" s="144" t="s">
        <v>10046</v>
      </c>
      <c r="O101" s="189" t="s">
        <v>10046</v>
      </c>
      <c r="P101" s="144" t="s">
        <v>10046</v>
      </c>
      <c r="Q101" s="144" t="s">
        <v>10046</v>
      </c>
    </row>
    <row r="102" spans="1:17" ht="263.39999999999998" customHeight="1" x14ac:dyDescent="0.4">
      <c r="A102" s="144" t="str">
        <f t="shared" ca="1" si="8"/>
        <v>Active</v>
      </c>
      <c r="B102" s="148" t="s">
        <v>10600</v>
      </c>
      <c r="C102" s="153">
        <v>42996</v>
      </c>
      <c r="D102" s="157">
        <v>45731</v>
      </c>
      <c r="E102" s="145">
        <f t="shared" si="15"/>
        <v>46460</v>
      </c>
      <c r="F102" s="144" t="s">
        <v>5696</v>
      </c>
      <c r="G102" s="148" t="s">
        <v>10601</v>
      </c>
      <c r="H102" s="148" t="s">
        <v>7</v>
      </c>
      <c r="I102" s="148" t="s">
        <v>2237</v>
      </c>
      <c r="J102" s="169" t="s">
        <v>2467</v>
      </c>
      <c r="K102" s="146" t="str">
        <f t="shared" si="12"/>
        <v>LP</v>
      </c>
      <c r="L102" s="148" t="s">
        <v>6261</v>
      </c>
      <c r="M102" s="144" t="str">
        <f t="shared" si="14"/>
        <v>Medium</v>
      </c>
      <c r="N102" s="148" t="s">
        <v>2234</v>
      </c>
      <c r="O102" s="190"/>
      <c r="P102" s="148"/>
      <c r="Q102" s="168"/>
    </row>
    <row r="103" spans="1:17" ht="263.39999999999998" customHeight="1" x14ac:dyDescent="0.4">
      <c r="A103" s="144" t="str">
        <f t="shared" ca="1" si="8"/>
        <v>Active</v>
      </c>
      <c r="B103" s="144" t="s">
        <v>6177</v>
      </c>
      <c r="C103" s="145">
        <v>42388</v>
      </c>
      <c r="D103" s="145">
        <v>45881</v>
      </c>
      <c r="E103" s="145">
        <f>DATE(YEAR(D103),MONTH(D103)+18,DAY(D103)-1)</f>
        <v>46429</v>
      </c>
      <c r="F103" s="144" t="s">
        <v>10544</v>
      </c>
      <c r="G103" s="144" t="s">
        <v>10760</v>
      </c>
      <c r="H103" s="144" t="s">
        <v>7919</v>
      </c>
      <c r="I103" s="144" t="s">
        <v>3492</v>
      </c>
      <c r="J103" s="144" t="s">
        <v>2467</v>
      </c>
      <c r="K103" s="146" t="str">
        <f t="shared" si="12"/>
        <v>LP</v>
      </c>
      <c r="L103" s="144" t="s">
        <v>6269</v>
      </c>
      <c r="M103" s="144" t="str">
        <f t="shared" si="14"/>
        <v>Medium</v>
      </c>
      <c r="N103" s="144" t="s">
        <v>1887</v>
      </c>
      <c r="O103" s="189" t="s">
        <v>9982</v>
      </c>
      <c r="P103" s="144" t="s">
        <v>9983</v>
      </c>
      <c r="Q103" s="147" t="s">
        <v>9984</v>
      </c>
    </row>
    <row r="104" spans="1:17" ht="263.39999999999998" customHeight="1" x14ac:dyDescent="0.4">
      <c r="A104" s="144" t="str">
        <f t="shared" ca="1" si="8"/>
        <v>Active</v>
      </c>
      <c r="B104" s="144" t="s">
        <v>10338</v>
      </c>
      <c r="C104" s="145">
        <v>42926</v>
      </c>
      <c r="D104" s="145">
        <v>45692</v>
      </c>
      <c r="E104" s="145">
        <f>DATE(YEAR(D104)+1,MONTH(D104),DAY(D104)-1)</f>
        <v>46056</v>
      </c>
      <c r="F104" s="144" t="s">
        <v>993</v>
      </c>
      <c r="G104" s="144" t="s">
        <v>10339</v>
      </c>
      <c r="H104" s="144" t="s">
        <v>7919</v>
      </c>
      <c r="I104" s="144" t="s">
        <v>3492</v>
      </c>
      <c r="J104" s="144" t="s">
        <v>2467</v>
      </c>
      <c r="K104" s="146" t="str">
        <f t="shared" si="12"/>
        <v>LP</v>
      </c>
      <c r="L104" s="144" t="s">
        <v>6264</v>
      </c>
      <c r="M104" s="144" t="str">
        <f t="shared" si="14"/>
        <v>Low</v>
      </c>
      <c r="N104" s="144" t="s">
        <v>7410</v>
      </c>
      <c r="O104" s="189" t="s">
        <v>10340</v>
      </c>
      <c r="P104" s="144" t="s">
        <v>10341</v>
      </c>
      <c r="Q104" s="147" t="s">
        <v>10342</v>
      </c>
    </row>
    <row r="105" spans="1:17" ht="263.39999999999998" customHeight="1" x14ac:dyDescent="0.4">
      <c r="A105" s="144" t="str">
        <f t="shared" ca="1" si="8"/>
        <v>Expired</v>
      </c>
      <c r="B105" s="144" t="s">
        <v>563</v>
      </c>
      <c r="C105" s="145">
        <v>42135</v>
      </c>
      <c r="D105" s="145">
        <v>42866</v>
      </c>
      <c r="E105" s="145">
        <f t="shared" ref="E105:E113" si="16">DATE(YEAR(D105)+2,MONTH(D105),DAY(D105)-1)</f>
        <v>43595</v>
      </c>
      <c r="F105" s="144" t="s">
        <v>564</v>
      </c>
      <c r="G105" s="144" t="s">
        <v>3638</v>
      </c>
      <c r="H105" s="144" t="s">
        <v>19</v>
      </c>
      <c r="I105" s="144" t="s">
        <v>3492</v>
      </c>
      <c r="J105" s="144" t="s">
        <v>2467</v>
      </c>
      <c r="K105" s="146" t="str">
        <f t="shared" si="12"/>
        <v>LP</v>
      </c>
      <c r="L105" s="144" t="s">
        <v>6264</v>
      </c>
      <c r="M105" s="144" t="str">
        <f t="shared" si="14"/>
        <v>Low</v>
      </c>
      <c r="N105" s="144" t="s">
        <v>7307</v>
      </c>
      <c r="O105" s="189"/>
      <c r="P105" s="144" t="s">
        <v>6722</v>
      </c>
      <c r="Q105" s="147" t="s">
        <v>6723</v>
      </c>
    </row>
    <row r="106" spans="1:17" ht="263.39999999999998" customHeight="1" x14ac:dyDescent="0.4">
      <c r="A106" s="144" t="str">
        <f t="shared" ca="1" si="8"/>
        <v>Expired</v>
      </c>
      <c r="B106" s="144" t="s">
        <v>1482</v>
      </c>
      <c r="C106" s="145">
        <v>43621</v>
      </c>
      <c r="D106" s="145">
        <f>C106</f>
        <v>43621</v>
      </c>
      <c r="E106" s="145">
        <f t="shared" si="16"/>
        <v>44351</v>
      </c>
      <c r="F106" s="144" t="s">
        <v>6204</v>
      </c>
      <c r="G106" s="144" t="s">
        <v>3639</v>
      </c>
      <c r="H106" s="144" t="s">
        <v>23</v>
      </c>
      <c r="I106" s="144" t="s">
        <v>3492</v>
      </c>
      <c r="J106" s="144" t="s">
        <v>2467</v>
      </c>
      <c r="K106" s="146" t="str">
        <f t="shared" si="12"/>
        <v>LP</v>
      </c>
      <c r="L106" s="144" t="s">
        <v>6264</v>
      </c>
      <c r="M106" s="144" t="str">
        <f t="shared" si="14"/>
        <v>Low</v>
      </c>
      <c r="N106" s="144" t="s">
        <v>7411</v>
      </c>
      <c r="O106" s="189"/>
      <c r="P106" s="144" t="s">
        <v>1712</v>
      </c>
      <c r="Q106" s="147" t="s">
        <v>3640</v>
      </c>
    </row>
    <row r="107" spans="1:17" ht="263.39999999999998" customHeight="1" x14ac:dyDescent="0.4">
      <c r="A107" s="144" t="str">
        <f t="shared" ca="1" si="8"/>
        <v>Expired</v>
      </c>
      <c r="B107" s="144" t="s">
        <v>1621</v>
      </c>
      <c r="C107" s="145">
        <v>44035</v>
      </c>
      <c r="D107" s="145">
        <f>C107</f>
        <v>44035</v>
      </c>
      <c r="E107" s="145">
        <f t="shared" si="16"/>
        <v>44764</v>
      </c>
      <c r="F107" s="144" t="s">
        <v>2942</v>
      </c>
      <c r="G107" s="144" t="s">
        <v>3641</v>
      </c>
      <c r="H107" s="144" t="s">
        <v>7919</v>
      </c>
      <c r="I107" s="144" t="s">
        <v>3492</v>
      </c>
      <c r="J107" s="144" t="s">
        <v>2467</v>
      </c>
      <c r="K107" s="146" t="str">
        <f t="shared" si="12"/>
        <v>LP</v>
      </c>
      <c r="L107" s="144" t="s">
        <v>6261</v>
      </c>
      <c r="M107" s="144" t="str">
        <f t="shared" si="14"/>
        <v>Medium</v>
      </c>
      <c r="N107" s="144" t="s">
        <v>7412</v>
      </c>
      <c r="O107" s="189" t="s">
        <v>8064</v>
      </c>
      <c r="P107" s="144" t="s">
        <v>1762</v>
      </c>
      <c r="Q107" s="152" t="s">
        <v>3642</v>
      </c>
    </row>
    <row r="108" spans="1:17" ht="263.39999999999998" customHeight="1" x14ac:dyDescent="0.4">
      <c r="A108" s="144" t="str">
        <f t="shared" ca="1" si="8"/>
        <v>Active</v>
      </c>
      <c r="B108" s="148" t="s">
        <v>9127</v>
      </c>
      <c r="C108" s="153">
        <v>43413</v>
      </c>
      <c r="D108" s="157">
        <v>45334</v>
      </c>
      <c r="E108" s="145">
        <f t="shared" si="16"/>
        <v>46064</v>
      </c>
      <c r="F108" s="144" t="s">
        <v>3387</v>
      </c>
      <c r="G108" s="148" t="s">
        <v>9128</v>
      </c>
      <c r="H108" s="148" t="s">
        <v>450</v>
      </c>
      <c r="I108" s="148" t="s">
        <v>2237</v>
      </c>
      <c r="J108" s="169" t="s">
        <v>2467</v>
      </c>
      <c r="K108" s="146" t="str">
        <f t="shared" si="12"/>
        <v>LP</v>
      </c>
      <c r="L108" s="148" t="s">
        <v>6264</v>
      </c>
      <c r="M108" s="144" t="str">
        <f t="shared" si="14"/>
        <v>Low</v>
      </c>
      <c r="N108" s="148" t="s">
        <v>2235</v>
      </c>
      <c r="O108" s="190"/>
      <c r="P108" s="148" t="s">
        <v>2236</v>
      </c>
      <c r="Q108" s="168"/>
    </row>
    <row r="109" spans="1:17" ht="263.39999999999998" customHeight="1" x14ac:dyDescent="0.4">
      <c r="A109" s="144" t="str">
        <f t="shared" ca="1" si="8"/>
        <v>Expired</v>
      </c>
      <c r="B109" s="144" t="s">
        <v>1497</v>
      </c>
      <c r="C109" s="145">
        <v>43654</v>
      </c>
      <c r="D109" s="145">
        <f>C109</f>
        <v>43654</v>
      </c>
      <c r="E109" s="145">
        <f t="shared" si="16"/>
        <v>44384</v>
      </c>
      <c r="F109" s="144" t="s">
        <v>2943</v>
      </c>
      <c r="G109" s="144" t="s">
        <v>3643</v>
      </c>
      <c r="H109" s="144" t="s">
        <v>7919</v>
      </c>
      <c r="I109" s="144" t="s">
        <v>3492</v>
      </c>
      <c r="J109" s="144" t="s">
        <v>2467</v>
      </c>
      <c r="K109" s="146" t="str">
        <f t="shared" si="12"/>
        <v>LP</v>
      </c>
      <c r="L109" s="144" t="s">
        <v>6261</v>
      </c>
      <c r="M109" s="144" t="str">
        <f t="shared" si="14"/>
        <v>Medium</v>
      </c>
      <c r="N109" s="144" t="s">
        <v>3644</v>
      </c>
      <c r="O109" s="189" t="s">
        <v>8065</v>
      </c>
      <c r="P109" s="144" t="s">
        <v>8066</v>
      </c>
      <c r="Q109" s="147" t="s">
        <v>3645</v>
      </c>
    </row>
    <row r="110" spans="1:17" ht="263.39999999999998" customHeight="1" x14ac:dyDescent="0.4">
      <c r="A110" s="144" t="str">
        <f t="shared" ca="1" si="8"/>
        <v>Active</v>
      </c>
      <c r="B110" s="148" t="s">
        <v>1063</v>
      </c>
      <c r="C110" s="153">
        <v>43014</v>
      </c>
      <c r="D110" s="157">
        <v>45252</v>
      </c>
      <c r="E110" s="145">
        <f t="shared" si="16"/>
        <v>45982</v>
      </c>
      <c r="F110" s="144" t="s">
        <v>1547</v>
      </c>
      <c r="G110" s="148" t="s">
        <v>3646</v>
      </c>
      <c r="H110" s="148" t="s">
        <v>10</v>
      </c>
      <c r="I110" s="148" t="s">
        <v>2237</v>
      </c>
      <c r="J110" s="169" t="s">
        <v>2467</v>
      </c>
      <c r="K110" s="146" t="str">
        <f t="shared" si="12"/>
        <v>LP</v>
      </c>
      <c r="L110" s="148" t="s">
        <v>6263</v>
      </c>
      <c r="M110" s="144" t="str">
        <f t="shared" si="14"/>
        <v>Medium</v>
      </c>
      <c r="N110" s="148" t="s">
        <v>7308</v>
      </c>
      <c r="O110" s="190"/>
      <c r="P110" s="148" t="s">
        <v>6717</v>
      </c>
      <c r="Q110" s="158" t="s">
        <v>6718</v>
      </c>
    </row>
    <row r="111" spans="1:17" ht="263.39999999999998" customHeight="1" x14ac:dyDescent="0.4">
      <c r="A111" s="144" t="str">
        <f t="shared" ca="1" si="8"/>
        <v>Active</v>
      </c>
      <c r="B111" s="144" t="s">
        <v>6287</v>
      </c>
      <c r="C111" s="145">
        <v>44018</v>
      </c>
      <c r="D111" s="145">
        <v>45479</v>
      </c>
      <c r="E111" s="145">
        <f t="shared" si="16"/>
        <v>46208</v>
      </c>
      <c r="F111" s="144" t="s">
        <v>2944</v>
      </c>
      <c r="G111" s="144" t="s">
        <v>3647</v>
      </c>
      <c r="H111" s="144" t="s">
        <v>19</v>
      </c>
      <c r="I111" s="144" t="s">
        <v>3492</v>
      </c>
      <c r="J111" s="144" t="s">
        <v>2467</v>
      </c>
      <c r="K111" s="146" t="str">
        <f t="shared" si="12"/>
        <v>LP</v>
      </c>
      <c r="L111" s="144" t="s">
        <v>6261</v>
      </c>
      <c r="M111" s="144" t="str">
        <f t="shared" si="14"/>
        <v>Medium</v>
      </c>
      <c r="N111" s="144" t="s">
        <v>3648</v>
      </c>
      <c r="O111" s="189" t="s">
        <v>10272</v>
      </c>
      <c r="P111" s="144" t="s">
        <v>10273</v>
      </c>
      <c r="Q111" s="152" t="s">
        <v>10274</v>
      </c>
    </row>
    <row r="112" spans="1:17" ht="263.39999999999998" customHeight="1" x14ac:dyDescent="0.4">
      <c r="A112" s="160" t="str">
        <f t="shared" ca="1" si="8"/>
        <v>Active</v>
      </c>
      <c r="B112" s="160" t="s">
        <v>6196</v>
      </c>
      <c r="C112" s="161">
        <v>41899</v>
      </c>
      <c r="D112" s="161">
        <v>45552</v>
      </c>
      <c r="E112" s="161">
        <f t="shared" si="16"/>
        <v>46281</v>
      </c>
      <c r="F112" s="160" t="s">
        <v>6205</v>
      </c>
      <c r="G112" s="160" t="s">
        <v>7232</v>
      </c>
      <c r="H112" s="160" t="s">
        <v>7919</v>
      </c>
      <c r="I112" s="160" t="s">
        <v>3492</v>
      </c>
      <c r="J112" s="160" t="s">
        <v>2467</v>
      </c>
      <c r="K112" s="162" t="str">
        <f t="shared" si="12"/>
        <v>LP</v>
      </c>
      <c r="L112" s="160" t="s">
        <v>6269</v>
      </c>
      <c r="M112" s="160" t="str">
        <f t="shared" si="14"/>
        <v>Medium</v>
      </c>
      <c r="N112" s="163" t="s">
        <v>7413</v>
      </c>
      <c r="O112" s="191" t="s">
        <v>10246</v>
      </c>
      <c r="P112" s="160" t="s">
        <v>10247</v>
      </c>
      <c r="Q112" s="172" t="s">
        <v>10248</v>
      </c>
    </row>
    <row r="113" spans="1:19" ht="263.39999999999998" customHeight="1" x14ac:dyDescent="0.4">
      <c r="A113" s="144" t="str">
        <f t="shared" ca="1" si="8"/>
        <v>Expired</v>
      </c>
      <c r="B113" s="144" t="s">
        <v>11</v>
      </c>
      <c r="C113" s="145">
        <v>41680</v>
      </c>
      <c r="D113" s="145">
        <v>43872</v>
      </c>
      <c r="E113" s="145">
        <f t="shared" si="16"/>
        <v>44602</v>
      </c>
      <c r="F113" s="144" t="s">
        <v>12</v>
      </c>
      <c r="G113" s="144" t="s">
        <v>6714</v>
      </c>
      <c r="H113" s="144" t="s">
        <v>5</v>
      </c>
      <c r="I113" s="144" t="s">
        <v>3492</v>
      </c>
      <c r="J113" s="144" t="s">
        <v>2467</v>
      </c>
      <c r="K113" s="146" t="str">
        <f t="shared" si="12"/>
        <v>LP</v>
      </c>
      <c r="L113" s="144" t="s">
        <v>6264</v>
      </c>
      <c r="M113" s="144" t="str">
        <f t="shared" si="14"/>
        <v>Low</v>
      </c>
      <c r="N113" s="144" t="s">
        <v>210</v>
      </c>
      <c r="O113" s="189"/>
      <c r="P113" s="144" t="s">
        <v>6716</v>
      </c>
      <c r="Q113" s="147" t="s">
        <v>6715</v>
      </c>
    </row>
    <row r="114" spans="1:19" ht="263.39999999999998" customHeight="1" x14ac:dyDescent="0.4">
      <c r="A114" s="144" t="str">
        <f t="shared" ca="1" si="8"/>
        <v>Expired</v>
      </c>
      <c r="B114" s="148" t="s">
        <v>6510</v>
      </c>
      <c r="C114" s="153">
        <v>41746</v>
      </c>
      <c r="D114" s="157">
        <v>45219</v>
      </c>
      <c r="E114" s="145">
        <f>DATE(YEAR(D114),MONTH(D114)+3,DAY(D114)-1)</f>
        <v>45310</v>
      </c>
      <c r="F114" s="144" t="s">
        <v>6530</v>
      </c>
      <c r="G114" s="148" t="s">
        <v>3649</v>
      </c>
      <c r="H114" s="144" t="s">
        <v>36</v>
      </c>
      <c r="I114" s="148" t="s">
        <v>2237</v>
      </c>
      <c r="J114" s="144" t="s">
        <v>2467</v>
      </c>
      <c r="K114" s="146" t="str">
        <f t="shared" si="12"/>
        <v>LP</v>
      </c>
      <c r="L114" s="148" t="s">
        <v>6261</v>
      </c>
      <c r="M114" s="144" t="str">
        <f t="shared" si="14"/>
        <v>Medium</v>
      </c>
      <c r="N114" s="148" t="s">
        <v>7414</v>
      </c>
      <c r="O114" s="190" t="s">
        <v>8580</v>
      </c>
      <c r="P114" s="148" t="s">
        <v>8581</v>
      </c>
      <c r="Q114" s="168" t="s">
        <v>8582</v>
      </c>
    </row>
    <row r="115" spans="1:19" ht="263.39999999999998" customHeight="1" x14ac:dyDescent="0.4">
      <c r="A115" s="144" t="str">
        <f t="shared" ca="1" si="8"/>
        <v>Expired</v>
      </c>
      <c r="B115" s="144" t="s">
        <v>1471</v>
      </c>
      <c r="C115" s="145">
        <v>43619</v>
      </c>
      <c r="D115" s="145">
        <f>C115</f>
        <v>43619</v>
      </c>
      <c r="E115" s="145">
        <f>DATE(YEAR(D115)+2,MONTH(D115),DAY(D115)-1)</f>
        <v>44349</v>
      </c>
      <c r="F115" s="144" t="s">
        <v>3315</v>
      </c>
      <c r="G115" s="144" t="s">
        <v>3653</v>
      </c>
      <c r="H115" s="144" t="s">
        <v>7919</v>
      </c>
      <c r="I115" s="144" t="s">
        <v>3492</v>
      </c>
      <c r="J115" s="144" t="s">
        <v>2467</v>
      </c>
      <c r="K115" s="146" t="str">
        <f t="shared" si="12"/>
        <v>LP</v>
      </c>
      <c r="L115" s="144" t="s">
        <v>6261</v>
      </c>
      <c r="M115" s="144" t="str">
        <f t="shared" si="14"/>
        <v>Medium</v>
      </c>
      <c r="N115" s="144" t="s">
        <v>3654</v>
      </c>
      <c r="O115" s="189" t="s">
        <v>8082</v>
      </c>
      <c r="P115" s="144" t="s">
        <v>8083</v>
      </c>
      <c r="Q115" s="147" t="s">
        <v>3655</v>
      </c>
    </row>
    <row r="116" spans="1:19" ht="263.39999999999998" customHeight="1" x14ac:dyDescent="0.4">
      <c r="A116" s="144" t="str">
        <f t="shared" ca="1" si="8"/>
        <v>Expired</v>
      </c>
      <c r="B116" s="144" t="s">
        <v>809</v>
      </c>
      <c r="C116" s="145">
        <v>42562</v>
      </c>
      <c r="D116" s="145">
        <f>C116</f>
        <v>42562</v>
      </c>
      <c r="E116" s="145">
        <f>DATE(YEAR(D116)+2,MONTH(D116),DAY(D116)-1)</f>
        <v>43291</v>
      </c>
      <c r="F116" s="144" t="s">
        <v>818</v>
      </c>
      <c r="G116" s="144" t="s">
        <v>3658</v>
      </c>
      <c r="H116" s="144" t="s">
        <v>7</v>
      </c>
      <c r="I116" s="144" t="s">
        <v>3492</v>
      </c>
      <c r="J116" s="144" t="s">
        <v>2467</v>
      </c>
      <c r="K116" s="146" t="str">
        <f t="shared" si="12"/>
        <v>LP</v>
      </c>
      <c r="L116" s="144" t="s">
        <v>6261</v>
      </c>
      <c r="M116" s="144" t="str">
        <f t="shared" si="14"/>
        <v>Medium</v>
      </c>
      <c r="N116" s="144" t="s">
        <v>3659</v>
      </c>
      <c r="O116" s="189" t="s">
        <v>8079</v>
      </c>
      <c r="P116" s="144" t="s">
        <v>8080</v>
      </c>
      <c r="Q116" s="152" t="s">
        <v>8081</v>
      </c>
    </row>
    <row r="117" spans="1:19" ht="263.39999999999998" customHeight="1" x14ac:dyDescent="0.4">
      <c r="A117" s="144" t="str">
        <f t="shared" ref="A117:A180" ca="1" si="17">IF(E117&lt;TODAY(),"Expired","Active")</f>
        <v>Expired</v>
      </c>
      <c r="B117" s="144" t="s">
        <v>1505</v>
      </c>
      <c r="C117" s="145">
        <v>43685</v>
      </c>
      <c r="D117" s="145">
        <f>C117</f>
        <v>43685</v>
      </c>
      <c r="E117" s="145">
        <f>DATE(YEAR(D117)+2,MONTH(D117),DAY(D117)-1)</f>
        <v>44415</v>
      </c>
      <c r="F117" s="144" t="s">
        <v>2946</v>
      </c>
      <c r="G117" s="144" t="s">
        <v>3660</v>
      </c>
      <c r="H117" s="144" t="s">
        <v>23</v>
      </c>
      <c r="I117" s="144" t="s">
        <v>3492</v>
      </c>
      <c r="J117" s="144" t="s">
        <v>2467</v>
      </c>
      <c r="K117" s="146" t="str">
        <f t="shared" si="12"/>
        <v>LP</v>
      </c>
      <c r="L117" s="144" t="s">
        <v>6264</v>
      </c>
      <c r="M117" s="144" t="str">
        <f t="shared" si="14"/>
        <v>Low</v>
      </c>
      <c r="N117" s="144" t="s">
        <v>7416</v>
      </c>
      <c r="O117" s="189"/>
      <c r="P117" s="144" t="s">
        <v>749</v>
      </c>
      <c r="Q117" s="147" t="s">
        <v>749</v>
      </c>
    </row>
    <row r="118" spans="1:19" ht="263.39999999999998" customHeight="1" x14ac:dyDescent="0.4">
      <c r="A118" s="144" t="str">
        <f t="shared" ca="1" si="17"/>
        <v>Expired</v>
      </c>
      <c r="B118" s="144" t="s">
        <v>1059</v>
      </c>
      <c r="C118" s="145">
        <v>43011</v>
      </c>
      <c r="D118" s="145">
        <f>C118</f>
        <v>43011</v>
      </c>
      <c r="E118" s="145">
        <f>DATE(YEAR(D118)+2,MONTH(D118),DAY(D118)-1)</f>
        <v>43740</v>
      </c>
      <c r="F118" s="144" t="s">
        <v>3388</v>
      </c>
      <c r="G118" s="144" t="s">
        <v>3662</v>
      </c>
      <c r="H118" s="144" t="s">
        <v>23</v>
      </c>
      <c r="I118" s="144" t="s">
        <v>3492</v>
      </c>
      <c r="J118" s="144" t="s">
        <v>2467</v>
      </c>
      <c r="K118" s="146" t="str">
        <f t="shared" si="12"/>
        <v>LP</v>
      </c>
      <c r="L118" s="144" t="s">
        <v>6266</v>
      </c>
      <c r="M118" s="144" t="str">
        <f t="shared" si="14"/>
        <v>Low</v>
      </c>
      <c r="N118" s="144" t="s">
        <v>7417</v>
      </c>
      <c r="O118" s="189"/>
      <c r="P118" s="144" t="s">
        <v>1082</v>
      </c>
      <c r="Q118" s="147" t="s">
        <v>3663</v>
      </c>
    </row>
    <row r="119" spans="1:19" ht="263.39999999999998" customHeight="1" x14ac:dyDescent="0.4">
      <c r="A119" s="144" t="str">
        <f t="shared" ca="1" si="17"/>
        <v>Expired</v>
      </c>
      <c r="B119" s="144" t="s">
        <v>478</v>
      </c>
      <c r="C119" s="145">
        <v>41989</v>
      </c>
      <c r="D119" s="145">
        <f>C119</f>
        <v>41989</v>
      </c>
      <c r="E119" s="145">
        <f>DATE(YEAR(D119)+1,MONTH(D119),DAY(D119)-1)</f>
        <v>42353</v>
      </c>
      <c r="F119" s="144" t="s">
        <v>479</v>
      </c>
      <c r="G119" s="144" t="s">
        <v>3664</v>
      </c>
      <c r="H119" s="144" t="s">
        <v>7919</v>
      </c>
      <c r="I119" s="144" t="s">
        <v>3492</v>
      </c>
      <c r="J119" s="144" t="s">
        <v>2467</v>
      </c>
      <c r="K119" s="146" t="str">
        <f t="shared" si="12"/>
        <v>LP</v>
      </c>
      <c r="L119" s="144" t="s">
        <v>6261</v>
      </c>
      <c r="M119" s="144" t="str">
        <f t="shared" si="14"/>
        <v>Medium</v>
      </c>
      <c r="N119" s="144" t="s">
        <v>7309</v>
      </c>
      <c r="O119" s="189" t="s">
        <v>8044</v>
      </c>
      <c r="P119" s="144" t="s">
        <v>6749</v>
      </c>
      <c r="Q119" s="147" t="s">
        <v>8045</v>
      </c>
    </row>
    <row r="120" spans="1:19" ht="263.39999999999998" customHeight="1" x14ac:dyDescent="0.4">
      <c r="A120" s="144" t="str">
        <f t="shared" ca="1" si="17"/>
        <v>Expired</v>
      </c>
      <c r="B120" s="144" t="s">
        <v>2457</v>
      </c>
      <c r="C120" s="145">
        <v>42849</v>
      </c>
      <c r="D120" s="145">
        <v>45040</v>
      </c>
      <c r="E120" s="145">
        <f>DATE(YEAR(D120)+2,MONTH(D120),DAY(D120)-1)</f>
        <v>45770</v>
      </c>
      <c r="F120" s="144" t="s">
        <v>9530</v>
      </c>
      <c r="G120" s="144" t="s">
        <v>3665</v>
      </c>
      <c r="H120" s="144" t="s">
        <v>19</v>
      </c>
      <c r="I120" s="144" t="s">
        <v>3492</v>
      </c>
      <c r="J120" s="144" t="s">
        <v>2467</v>
      </c>
      <c r="K120" s="146" t="str">
        <f t="shared" si="12"/>
        <v>LP</v>
      </c>
      <c r="L120" s="144" t="s">
        <v>6263</v>
      </c>
      <c r="M120" s="144" t="str">
        <f t="shared" si="14"/>
        <v>Medium</v>
      </c>
      <c r="N120" s="144" t="s">
        <v>7418</v>
      </c>
      <c r="O120" s="189" t="s">
        <v>9531</v>
      </c>
      <c r="P120" s="144" t="s">
        <v>9532</v>
      </c>
      <c r="Q120" s="147" t="s">
        <v>9533</v>
      </c>
    </row>
    <row r="121" spans="1:19" ht="263.39999999999998" customHeight="1" x14ac:dyDescent="0.4">
      <c r="A121" s="144" t="str">
        <f t="shared" ca="1" si="17"/>
        <v>Active</v>
      </c>
      <c r="B121" s="144" t="s">
        <v>5968</v>
      </c>
      <c r="C121" s="145">
        <v>43873</v>
      </c>
      <c r="D121" s="145">
        <v>45334</v>
      </c>
      <c r="E121" s="145">
        <f>DATE(YEAR(D121)+2,MONTH(D121),DAY(D121)-1)</f>
        <v>46064</v>
      </c>
      <c r="F121" s="144" t="s">
        <v>2947</v>
      </c>
      <c r="G121" s="144" t="s">
        <v>3666</v>
      </c>
      <c r="H121" s="144" t="s">
        <v>7919</v>
      </c>
      <c r="I121" s="144" t="s">
        <v>3492</v>
      </c>
      <c r="J121" s="144" t="s">
        <v>2467</v>
      </c>
      <c r="K121" s="146" t="str">
        <f t="shared" si="12"/>
        <v>LP</v>
      </c>
      <c r="L121" s="144" t="s">
        <v>6264</v>
      </c>
      <c r="M121" s="144" t="str">
        <f t="shared" ref="M121:M152" si="18">IF(EXACT(L121,"Overseas Charities Operating in Jamaica"),"Medium",IF(EXACT(L121,"Muslim Groups/Foundations"),"Medium",IF(EXACT(L121,"Churches"),"Low",IF(EXACT(L121,"Benevolent Societies"),"Low",IF(EXACT(L121,"Alumni/Past Students Associations"),"Low",IF(EXACT(L121,"Schools(Government/Private)"),"Low",IF(EXACT(L121,"Govt.Based Trusts/Charities"),"Low",IF(EXACT(L121,"Trust"),"Medium",IF(EXACT(L121,"Company Based Foundations"),"Medium",IF(EXACT(L121,"Other Foundations"),"Medium",IF(EXACT(L121,"Unincorporated Groups"),"Medium","")))))))))))</f>
        <v>Low</v>
      </c>
      <c r="N121" s="144" t="s">
        <v>1364</v>
      </c>
      <c r="O121" s="189" t="s">
        <v>9867</v>
      </c>
      <c r="P121" s="144" t="s">
        <v>9868</v>
      </c>
      <c r="Q121" s="147" t="s">
        <v>9869</v>
      </c>
    </row>
    <row r="122" spans="1:19" ht="263.39999999999998" customHeight="1" x14ac:dyDescent="0.4">
      <c r="A122" s="144" t="str">
        <f t="shared" ca="1" si="17"/>
        <v>Expired</v>
      </c>
      <c r="B122" s="144" t="s">
        <v>9152</v>
      </c>
      <c r="C122" s="145">
        <v>43411</v>
      </c>
      <c r="D122" s="145">
        <v>45254</v>
      </c>
      <c r="E122" s="145">
        <f>DATE(YEAR(D122)+1,MONTH(D122),DAY(D122)-1)</f>
        <v>45619</v>
      </c>
      <c r="F122" s="144" t="s">
        <v>6100</v>
      </c>
      <c r="G122" s="144" t="s">
        <v>9153</v>
      </c>
      <c r="H122" s="144" t="s">
        <v>23</v>
      </c>
      <c r="I122" s="144" t="s">
        <v>3492</v>
      </c>
      <c r="J122" s="144" t="s">
        <v>2467</v>
      </c>
      <c r="K122" s="146" t="str">
        <f t="shared" si="12"/>
        <v>LP</v>
      </c>
      <c r="L122" s="144" t="s">
        <v>6261</v>
      </c>
      <c r="M122" s="144" t="str">
        <f t="shared" si="18"/>
        <v>Medium</v>
      </c>
      <c r="N122" s="144" t="s">
        <v>3670</v>
      </c>
      <c r="O122" s="189" t="s">
        <v>8297</v>
      </c>
      <c r="P122" s="144" t="s">
        <v>8298</v>
      </c>
      <c r="Q122" s="147" t="s">
        <v>9154</v>
      </c>
    </row>
    <row r="123" spans="1:19" ht="263.39999999999998" customHeight="1" x14ac:dyDescent="0.4">
      <c r="A123" s="144" t="str">
        <f t="shared" ca="1" si="17"/>
        <v>Expired</v>
      </c>
      <c r="B123" s="144" t="s">
        <v>2689</v>
      </c>
      <c r="C123" s="145">
        <v>42684</v>
      </c>
      <c r="D123" s="145">
        <v>44875</v>
      </c>
      <c r="E123" s="145">
        <f>DATE(YEAR(D123)+2,MONTH(D123),DAY(D123)-1)</f>
        <v>45605</v>
      </c>
      <c r="F123" s="144" t="s">
        <v>6737</v>
      </c>
      <c r="G123" s="144" t="s">
        <v>3667</v>
      </c>
      <c r="H123" s="144" t="s">
        <v>19</v>
      </c>
      <c r="I123" s="144" t="s">
        <v>3492</v>
      </c>
      <c r="J123" s="144" t="s">
        <v>2467</v>
      </c>
      <c r="K123" s="146" t="str">
        <f t="shared" si="12"/>
        <v>LP</v>
      </c>
      <c r="L123" s="144" t="s">
        <v>6261</v>
      </c>
      <c r="M123" s="144" t="str">
        <f t="shared" si="18"/>
        <v>Medium</v>
      </c>
      <c r="N123" s="144" t="s">
        <v>7419</v>
      </c>
      <c r="O123" s="189" t="s">
        <v>9421</v>
      </c>
      <c r="P123" s="144" t="s">
        <v>9422</v>
      </c>
      <c r="Q123" s="147" t="s">
        <v>9423</v>
      </c>
    </row>
    <row r="124" spans="1:19" ht="263.39999999999998" customHeight="1" x14ac:dyDescent="0.4">
      <c r="A124" s="144" t="str">
        <f t="shared" ca="1" si="17"/>
        <v>Expired</v>
      </c>
      <c r="B124" s="148" t="s">
        <v>1548</v>
      </c>
      <c r="C124" s="153">
        <v>43430</v>
      </c>
      <c r="D124" s="157">
        <v>43430</v>
      </c>
      <c r="E124" s="145">
        <f>DATE(YEAR(D124)+2,MONTH(D124),DAY(D124)-1)</f>
        <v>44160</v>
      </c>
      <c r="F124" s="144" t="s">
        <v>1549</v>
      </c>
      <c r="G124" s="148" t="s">
        <v>3668</v>
      </c>
      <c r="H124" s="148" t="s">
        <v>154</v>
      </c>
      <c r="I124" s="148" t="s">
        <v>2237</v>
      </c>
      <c r="J124" s="169" t="s">
        <v>2467</v>
      </c>
      <c r="K124" s="146" t="str">
        <f t="shared" si="12"/>
        <v>LP</v>
      </c>
      <c r="L124" s="148" t="s">
        <v>6261</v>
      </c>
      <c r="M124" s="144" t="str">
        <f t="shared" si="18"/>
        <v>Medium</v>
      </c>
      <c r="N124" s="148" t="s">
        <v>3075</v>
      </c>
      <c r="O124" s="190"/>
      <c r="P124" s="148" t="s">
        <v>2238</v>
      </c>
      <c r="Q124" s="168" t="s">
        <v>3669</v>
      </c>
    </row>
    <row r="125" spans="1:19" ht="263.39999999999998" customHeight="1" x14ac:dyDescent="0.4">
      <c r="A125" s="144" t="str">
        <f t="shared" ca="1" si="17"/>
        <v>Expired</v>
      </c>
      <c r="B125" s="144" t="s">
        <v>2609</v>
      </c>
      <c r="C125" s="145">
        <v>42541</v>
      </c>
      <c r="D125" s="145">
        <v>45157</v>
      </c>
      <c r="E125" s="145">
        <f>DATE(YEAR(D125)+2,MONTH(D125),DAY(D125)-1)</f>
        <v>45887</v>
      </c>
      <c r="F125" s="144" t="s">
        <v>6009</v>
      </c>
      <c r="G125" s="144" t="s">
        <v>3671</v>
      </c>
      <c r="H125" s="144" t="s">
        <v>7919</v>
      </c>
      <c r="I125" s="144" t="s">
        <v>3492</v>
      </c>
      <c r="J125" s="144" t="s">
        <v>2467</v>
      </c>
      <c r="K125" s="146" t="str">
        <f t="shared" si="12"/>
        <v>LP</v>
      </c>
      <c r="L125" s="144" t="s">
        <v>6261</v>
      </c>
      <c r="M125" s="144" t="str">
        <f t="shared" si="18"/>
        <v>Medium</v>
      </c>
      <c r="N125" s="144" t="s">
        <v>7420</v>
      </c>
      <c r="O125" s="189" t="s">
        <v>8266</v>
      </c>
      <c r="P125" s="144" t="s">
        <v>8267</v>
      </c>
      <c r="Q125" s="147" t="s">
        <v>8268</v>
      </c>
    </row>
    <row r="126" spans="1:19" ht="263.39999999999998" customHeight="1" x14ac:dyDescent="0.4">
      <c r="A126" s="144" t="str">
        <f t="shared" ca="1" si="17"/>
        <v>Expired</v>
      </c>
      <c r="B126" s="144" t="s">
        <v>8170</v>
      </c>
      <c r="C126" s="145">
        <v>45177</v>
      </c>
      <c r="D126" s="145">
        <f>C126</f>
        <v>45177</v>
      </c>
      <c r="E126" s="145">
        <f>DATE(YEAR(D126)+1,MONTH(D126)+6,DAY(D126)-1)</f>
        <v>45723</v>
      </c>
      <c r="F126" s="144" t="s">
        <v>8171</v>
      </c>
      <c r="G126" s="144" t="s">
        <v>8172</v>
      </c>
      <c r="H126" s="148" t="s">
        <v>7919</v>
      </c>
      <c r="I126" s="144" t="s">
        <v>3492</v>
      </c>
      <c r="J126" s="144" t="s">
        <v>2467</v>
      </c>
      <c r="K126" s="146" t="str">
        <f t="shared" si="12"/>
        <v>LP</v>
      </c>
      <c r="L126" s="144" t="s">
        <v>6261</v>
      </c>
      <c r="M126" s="144" t="str">
        <f t="shared" si="18"/>
        <v>Medium</v>
      </c>
      <c r="N126" s="144" t="s">
        <v>8173</v>
      </c>
      <c r="O126" s="189" t="s">
        <v>8174</v>
      </c>
      <c r="P126" s="144" t="s">
        <v>8175</v>
      </c>
      <c r="Q126" s="152" t="s">
        <v>8176</v>
      </c>
    </row>
    <row r="127" spans="1:19" ht="263.39999999999998" customHeight="1" x14ac:dyDescent="0.35">
      <c r="A127" s="144" t="str">
        <f t="shared" ca="1" si="17"/>
        <v>Expired</v>
      </c>
      <c r="B127" s="144" t="s">
        <v>914</v>
      </c>
      <c r="C127" s="145">
        <v>42802</v>
      </c>
      <c r="D127" s="145">
        <f>C127</f>
        <v>42802</v>
      </c>
      <c r="E127" s="145">
        <f t="shared" ref="E127:E137" si="19">DATE(YEAR(D127)+2,MONTH(D127),DAY(D127)-1)</f>
        <v>43531</v>
      </c>
      <c r="F127" s="144" t="s">
        <v>1939</v>
      </c>
      <c r="G127" s="144" t="s">
        <v>3672</v>
      </c>
      <c r="H127" s="144" t="s">
        <v>7919</v>
      </c>
      <c r="I127" s="144" t="s">
        <v>3492</v>
      </c>
      <c r="J127" s="144" t="s">
        <v>2467</v>
      </c>
      <c r="K127" s="146" t="str">
        <f t="shared" si="12"/>
        <v>LP</v>
      </c>
      <c r="L127" s="144" t="s">
        <v>6264</v>
      </c>
      <c r="M127" s="144" t="str">
        <f t="shared" si="18"/>
        <v>Low</v>
      </c>
      <c r="N127" s="144" t="s">
        <v>7421</v>
      </c>
      <c r="O127" s="189" t="s">
        <v>8042</v>
      </c>
      <c r="P127" s="144" t="s">
        <v>8043</v>
      </c>
      <c r="Q127" s="147" t="s">
        <v>6748</v>
      </c>
      <c r="S127" s="10"/>
    </row>
    <row r="128" spans="1:19" ht="263.39999999999998" customHeight="1" x14ac:dyDescent="0.35">
      <c r="A128" s="144" t="str">
        <f t="shared" ca="1" si="17"/>
        <v>Expired</v>
      </c>
      <c r="B128" s="144" t="s">
        <v>2500</v>
      </c>
      <c r="C128" s="145">
        <v>43725</v>
      </c>
      <c r="D128" s="145">
        <f>C128</f>
        <v>43725</v>
      </c>
      <c r="E128" s="145">
        <f t="shared" si="19"/>
        <v>44455</v>
      </c>
      <c r="F128" s="144" t="s">
        <v>2948</v>
      </c>
      <c r="G128" s="144" t="s">
        <v>3673</v>
      </c>
      <c r="H128" s="144" t="s">
        <v>7919</v>
      </c>
      <c r="I128" s="144" t="s">
        <v>3492</v>
      </c>
      <c r="J128" s="144" t="s">
        <v>2467</v>
      </c>
      <c r="K128" s="146" t="str">
        <f t="shared" si="12"/>
        <v>LP</v>
      </c>
      <c r="L128" s="144" t="s">
        <v>6264</v>
      </c>
      <c r="M128" s="144" t="str">
        <f t="shared" si="18"/>
        <v>Low</v>
      </c>
      <c r="N128" s="144" t="s">
        <v>7422</v>
      </c>
      <c r="O128" s="189"/>
      <c r="P128" s="144" t="s">
        <v>749</v>
      </c>
      <c r="Q128" s="147" t="s">
        <v>749</v>
      </c>
      <c r="S128" s="10"/>
    </row>
    <row r="129" spans="1:19" ht="263.39999999999998" customHeight="1" x14ac:dyDescent="0.35">
      <c r="A129" s="144" t="str">
        <f t="shared" ca="1" si="17"/>
        <v>Expired</v>
      </c>
      <c r="B129" s="144" t="s">
        <v>3203</v>
      </c>
      <c r="C129" s="145">
        <v>43074</v>
      </c>
      <c r="D129" s="145">
        <v>44742</v>
      </c>
      <c r="E129" s="145">
        <f t="shared" si="19"/>
        <v>45472</v>
      </c>
      <c r="F129" s="144" t="s">
        <v>5697</v>
      </c>
      <c r="G129" s="144" t="s">
        <v>3674</v>
      </c>
      <c r="H129" s="144" t="s">
        <v>7919</v>
      </c>
      <c r="I129" s="144" t="s">
        <v>3492</v>
      </c>
      <c r="J129" s="144" t="s">
        <v>2467</v>
      </c>
      <c r="K129" s="146" t="str">
        <f t="shared" si="12"/>
        <v>LP</v>
      </c>
      <c r="L129" s="144" t="s">
        <v>6264</v>
      </c>
      <c r="M129" s="144" t="str">
        <f t="shared" si="18"/>
        <v>Low</v>
      </c>
      <c r="N129" s="144" t="s">
        <v>7422</v>
      </c>
      <c r="O129" s="189"/>
      <c r="P129" s="144" t="s">
        <v>3204</v>
      </c>
      <c r="Q129" s="147" t="s">
        <v>3675</v>
      </c>
      <c r="R129" s="10"/>
      <c r="S129" s="10"/>
    </row>
    <row r="130" spans="1:19" ht="263.39999999999998" customHeight="1" x14ac:dyDescent="0.35">
      <c r="A130" s="144" t="str">
        <f t="shared" ca="1" si="17"/>
        <v>Expired</v>
      </c>
      <c r="B130" s="144" t="s">
        <v>2853</v>
      </c>
      <c r="C130" s="145">
        <v>44698</v>
      </c>
      <c r="D130" s="145">
        <v>44698</v>
      </c>
      <c r="E130" s="145">
        <f t="shared" si="19"/>
        <v>45428</v>
      </c>
      <c r="F130" s="144" t="s">
        <v>5698</v>
      </c>
      <c r="G130" s="144" t="s">
        <v>3680</v>
      </c>
      <c r="H130" s="144" t="s">
        <v>45</v>
      </c>
      <c r="I130" s="144" t="s">
        <v>3492</v>
      </c>
      <c r="J130" s="144" t="s">
        <v>2467</v>
      </c>
      <c r="K130" s="146" t="str">
        <f t="shared" si="12"/>
        <v>LP</v>
      </c>
      <c r="L130" s="144" t="s">
        <v>6263</v>
      </c>
      <c r="M130" s="144" t="str">
        <f t="shared" si="18"/>
        <v>Medium</v>
      </c>
      <c r="N130" s="144" t="s">
        <v>3681</v>
      </c>
      <c r="O130" s="189"/>
      <c r="P130" s="144" t="s">
        <v>6747</v>
      </c>
      <c r="Q130" s="147" t="s">
        <v>6746</v>
      </c>
      <c r="R130" s="10"/>
      <c r="S130" s="10"/>
    </row>
    <row r="131" spans="1:19" ht="263.39999999999998" customHeight="1" x14ac:dyDescent="0.35">
      <c r="A131" s="144" t="str">
        <f t="shared" ca="1" si="17"/>
        <v>Expired</v>
      </c>
      <c r="B131" s="144" t="s">
        <v>2684</v>
      </c>
      <c r="C131" s="145">
        <v>43476</v>
      </c>
      <c r="D131" s="145">
        <v>44207</v>
      </c>
      <c r="E131" s="145">
        <f t="shared" si="19"/>
        <v>44936</v>
      </c>
      <c r="F131" s="144" t="s">
        <v>2949</v>
      </c>
      <c r="G131" s="144" t="s">
        <v>3676</v>
      </c>
      <c r="H131" s="144" t="s">
        <v>7919</v>
      </c>
      <c r="I131" s="144" t="s">
        <v>3492</v>
      </c>
      <c r="J131" s="144" t="s">
        <v>2467</v>
      </c>
      <c r="K131" s="146" t="str">
        <f t="shared" ref="K131:K194" si="20">IF(EXACT(J131,"C - COMPANY ACT"),"LP",IF(EXACT(J131,"V- VEST ACT (WITHIN PARLIAMENT) "),"LP",IF(EXACT(J131,"FS - FRIENDLY SOCIETIES ACT"),"LP",IF(EXACT(J131,"UN - UNICORPORATED"),"LA",""))))</f>
        <v>LP</v>
      </c>
      <c r="L131" s="144" t="s">
        <v>6261</v>
      </c>
      <c r="M131" s="144" t="str">
        <f t="shared" si="18"/>
        <v>Medium</v>
      </c>
      <c r="N131" s="144" t="s">
        <v>3677</v>
      </c>
      <c r="O131" s="189"/>
      <c r="P131" s="144" t="s">
        <v>1680</v>
      </c>
      <c r="Q131" s="147" t="s">
        <v>3678</v>
      </c>
      <c r="S131" s="10"/>
    </row>
    <row r="132" spans="1:19" ht="263.39999999999998" customHeight="1" x14ac:dyDescent="0.35">
      <c r="A132" s="144" t="str">
        <f t="shared" ca="1" si="17"/>
        <v>Active</v>
      </c>
      <c r="B132" s="144" t="s">
        <v>2915</v>
      </c>
      <c r="C132" s="145">
        <v>42493</v>
      </c>
      <c r="D132" s="145">
        <v>45415</v>
      </c>
      <c r="E132" s="145">
        <f t="shared" si="19"/>
        <v>46144</v>
      </c>
      <c r="F132" s="144" t="s">
        <v>6206</v>
      </c>
      <c r="G132" s="144" t="s">
        <v>10432</v>
      </c>
      <c r="H132" s="144" t="s">
        <v>7919</v>
      </c>
      <c r="I132" s="144" t="s">
        <v>3492</v>
      </c>
      <c r="J132" s="144" t="s">
        <v>2467</v>
      </c>
      <c r="K132" s="146" t="str">
        <f t="shared" si="20"/>
        <v>LP</v>
      </c>
      <c r="L132" s="144" t="s">
        <v>6268</v>
      </c>
      <c r="M132" s="144" t="str">
        <f>IF(EXACT(L132,"Overseas Charities Operating in Jamaica"),"Medium",IF(EXACT(L132,"Muslim Groups/Foundations"),"Medium",IF(EXACT(L132,"Churches"),"Low",IF(EXACT(L132,"Benevolent Societies"),"Low",IF(EXACT(L132,"Alumni/Past Students'associations"),"Low",IF(EXACT(L132,"Schools(Government/Private)"),"Low",IF(EXACT(L132,"Govt.Based Trusts/Charities"),"Low",IF(EXACT(L132,"Trust"),"Medium",IF(EXACT(L132,"Company Based Foundations"),"Medium",IF(EXACT(L132,"Other Foundations"),"Medium",IF(EXACT(L132,"Unincorporated Groups"),"Medium","")))))))))))</f>
        <v>Low</v>
      </c>
      <c r="N132" s="144" t="s">
        <v>3679</v>
      </c>
      <c r="O132" s="189" t="s">
        <v>10433</v>
      </c>
      <c r="P132" s="144" t="s">
        <v>10434</v>
      </c>
      <c r="Q132" s="147" t="s">
        <v>10435</v>
      </c>
      <c r="S132" s="10"/>
    </row>
    <row r="133" spans="1:19" ht="263.39999999999998" customHeight="1" x14ac:dyDescent="0.4">
      <c r="A133" s="144" t="str">
        <f t="shared" ca="1" si="17"/>
        <v>Expired</v>
      </c>
      <c r="B133" s="144" t="s">
        <v>673</v>
      </c>
      <c r="C133" s="145">
        <v>42285</v>
      </c>
      <c r="D133" s="145">
        <v>43016</v>
      </c>
      <c r="E133" s="145">
        <f t="shared" si="19"/>
        <v>43745</v>
      </c>
      <c r="F133" s="144" t="s">
        <v>674</v>
      </c>
      <c r="G133" s="144" t="s">
        <v>3682</v>
      </c>
      <c r="H133" s="144" t="s">
        <v>7919</v>
      </c>
      <c r="I133" s="144" t="s">
        <v>3492</v>
      </c>
      <c r="J133" s="144" t="s">
        <v>2467</v>
      </c>
      <c r="K133" s="146" t="str">
        <f t="shared" si="20"/>
        <v>LP</v>
      </c>
      <c r="L133" s="144" t="s">
        <v>6263</v>
      </c>
      <c r="M133" s="144" t="str">
        <f t="shared" ref="M133:M161" si="21">IF(EXACT(L133,"Overseas Charities Operating in Jamaica"),"Medium",IF(EXACT(L133,"Muslim Groups/Foundations"),"Medium",IF(EXACT(L133,"Churches"),"Low",IF(EXACT(L133,"Benevolent Societies"),"Low",IF(EXACT(L133,"Alumni/Past Students Associations"),"Low",IF(EXACT(L133,"Schools(Government/Private)"),"Low",IF(EXACT(L133,"Govt.Based Trusts/Charities"),"Low",IF(EXACT(L133,"Trust"),"Medium",IF(EXACT(L133,"Company Based Foundations"),"Medium",IF(EXACT(L133,"Other Foundations"),"Medium",IF(EXACT(L133,"Unincorporated Groups"),"Medium","")))))))))))</f>
        <v>Medium</v>
      </c>
      <c r="N133" s="144" t="s">
        <v>7310</v>
      </c>
      <c r="O133" s="189"/>
      <c r="P133" s="144" t="s">
        <v>6745</v>
      </c>
      <c r="Q133" s="152" t="s">
        <v>3683</v>
      </c>
    </row>
    <row r="134" spans="1:19" ht="263.39999999999998" customHeight="1" x14ac:dyDescent="0.4">
      <c r="A134" s="144" t="str">
        <f t="shared" ca="1" si="17"/>
        <v>Expired</v>
      </c>
      <c r="B134" s="144" t="s">
        <v>53</v>
      </c>
      <c r="C134" s="145">
        <v>41724</v>
      </c>
      <c r="D134" s="145">
        <v>43185</v>
      </c>
      <c r="E134" s="145">
        <f t="shared" si="19"/>
        <v>43915</v>
      </c>
      <c r="F134" s="144" t="s">
        <v>2087</v>
      </c>
      <c r="G134" s="144" t="s">
        <v>3684</v>
      </c>
      <c r="H134" s="144" t="s">
        <v>19</v>
      </c>
      <c r="I134" s="144" t="s">
        <v>3492</v>
      </c>
      <c r="J134" s="144" t="s">
        <v>2467</v>
      </c>
      <c r="K134" s="146" t="str">
        <f t="shared" si="20"/>
        <v>LP</v>
      </c>
      <c r="L134" s="144" t="s">
        <v>6269</v>
      </c>
      <c r="M134" s="144" t="str">
        <f t="shared" si="21"/>
        <v>Medium</v>
      </c>
      <c r="N134" s="147" t="s">
        <v>243</v>
      </c>
      <c r="O134" s="192"/>
      <c r="P134" s="144" t="s">
        <v>662</v>
      </c>
      <c r="Q134" s="152" t="s">
        <v>3685</v>
      </c>
    </row>
    <row r="135" spans="1:19" ht="263.39999999999998" customHeight="1" x14ac:dyDescent="0.4">
      <c r="A135" s="144" t="str">
        <f t="shared" ca="1" si="17"/>
        <v>Active</v>
      </c>
      <c r="B135" s="144" t="s">
        <v>2804</v>
      </c>
      <c r="C135" s="145">
        <v>43250</v>
      </c>
      <c r="D135" s="145">
        <v>45388</v>
      </c>
      <c r="E135" s="145">
        <f t="shared" si="19"/>
        <v>46117</v>
      </c>
      <c r="F135" s="144" t="s">
        <v>2950</v>
      </c>
      <c r="G135" s="144" t="s">
        <v>3686</v>
      </c>
      <c r="H135" s="144" t="s">
        <v>45</v>
      </c>
      <c r="I135" s="144" t="s">
        <v>3492</v>
      </c>
      <c r="J135" s="144" t="s">
        <v>2467</v>
      </c>
      <c r="K135" s="146" t="str">
        <f t="shared" si="20"/>
        <v>LP</v>
      </c>
      <c r="L135" s="144" t="s">
        <v>6264</v>
      </c>
      <c r="M135" s="144" t="str">
        <f t="shared" si="21"/>
        <v>Low</v>
      </c>
      <c r="N135" s="144" t="s">
        <v>7423</v>
      </c>
      <c r="O135" s="189" t="s">
        <v>10269</v>
      </c>
      <c r="P135" s="144" t="s">
        <v>10270</v>
      </c>
      <c r="Q135" s="152" t="s">
        <v>10271</v>
      </c>
    </row>
    <row r="136" spans="1:19" ht="263.39999999999998" customHeight="1" x14ac:dyDescent="0.4">
      <c r="A136" s="144" t="str">
        <f t="shared" ca="1" si="17"/>
        <v>Expired</v>
      </c>
      <c r="B136" s="144" t="s">
        <v>757</v>
      </c>
      <c r="C136" s="145">
        <v>42184</v>
      </c>
      <c r="D136" s="145">
        <v>42915</v>
      </c>
      <c r="E136" s="145">
        <f t="shared" si="19"/>
        <v>43644</v>
      </c>
      <c r="F136" s="144" t="s">
        <v>2095</v>
      </c>
      <c r="G136" s="144" t="s">
        <v>3687</v>
      </c>
      <c r="H136" s="144" t="s">
        <v>7919</v>
      </c>
      <c r="I136" s="144" t="s">
        <v>3492</v>
      </c>
      <c r="J136" s="144" t="s">
        <v>2467</v>
      </c>
      <c r="K136" s="146" t="str">
        <f t="shared" si="20"/>
        <v>LP</v>
      </c>
      <c r="L136" s="144" t="s">
        <v>6261</v>
      </c>
      <c r="M136" s="144" t="str">
        <f t="shared" si="21"/>
        <v>Medium</v>
      </c>
      <c r="N136" s="144" t="s">
        <v>7424</v>
      </c>
      <c r="O136" s="189"/>
      <c r="P136" s="144" t="s">
        <v>758</v>
      </c>
      <c r="Q136" s="147" t="s">
        <v>3688</v>
      </c>
    </row>
    <row r="137" spans="1:19" ht="263.39999999999998" customHeight="1" x14ac:dyDescent="0.4">
      <c r="A137" s="144" t="str">
        <f t="shared" ca="1" si="17"/>
        <v>Expired</v>
      </c>
      <c r="B137" s="144" t="s">
        <v>2685</v>
      </c>
      <c r="C137" s="145">
        <v>44529</v>
      </c>
      <c r="D137" s="145">
        <v>44529</v>
      </c>
      <c r="E137" s="145">
        <f t="shared" si="19"/>
        <v>45258</v>
      </c>
      <c r="F137" s="144" t="s">
        <v>5699</v>
      </c>
      <c r="G137" s="144" t="s">
        <v>3689</v>
      </c>
      <c r="H137" s="144" t="s">
        <v>7919</v>
      </c>
      <c r="I137" s="144" t="s">
        <v>3492</v>
      </c>
      <c r="J137" s="144" t="s">
        <v>2467</v>
      </c>
      <c r="K137" s="146" t="str">
        <f t="shared" si="20"/>
        <v>LP</v>
      </c>
      <c r="L137" s="144" t="s">
        <v>6264</v>
      </c>
      <c r="M137" s="144" t="str">
        <f t="shared" si="21"/>
        <v>Low</v>
      </c>
      <c r="N137" s="144" t="s">
        <v>3690</v>
      </c>
      <c r="O137" s="189"/>
      <c r="P137" s="144" t="s">
        <v>3389</v>
      </c>
      <c r="Q137" s="152" t="s">
        <v>3691</v>
      </c>
    </row>
    <row r="138" spans="1:19" ht="263.39999999999998" customHeight="1" x14ac:dyDescent="0.4">
      <c r="A138" s="144" t="str">
        <f t="shared" ca="1" si="17"/>
        <v>Active</v>
      </c>
      <c r="B138" s="144" t="s">
        <v>6369</v>
      </c>
      <c r="C138" s="145">
        <v>41843</v>
      </c>
      <c r="D138" s="145">
        <v>45860</v>
      </c>
      <c r="E138" s="145">
        <f>DATE(YEAR(D138),MONTH(D138)+6,DAY(D138)-1)</f>
        <v>46043</v>
      </c>
      <c r="F138" s="144" t="s">
        <v>6103</v>
      </c>
      <c r="G138" s="144" t="s">
        <v>3724</v>
      </c>
      <c r="H138" s="144" t="s">
        <v>7919</v>
      </c>
      <c r="I138" s="144" t="s">
        <v>3492</v>
      </c>
      <c r="J138" s="144" t="s">
        <v>2467</v>
      </c>
      <c r="K138" s="146" t="str">
        <f t="shared" si="20"/>
        <v>LP</v>
      </c>
      <c r="L138" s="144" t="s">
        <v>6261</v>
      </c>
      <c r="M138" s="144" t="str">
        <f t="shared" si="21"/>
        <v>Medium</v>
      </c>
      <c r="N138" s="144" t="s">
        <v>315</v>
      </c>
      <c r="O138" s="189" t="s">
        <v>11049</v>
      </c>
      <c r="P138" s="144" t="s">
        <v>11050</v>
      </c>
      <c r="Q138" s="147" t="s">
        <v>11051</v>
      </c>
    </row>
    <row r="139" spans="1:19" ht="263.39999999999998" customHeight="1" x14ac:dyDescent="0.4">
      <c r="A139" s="144" t="str">
        <f t="shared" ca="1" si="17"/>
        <v>Expired</v>
      </c>
      <c r="B139" s="144" t="s">
        <v>2793</v>
      </c>
      <c r="C139" s="145">
        <v>43424</v>
      </c>
      <c r="D139" s="145">
        <v>44648</v>
      </c>
      <c r="E139" s="145">
        <f>DATE(YEAR(D139)+2,MONTH(D139),DAY(D139)-1)</f>
        <v>45378</v>
      </c>
      <c r="F139" s="144" t="s">
        <v>2951</v>
      </c>
      <c r="G139" s="144" t="s">
        <v>3695</v>
      </c>
      <c r="H139" s="144" t="s">
        <v>7919</v>
      </c>
      <c r="I139" s="144" t="s">
        <v>3492</v>
      </c>
      <c r="J139" s="144" t="s">
        <v>2467</v>
      </c>
      <c r="K139" s="146" t="str">
        <f t="shared" si="20"/>
        <v>LP</v>
      </c>
      <c r="L139" s="144" t="s">
        <v>6265</v>
      </c>
      <c r="M139" s="144" t="str">
        <f t="shared" si="21"/>
        <v>Low</v>
      </c>
      <c r="N139" s="144" t="s">
        <v>7425</v>
      </c>
      <c r="O139" s="189"/>
      <c r="P139" s="144" t="s">
        <v>1672</v>
      </c>
      <c r="Q139" s="147" t="s">
        <v>3696</v>
      </c>
    </row>
    <row r="140" spans="1:19" ht="263.39999999999998" customHeight="1" x14ac:dyDescent="0.4">
      <c r="A140" s="144" t="str">
        <f t="shared" ca="1" si="17"/>
        <v>Expired</v>
      </c>
      <c r="B140" s="144" t="s">
        <v>484</v>
      </c>
      <c r="C140" s="145">
        <v>41995</v>
      </c>
      <c r="D140" s="145">
        <v>42802</v>
      </c>
      <c r="E140" s="145">
        <f>DATE(YEAR(D140)+2,MONTH(D140),DAY(D140)-1)</f>
        <v>43531</v>
      </c>
      <c r="F140" s="144" t="s">
        <v>7217</v>
      </c>
      <c r="G140" s="144" t="s">
        <v>3697</v>
      </c>
      <c r="H140" s="144" t="s">
        <v>7919</v>
      </c>
      <c r="I140" s="144" t="s">
        <v>3492</v>
      </c>
      <c r="J140" s="144" t="s">
        <v>2467</v>
      </c>
      <c r="K140" s="146" t="str">
        <f t="shared" si="20"/>
        <v>LP</v>
      </c>
      <c r="L140" s="144" t="s">
        <v>6261</v>
      </c>
      <c r="M140" s="144" t="str">
        <f t="shared" si="21"/>
        <v>Medium</v>
      </c>
      <c r="N140" s="144" t="s">
        <v>7426</v>
      </c>
      <c r="O140" s="189"/>
      <c r="P140" s="144" t="s">
        <v>930</v>
      </c>
      <c r="Q140" s="152" t="s">
        <v>3698</v>
      </c>
    </row>
    <row r="141" spans="1:19" ht="263.39999999999998" customHeight="1" x14ac:dyDescent="0.4">
      <c r="A141" s="144" t="str">
        <f t="shared" ca="1" si="17"/>
        <v>Expired</v>
      </c>
      <c r="B141" s="144" t="s">
        <v>1007</v>
      </c>
      <c r="C141" s="145">
        <v>42964</v>
      </c>
      <c r="D141" s="145">
        <v>43694</v>
      </c>
      <c r="E141" s="145">
        <f>DATE(YEAR(D141)+2,MONTH(D141),DAY(D141)-1)</f>
        <v>44424</v>
      </c>
      <c r="F141" s="144" t="s">
        <v>6101</v>
      </c>
      <c r="G141" s="144" t="s">
        <v>3700</v>
      </c>
      <c r="H141" s="144" t="s">
        <v>7919</v>
      </c>
      <c r="I141" s="144" t="s">
        <v>3492</v>
      </c>
      <c r="J141" s="144" t="s">
        <v>2467</v>
      </c>
      <c r="K141" s="146" t="str">
        <f t="shared" si="20"/>
        <v>LP</v>
      </c>
      <c r="L141" s="144" t="s">
        <v>6261</v>
      </c>
      <c r="M141" s="144" t="str">
        <f t="shared" si="21"/>
        <v>Medium</v>
      </c>
      <c r="N141" s="173" t="s">
        <v>7427</v>
      </c>
      <c r="O141" s="193"/>
      <c r="P141" s="173" t="s">
        <v>6727</v>
      </c>
      <c r="Q141" s="147" t="s">
        <v>3701</v>
      </c>
    </row>
    <row r="142" spans="1:19" ht="263.39999999999998" customHeight="1" x14ac:dyDescent="0.35">
      <c r="A142" s="144" t="str">
        <f t="shared" ca="1" si="17"/>
        <v>Expired</v>
      </c>
      <c r="B142" s="144" t="s">
        <v>2423</v>
      </c>
      <c r="C142" s="145">
        <v>42298</v>
      </c>
      <c r="D142" s="145">
        <v>44249</v>
      </c>
      <c r="E142" s="145">
        <f>DATE(YEAR(D142)+2,MONTH(D142),DAY(D142)-1)</f>
        <v>44978</v>
      </c>
      <c r="F142" s="144" t="s">
        <v>2001</v>
      </c>
      <c r="G142" s="144" t="s">
        <v>8033</v>
      </c>
      <c r="H142" s="144" t="s">
        <v>7919</v>
      </c>
      <c r="I142" s="144" t="s">
        <v>3492</v>
      </c>
      <c r="J142" s="144" t="s">
        <v>2467</v>
      </c>
      <c r="K142" s="146" t="str">
        <f t="shared" si="20"/>
        <v>LP</v>
      </c>
      <c r="L142" s="144" t="s">
        <v>6261</v>
      </c>
      <c r="M142" s="144" t="str">
        <f t="shared" si="21"/>
        <v>Medium</v>
      </c>
      <c r="N142" s="144" t="s">
        <v>7428</v>
      </c>
      <c r="O142" s="189" t="s">
        <v>8032</v>
      </c>
      <c r="P142" s="144" t="s">
        <v>8031</v>
      </c>
      <c r="Q142" s="147" t="s">
        <v>3702</v>
      </c>
      <c r="S142" s="10"/>
    </row>
    <row r="143" spans="1:19" ht="263.39999999999998" customHeight="1" x14ac:dyDescent="0.4">
      <c r="A143" s="144" t="str">
        <f t="shared" ca="1" si="17"/>
        <v>Expired</v>
      </c>
      <c r="B143" s="144" t="s">
        <v>2425</v>
      </c>
      <c r="C143" s="145">
        <v>43055</v>
      </c>
      <c r="D143" s="145">
        <v>44342</v>
      </c>
      <c r="E143" s="145">
        <f>DATE(YEAR(D143)+2,MONTH(D143),DAY(D143)-1)</f>
        <v>45071</v>
      </c>
      <c r="F143" s="144" t="s">
        <v>1124</v>
      </c>
      <c r="G143" s="144" t="s">
        <v>3703</v>
      </c>
      <c r="H143" s="144" t="s">
        <v>7919</v>
      </c>
      <c r="I143" s="144" t="s">
        <v>3492</v>
      </c>
      <c r="J143" s="144" t="s">
        <v>2467</v>
      </c>
      <c r="K143" s="146" t="str">
        <f t="shared" si="20"/>
        <v>LP</v>
      </c>
      <c r="L143" s="144" t="s">
        <v>6264</v>
      </c>
      <c r="M143" s="144" t="str">
        <f t="shared" si="21"/>
        <v>Low</v>
      </c>
      <c r="N143" s="144" t="s">
        <v>7429</v>
      </c>
      <c r="O143" s="189"/>
      <c r="P143" s="149" t="s">
        <v>2424</v>
      </c>
      <c r="Q143" s="174" t="s">
        <v>3704</v>
      </c>
    </row>
    <row r="144" spans="1:19" ht="263.39999999999998" customHeight="1" x14ac:dyDescent="0.4">
      <c r="A144" s="144" t="str">
        <f t="shared" ca="1" si="17"/>
        <v>Expired</v>
      </c>
      <c r="B144" s="144" t="s">
        <v>3209</v>
      </c>
      <c r="C144" s="145">
        <v>44746</v>
      </c>
      <c r="D144" s="145">
        <v>45477</v>
      </c>
      <c r="E144" s="145">
        <f>DATE(YEAR(D144)+1,MONTH(D144),DAY(D144)-1)</f>
        <v>45841</v>
      </c>
      <c r="F144" s="144" t="s">
        <v>5700</v>
      </c>
      <c r="G144" s="144" t="s">
        <v>3705</v>
      </c>
      <c r="H144" s="144" t="s">
        <v>23</v>
      </c>
      <c r="I144" s="144" t="s">
        <v>3492</v>
      </c>
      <c r="J144" s="144" t="s">
        <v>2467</v>
      </c>
      <c r="K144" s="146" t="str">
        <f t="shared" si="20"/>
        <v>LP</v>
      </c>
      <c r="L144" s="144" t="s">
        <v>6261</v>
      </c>
      <c r="M144" s="144" t="str">
        <f t="shared" si="21"/>
        <v>Medium</v>
      </c>
      <c r="N144" s="144" t="s">
        <v>3706</v>
      </c>
      <c r="O144" s="189"/>
      <c r="P144" s="144" t="s">
        <v>3210</v>
      </c>
      <c r="Q144" s="152" t="s">
        <v>3707</v>
      </c>
    </row>
    <row r="145" spans="1:19" ht="263.39999999999998" customHeight="1" x14ac:dyDescent="0.4">
      <c r="A145" s="144" t="str">
        <f t="shared" ca="1" si="17"/>
        <v>Active</v>
      </c>
      <c r="B145" s="144" t="s">
        <v>6223</v>
      </c>
      <c r="C145" s="145">
        <v>41915</v>
      </c>
      <c r="D145" s="145">
        <v>45568</v>
      </c>
      <c r="E145" s="145">
        <f t="shared" ref="E145:E153" si="22">DATE(YEAR(D145)+2,MONTH(D145),DAY(D145)-1)</f>
        <v>46297</v>
      </c>
      <c r="F145" s="144" t="s">
        <v>2119</v>
      </c>
      <c r="G145" s="144" t="s">
        <v>3708</v>
      </c>
      <c r="H145" s="144" t="s">
        <v>7919</v>
      </c>
      <c r="I145" s="144" t="s">
        <v>3492</v>
      </c>
      <c r="J145" s="144" t="s">
        <v>2467</v>
      </c>
      <c r="K145" s="146" t="str">
        <f t="shared" si="20"/>
        <v>LP</v>
      </c>
      <c r="L145" s="144" t="s">
        <v>6261</v>
      </c>
      <c r="M145" s="144" t="str">
        <f t="shared" si="21"/>
        <v>Medium</v>
      </c>
      <c r="N145" s="144" t="s">
        <v>444</v>
      </c>
      <c r="O145" s="189" t="s">
        <v>10218</v>
      </c>
      <c r="P145" s="144" t="s">
        <v>1058</v>
      </c>
      <c r="Q145" s="147" t="s">
        <v>10219</v>
      </c>
    </row>
    <row r="146" spans="1:19" ht="263.39999999999998" customHeight="1" x14ac:dyDescent="0.4">
      <c r="A146" s="144" t="str">
        <f t="shared" ca="1" si="17"/>
        <v>Expired</v>
      </c>
      <c r="B146" s="144" t="s">
        <v>1361</v>
      </c>
      <c r="C146" s="145">
        <v>43438</v>
      </c>
      <c r="D146" s="145">
        <f>C146</f>
        <v>43438</v>
      </c>
      <c r="E146" s="145">
        <f t="shared" si="22"/>
        <v>44168</v>
      </c>
      <c r="F146" s="144" t="s">
        <v>6102</v>
      </c>
      <c r="G146" s="144" t="s">
        <v>3709</v>
      </c>
      <c r="H146" s="144" t="s">
        <v>7919</v>
      </c>
      <c r="I146" s="144" t="s">
        <v>3492</v>
      </c>
      <c r="J146" s="144" t="s">
        <v>2467</v>
      </c>
      <c r="K146" s="146" t="str">
        <f t="shared" si="20"/>
        <v>LP</v>
      </c>
      <c r="L146" s="144" t="s">
        <v>6264</v>
      </c>
      <c r="M146" s="144" t="str">
        <f t="shared" si="21"/>
        <v>Low</v>
      </c>
      <c r="N146" s="144" t="s">
        <v>3710</v>
      </c>
      <c r="O146" s="189" t="s">
        <v>9390</v>
      </c>
      <c r="P146" s="144" t="s">
        <v>9391</v>
      </c>
      <c r="Q146" s="147" t="s">
        <v>9392</v>
      </c>
    </row>
    <row r="147" spans="1:19" ht="263.39999999999998" customHeight="1" x14ac:dyDescent="0.35">
      <c r="A147" s="144" t="str">
        <f t="shared" ca="1" si="17"/>
        <v>Expired</v>
      </c>
      <c r="B147" s="144" t="s">
        <v>8123</v>
      </c>
      <c r="C147" s="145">
        <v>41815</v>
      </c>
      <c r="D147" s="145">
        <v>44979</v>
      </c>
      <c r="E147" s="145">
        <f t="shared" si="22"/>
        <v>45709</v>
      </c>
      <c r="F147" s="144" t="s">
        <v>138</v>
      </c>
      <c r="G147" s="144" t="s">
        <v>8124</v>
      </c>
      <c r="H147" s="144" t="s">
        <v>7919</v>
      </c>
      <c r="I147" s="144" t="s">
        <v>3492</v>
      </c>
      <c r="J147" s="144" t="s">
        <v>2467</v>
      </c>
      <c r="K147" s="146" t="str">
        <f t="shared" si="20"/>
        <v>LP</v>
      </c>
      <c r="L147" s="144" t="s">
        <v>6264</v>
      </c>
      <c r="M147" s="144" t="str">
        <f t="shared" si="21"/>
        <v>Low</v>
      </c>
      <c r="N147" s="144" t="s">
        <v>292</v>
      </c>
      <c r="O147" s="189" t="s">
        <v>8125</v>
      </c>
      <c r="P147" s="144" t="s">
        <v>8126</v>
      </c>
      <c r="Q147" s="147" t="s">
        <v>8127</v>
      </c>
      <c r="S147" s="10"/>
    </row>
    <row r="148" spans="1:19" ht="263.39999999999998" customHeight="1" x14ac:dyDescent="0.35">
      <c r="A148" s="160" t="str">
        <f t="shared" ca="1" si="17"/>
        <v>Expired</v>
      </c>
      <c r="B148" s="160" t="s">
        <v>535</v>
      </c>
      <c r="C148" s="161">
        <v>42079</v>
      </c>
      <c r="D148" s="161">
        <f>C148</f>
        <v>42079</v>
      </c>
      <c r="E148" s="161">
        <f t="shared" si="22"/>
        <v>42809</v>
      </c>
      <c r="F148" s="160" t="s">
        <v>3392</v>
      </c>
      <c r="G148" s="160" t="s">
        <v>3714</v>
      </c>
      <c r="H148" s="160" t="s">
        <v>7919</v>
      </c>
      <c r="I148" s="160" t="s">
        <v>3492</v>
      </c>
      <c r="J148" s="160" t="s">
        <v>2467</v>
      </c>
      <c r="K148" s="162" t="str">
        <f t="shared" si="20"/>
        <v>LP</v>
      </c>
      <c r="L148" s="160" t="s">
        <v>6261</v>
      </c>
      <c r="M148" s="160" t="str">
        <f t="shared" si="21"/>
        <v>Medium</v>
      </c>
      <c r="N148" s="163" t="s">
        <v>546</v>
      </c>
      <c r="O148" s="191" t="s">
        <v>8077</v>
      </c>
      <c r="P148" s="160" t="s">
        <v>545</v>
      </c>
      <c r="Q148" s="172" t="s">
        <v>8078</v>
      </c>
      <c r="S148" s="10"/>
    </row>
    <row r="149" spans="1:19" ht="263.39999999999998" customHeight="1" x14ac:dyDescent="0.4">
      <c r="A149" s="144" t="str">
        <f t="shared" ca="1" si="17"/>
        <v>Expired</v>
      </c>
      <c r="B149" s="144" t="s">
        <v>1491</v>
      </c>
      <c r="C149" s="145">
        <v>43626</v>
      </c>
      <c r="D149" s="145">
        <f>C149</f>
        <v>43626</v>
      </c>
      <c r="E149" s="145">
        <f t="shared" si="22"/>
        <v>44356</v>
      </c>
      <c r="F149" s="144" t="s">
        <v>2952</v>
      </c>
      <c r="G149" s="144" t="s">
        <v>3715</v>
      </c>
      <c r="H149" s="144" t="s">
        <v>7</v>
      </c>
      <c r="I149" s="144" t="s">
        <v>3492</v>
      </c>
      <c r="J149" s="144" t="s">
        <v>2467</v>
      </c>
      <c r="K149" s="146" t="str">
        <f t="shared" si="20"/>
        <v>LP</v>
      </c>
      <c r="L149" s="144" t="s">
        <v>6261</v>
      </c>
      <c r="M149" s="144" t="str">
        <f t="shared" si="21"/>
        <v>Medium</v>
      </c>
      <c r="N149" s="144" t="s">
        <v>7430</v>
      </c>
      <c r="O149" s="189"/>
      <c r="P149" s="144" t="s">
        <v>1869</v>
      </c>
      <c r="Q149" s="147" t="s">
        <v>3716</v>
      </c>
    </row>
    <row r="150" spans="1:19" ht="263.39999999999998" customHeight="1" x14ac:dyDescent="0.35">
      <c r="A150" s="144" t="str">
        <f t="shared" ca="1" si="17"/>
        <v>Expired</v>
      </c>
      <c r="B150" s="144" t="s">
        <v>1140</v>
      </c>
      <c r="C150" s="145">
        <v>43126</v>
      </c>
      <c r="D150" s="145">
        <f>C150</f>
        <v>43126</v>
      </c>
      <c r="E150" s="145">
        <f t="shared" si="22"/>
        <v>43855</v>
      </c>
      <c r="F150" s="144" t="s">
        <v>1148</v>
      </c>
      <c r="G150" s="144" t="s">
        <v>3717</v>
      </c>
      <c r="H150" s="144" t="s">
        <v>7919</v>
      </c>
      <c r="I150" s="144" t="s">
        <v>3492</v>
      </c>
      <c r="J150" s="144" t="s">
        <v>2467</v>
      </c>
      <c r="K150" s="146" t="str">
        <f t="shared" si="20"/>
        <v>LP</v>
      </c>
      <c r="L150" s="144" t="s">
        <v>6261</v>
      </c>
      <c r="M150" s="144" t="str">
        <f t="shared" si="21"/>
        <v>Medium</v>
      </c>
      <c r="N150" s="144" t="s">
        <v>7431</v>
      </c>
      <c r="O150" s="189" t="s">
        <v>8075</v>
      </c>
      <c r="P150" s="144" t="s">
        <v>6752</v>
      </c>
      <c r="Q150" s="152" t="s">
        <v>8076</v>
      </c>
      <c r="S150" s="10"/>
    </row>
    <row r="151" spans="1:19" ht="263.39999999999998" customHeight="1" x14ac:dyDescent="0.35">
      <c r="A151" s="144" t="str">
        <f t="shared" ca="1" si="17"/>
        <v>Expired</v>
      </c>
      <c r="B151" s="144" t="s">
        <v>2413</v>
      </c>
      <c r="C151" s="145">
        <v>41744</v>
      </c>
      <c r="D151" s="145">
        <v>44700</v>
      </c>
      <c r="E151" s="145">
        <f t="shared" si="22"/>
        <v>45430</v>
      </c>
      <c r="F151" s="144" t="s">
        <v>3393</v>
      </c>
      <c r="G151" s="144" t="s">
        <v>6485</v>
      </c>
      <c r="H151" s="144" t="s">
        <v>7919</v>
      </c>
      <c r="I151" s="144" t="s">
        <v>3492</v>
      </c>
      <c r="J151" s="144" t="s">
        <v>2467</v>
      </c>
      <c r="K151" s="146" t="str">
        <f t="shared" si="20"/>
        <v>LP</v>
      </c>
      <c r="L151" s="144" t="s">
        <v>6261</v>
      </c>
      <c r="M151" s="144" t="str">
        <f t="shared" si="21"/>
        <v>Medium</v>
      </c>
      <c r="N151" s="144" t="s">
        <v>7432</v>
      </c>
      <c r="O151" s="189"/>
      <c r="P151" s="144" t="s">
        <v>2414</v>
      </c>
      <c r="Q151" s="147" t="s">
        <v>3718</v>
      </c>
      <c r="S151" s="10"/>
    </row>
    <row r="152" spans="1:19" ht="263.39999999999998" customHeight="1" x14ac:dyDescent="0.35">
      <c r="A152" s="144" t="str">
        <f t="shared" ca="1" si="17"/>
        <v>Active</v>
      </c>
      <c r="B152" s="144" t="s">
        <v>2648</v>
      </c>
      <c r="C152" s="145">
        <v>42184</v>
      </c>
      <c r="D152" s="145">
        <v>45472</v>
      </c>
      <c r="E152" s="145">
        <f t="shared" si="22"/>
        <v>46201</v>
      </c>
      <c r="F152" s="144" t="s">
        <v>586</v>
      </c>
      <c r="G152" s="144" t="s">
        <v>3719</v>
      </c>
      <c r="H152" s="144" t="s">
        <v>7919</v>
      </c>
      <c r="I152" s="144" t="s">
        <v>3492</v>
      </c>
      <c r="J152" s="144" t="s">
        <v>2467</v>
      </c>
      <c r="K152" s="146" t="str">
        <f t="shared" si="20"/>
        <v>LP</v>
      </c>
      <c r="L152" s="144" t="s">
        <v>6265</v>
      </c>
      <c r="M152" s="144" t="str">
        <f t="shared" si="21"/>
        <v>Low</v>
      </c>
      <c r="N152" s="144" t="s">
        <v>3720</v>
      </c>
      <c r="O152" s="189" t="s">
        <v>9065</v>
      </c>
      <c r="P152" s="144" t="s">
        <v>9063</v>
      </c>
      <c r="Q152" s="152" t="s">
        <v>9064</v>
      </c>
      <c r="S152" s="10"/>
    </row>
    <row r="153" spans="1:19" ht="263.39999999999998" customHeight="1" x14ac:dyDescent="0.4">
      <c r="A153" s="144" t="str">
        <f t="shared" ca="1" si="17"/>
        <v>Expired</v>
      </c>
      <c r="B153" s="144" t="s">
        <v>2194</v>
      </c>
      <c r="C153" s="145">
        <v>44279</v>
      </c>
      <c r="D153" s="145">
        <f>C153</f>
        <v>44279</v>
      </c>
      <c r="E153" s="145">
        <f t="shared" si="22"/>
        <v>45008</v>
      </c>
      <c r="F153" s="144" t="s">
        <v>7218</v>
      </c>
      <c r="G153" s="144" t="s">
        <v>3721</v>
      </c>
      <c r="H153" s="144" t="s">
        <v>7919</v>
      </c>
      <c r="I153" s="144" t="s">
        <v>3492</v>
      </c>
      <c r="J153" s="144" t="s">
        <v>2467</v>
      </c>
      <c r="K153" s="146" t="str">
        <f t="shared" si="20"/>
        <v>LP</v>
      </c>
      <c r="L153" s="144" t="s">
        <v>6261</v>
      </c>
      <c r="M153" s="144" t="str">
        <f t="shared" si="21"/>
        <v>Medium</v>
      </c>
      <c r="N153" s="144" t="s">
        <v>3722</v>
      </c>
      <c r="O153" s="189" t="s">
        <v>8074</v>
      </c>
      <c r="P153" s="144" t="s">
        <v>8073</v>
      </c>
      <c r="Q153" s="147" t="s">
        <v>3723</v>
      </c>
    </row>
    <row r="154" spans="1:19" ht="263.39999999999998" customHeight="1" x14ac:dyDescent="0.4">
      <c r="A154" s="144" t="str">
        <f t="shared" ca="1" si="17"/>
        <v>Active</v>
      </c>
      <c r="B154" s="144" t="s">
        <v>6344</v>
      </c>
      <c r="C154" s="145">
        <v>44124</v>
      </c>
      <c r="D154" s="145">
        <v>45779</v>
      </c>
      <c r="E154" s="145">
        <f>DATE(YEAR(D154),MONTH(D154)+17,DAY(D154)+17)</f>
        <v>46314</v>
      </c>
      <c r="F154" s="144" t="s">
        <v>10545</v>
      </c>
      <c r="G154" s="144" t="s">
        <v>10522</v>
      </c>
      <c r="H154" s="144" t="s">
        <v>7919</v>
      </c>
      <c r="I154" s="144" t="s">
        <v>3492</v>
      </c>
      <c r="J154" s="144" t="s">
        <v>2467</v>
      </c>
      <c r="K154" s="146" t="str">
        <f t="shared" si="20"/>
        <v>LP</v>
      </c>
      <c r="L154" s="144" t="s">
        <v>6265</v>
      </c>
      <c r="M154" s="144" t="str">
        <f t="shared" si="21"/>
        <v>Low</v>
      </c>
      <c r="N154" s="144" t="s">
        <v>7433</v>
      </c>
      <c r="O154" s="189" t="s">
        <v>10524</v>
      </c>
      <c r="P154" s="144" t="s">
        <v>6345</v>
      </c>
      <c r="Q154" s="147" t="s">
        <v>10523</v>
      </c>
    </row>
    <row r="155" spans="1:19" ht="263.39999999999998" customHeight="1" x14ac:dyDescent="0.4">
      <c r="A155" s="144" t="str">
        <f t="shared" ca="1" si="17"/>
        <v>Expired</v>
      </c>
      <c r="B155" s="144" t="s">
        <v>6159</v>
      </c>
      <c r="C155" s="145">
        <v>41767</v>
      </c>
      <c r="D155" s="145">
        <v>45420</v>
      </c>
      <c r="E155" s="145">
        <f>DATE(YEAR(D155)+1,MONTH(D155),DAY(D155)-1)</f>
        <v>45784</v>
      </c>
      <c r="F155" s="144" t="s">
        <v>79</v>
      </c>
      <c r="G155" s="144" t="s">
        <v>10162</v>
      </c>
      <c r="H155" s="144" t="s">
        <v>7919</v>
      </c>
      <c r="I155" s="144" t="s">
        <v>3492</v>
      </c>
      <c r="J155" s="144" t="s">
        <v>2467</v>
      </c>
      <c r="K155" s="146" t="str">
        <f t="shared" si="20"/>
        <v>LP</v>
      </c>
      <c r="L155" s="144" t="s">
        <v>6263</v>
      </c>
      <c r="M155" s="144" t="str">
        <f t="shared" si="21"/>
        <v>Medium</v>
      </c>
      <c r="N155" s="144" t="s">
        <v>270</v>
      </c>
      <c r="O155" s="189" t="s">
        <v>9757</v>
      </c>
      <c r="P155" s="144" t="s">
        <v>9756</v>
      </c>
      <c r="Q155" s="147" t="s">
        <v>9755</v>
      </c>
    </row>
    <row r="156" spans="1:19" ht="263.39999999999998" customHeight="1" x14ac:dyDescent="0.35">
      <c r="A156" s="144" t="str">
        <f t="shared" ca="1" si="17"/>
        <v>Expired</v>
      </c>
      <c r="B156" s="144" t="s">
        <v>2527</v>
      </c>
      <c r="C156" s="145">
        <v>43880</v>
      </c>
      <c r="D156" s="145">
        <f>C156</f>
        <v>43880</v>
      </c>
      <c r="E156" s="145">
        <f t="shared" ref="E156:E161" si="23">DATE(YEAR(D156)+2,MONTH(D156),DAY(D156)-1)</f>
        <v>44610</v>
      </c>
      <c r="F156" s="144" t="s">
        <v>6010</v>
      </c>
      <c r="G156" s="144" t="s">
        <v>3725</v>
      </c>
      <c r="H156" s="144" t="s">
        <v>7919</v>
      </c>
      <c r="I156" s="144" t="s">
        <v>3492</v>
      </c>
      <c r="J156" s="144" t="s">
        <v>2467</v>
      </c>
      <c r="K156" s="146" t="str">
        <f t="shared" si="20"/>
        <v>LP</v>
      </c>
      <c r="L156" s="144" t="s">
        <v>6261</v>
      </c>
      <c r="M156" s="144" t="str">
        <f t="shared" si="21"/>
        <v>Medium</v>
      </c>
      <c r="N156" s="144" t="s">
        <v>3726</v>
      </c>
      <c r="O156" s="189"/>
      <c r="P156" s="144" t="s">
        <v>1755</v>
      </c>
      <c r="Q156" s="147" t="s">
        <v>3727</v>
      </c>
      <c r="R156" s="10"/>
      <c r="S156" s="10"/>
    </row>
    <row r="157" spans="1:19" ht="263.39999999999998" customHeight="1" x14ac:dyDescent="0.35">
      <c r="A157" s="144" t="str">
        <f t="shared" ca="1" si="17"/>
        <v>Expired</v>
      </c>
      <c r="B157" s="144" t="s">
        <v>7213</v>
      </c>
      <c r="C157" s="145">
        <v>45132</v>
      </c>
      <c r="D157" s="145">
        <f>C157</f>
        <v>45132</v>
      </c>
      <c r="E157" s="145">
        <f t="shared" si="23"/>
        <v>45862</v>
      </c>
      <c r="F157" s="144" t="s">
        <v>7214</v>
      </c>
      <c r="G157" s="144" t="s">
        <v>4550</v>
      </c>
      <c r="H157" s="144" t="s">
        <v>19</v>
      </c>
      <c r="I157" s="144" t="s">
        <v>3492</v>
      </c>
      <c r="J157" s="144" t="s">
        <v>2467</v>
      </c>
      <c r="K157" s="146" t="str">
        <f t="shared" si="20"/>
        <v>LP</v>
      </c>
      <c r="L157" s="144" t="s">
        <v>6261</v>
      </c>
      <c r="M157" s="144" t="str">
        <f t="shared" si="21"/>
        <v>Medium</v>
      </c>
      <c r="N157" s="144" t="s">
        <v>7434</v>
      </c>
      <c r="O157" s="189" t="s">
        <v>7805</v>
      </c>
      <c r="P157" s="144" t="s">
        <v>7216</v>
      </c>
      <c r="Q157" s="147" t="s">
        <v>7215</v>
      </c>
      <c r="S157" s="10"/>
    </row>
    <row r="158" spans="1:19" ht="263.39999999999998" customHeight="1" x14ac:dyDescent="0.35">
      <c r="A158" s="144" t="str">
        <f t="shared" ca="1" si="17"/>
        <v>Expired</v>
      </c>
      <c r="B158" s="144" t="s">
        <v>629</v>
      </c>
      <c r="C158" s="145">
        <v>42235</v>
      </c>
      <c r="D158" s="145">
        <f>C158</f>
        <v>42235</v>
      </c>
      <c r="E158" s="145">
        <f t="shared" si="23"/>
        <v>42965</v>
      </c>
      <c r="F158" s="144" t="s">
        <v>630</v>
      </c>
      <c r="G158" s="144" t="s">
        <v>3728</v>
      </c>
      <c r="H158" s="144" t="s">
        <v>7919</v>
      </c>
      <c r="I158" s="144" t="s">
        <v>3492</v>
      </c>
      <c r="J158" s="144" t="s">
        <v>2467</v>
      </c>
      <c r="K158" s="146" t="str">
        <f t="shared" si="20"/>
        <v>LP</v>
      </c>
      <c r="L158" s="144" t="s">
        <v>6261</v>
      </c>
      <c r="M158" s="144" t="str">
        <f t="shared" si="21"/>
        <v>Medium</v>
      </c>
      <c r="N158" s="144" t="s">
        <v>7311</v>
      </c>
      <c r="O158" s="189"/>
      <c r="P158" s="144" t="s">
        <v>6775</v>
      </c>
      <c r="Q158" s="152" t="s">
        <v>6776</v>
      </c>
      <c r="R158" s="10"/>
      <c r="S158" s="10"/>
    </row>
    <row r="159" spans="1:19" ht="263.39999999999998" customHeight="1" x14ac:dyDescent="0.4">
      <c r="A159" s="144" t="str">
        <f t="shared" ca="1" si="17"/>
        <v>Active</v>
      </c>
      <c r="B159" s="144" t="s">
        <v>2611</v>
      </c>
      <c r="C159" s="145">
        <v>43333</v>
      </c>
      <c r="D159" s="145">
        <v>45444</v>
      </c>
      <c r="E159" s="145">
        <f t="shared" si="23"/>
        <v>46173</v>
      </c>
      <c r="F159" s="144" t="s">
        <v>8318</v>
      </c>
      <c r="G159" s="144" t="s">
        <v>3729</v>
      </c>
      <c r="H159" s="144" t="s">
        <v>5</v>
      </c>
      <c r="I159" s="144" t="s">
        <v>3492</v>
      </c>
      <c r="J159" s="144" t="s">
        <v>2467</v>
      </c>
      <c r="K159" s="146" t="str">
        <f t="shared" si="20"/>
        <v>LP</v>
      </c>
      <c r="L159" s="144" t="s">
        <v>6261</v>
      </c>
      <c r="M159" s="144" t="str">
        <f t="shared" si="21"/>
        <v>Medium</v>
      </c>
      <c r="N159" s="144" t="s">
        <v>3730</v>
      </c>
      <c r="O159" s="189" t="s">
        <v>8319</v>
      </c>
      <c r="P159" s="144" t="s">
        <v>8320</v>
      </c>
      <c r="Q159" s="147" t="s">
        <v>8321</v>
      </c>
    </row>
    <row r="160" spans="1:19" ht="263.39999999999998" customHeight="1" x14ac:dyDescent="0.4">
      <c r="A160" s="144" t="str">
        <f t="shared" ca="1" si="17"/>
        <v>Expired</v>
      </c>
      <c r="B160" s="144" t="s">
        <v>1233</v>
      </c>
      <c r="C160" s="145">
        <v>43216</v>
      </c>
      <c r="D160" s="145">
        <v>43947</v>
      </c>
      <c r="E160" s="145">
        <f t="shared" si="23"/>
        <v>44676</v>
      </c>
      <c r="F160" s="144" t="s">
        <v>1234</v>
      </c>
      <c r="G160" s="144" t="s">
        <v>3732</v>
      </c>
      <c r="H160" s="144" t="s">
        <v>19</v>
      </c>
      <c r="I160" s="144" t="s">
        <v>3492</v>
      </c>
      <c r="J160" s="144" t="s">
        <v>2467</v>
      </c>
      <c r="K160" s="146" t="str">
        <f t="shared" si="20"/>
        <v>LP</v>
      </c>
      <c r="L160" s="144" t="s">
        <v>6266</v>
      </c>
      <c r="M160" s="144" t="str">
        <f t="shared" si="21"/>
        <v>Low</v>
      </c>
      <c r="N160" s="144" t="s">
        <v>7435</v>
      </c>
      <c r="O160" s="189"/>
      <c r="P160" s="144" t="s">
        <v>1655</v>
      </c>
      <c r="Q160" s="152" t="s">
        <v>6774</v>
      </c>
      <c r="R160" s="11"/>
      <c r="S160" s="11"/>
    </row>
    <row r="161" spans="1:21" ht="263.39999999999998" customHeight="1" x14ac:dyDescent="0.4">
      <c r="A161" s="144" t="str">
        <f t="shared" ca="1" si="17"/>
        <v>Expired</v>
      </c>
      <c r="B161" s="144" t="s">
        <v>798</v>
      </c>
      <c r="C161" s="145">
        <v>42544</v>
      </c>
      <c r="D161" s="145">
        <f>C161</f>
        <v>42544</v>
      </c>
      <c r="E161" s="145">
        <f t="shared" si="23"/>
        <v>43273</v>
      </c>
      <c r="F161" s="144" t="s">
        <v>6767</v>
      </c>
      <c r="G161" s="144" t="s">
        <v>3733</v>
      </c>
      <c r="H161" s="144" t="s">
        <v>7919</v>
      </c>
      <c r="I161" s="144" t="s">
        <v>3492</v>
      </c>
      <c r="J161" s="144" t="s">
        <v>2467</v>
      </c>
      <c r="K161" s="146" t="str">
        <f t="shared" si="20"/>
        <v>LP</v>
      </c>
      <c r="L161" s="144" t="s">
        <v>6261</v>
      </c>
      <c r="M161" s="144" t="str">
        <f t="shared" si="21"/>
        <v>Medium</v>
      </c>
      <c r="N161" s="144" t="s">
        <v>3734</v>
      </c>
      <c r="O161" s="189"/>
      <c r="P161" s="144" t="s">
        <v>6768</v>
      </c>
      <c r="Q161" s="152" t="s">
        <v>6769</v>
      </c>
    </row>
    <row r="162" spans="1:21" ht="263.39999999999998" customHeight="1" x14ac:dyDescent="0.35">
      <c r="A162" s="160" t="str">
        <f t="shared" ca="1" si="17"/>
        <v>Expired</v>
      </c>
      <c r="B162" s="166" t="s">
        <v>5950</v>
      </c>
      <c r="C162" s="165">
        <v>42549</v>
      </c>
      <c r="D162" s="165">
        <v>45637</v>
      </c>
      <c r="E162" s="161">
        <f>DATE(YEAR(D162),MONTH(D162)+6,DAY(D162)-1)</f>
        <v>45818</v>
      </c>
      <c r="F162" s="160" t="s">
        <v>807</v>
      </c>
      <c r="G162" s="166" t="s">
        <v>8737</v>
      </c>
      <c r="H162" s="166" t="s">
        <v>10</v>
      </c>
      <c r="I162" s="166" t="s">
        <v>2237</v>
      </c>
      <c r="J162" s="175" t="s">
        <v>2467</v>
      </c>
      <c r="K162" s="162" t="str">
        <f t="shared" si="20"/>
        <v>LP</v>
      </c>
      <c r="L162" s="166" t="s">
        <v>6267</v>
      </c>
      <c r="M162" s="160" t="str">
        <f>IF(EXACT(L162,"Overseas Charities Operating in Jamaica"),"Medium",IF(EXACT(L162,"Muslim Groups/Foundation"),"Medium",IF(EXACT(L162,"Churches"),"Low",IF(EXACT(L162,"Benevolent Societies"),"Low",IF(EXACT(L162,"Alumni/Past Students Associations"),"Low",IF(EXACT(L162,"Schools(Government/Private)"),"Low",IF(EXACT(L162,"Govt.Based Trusts/Charities"),"Low",IF(EXACT(L162,"Trust"),"Medium",IF(EXACT(L162,"Company Based Foundations"),"Medium",IF(EXACT(L162,"Other Foundations"),"Medium",IF(EXACT(L162,"Unincorporated Groups"),"Medium","")))))))))))</f>
        <v>Medium</v>
      </c>
      <c r="N162" s="176" t="s">
        <v>3394</v>
      </c>
      <c r="O162" s="194" t="s">
        <v>8738</v>
      </c>
      <c r="P162" s="166" t="s">
        <v>8739</v>
      </c>
      <c r="Q162" s="177" t="s">
        <v>8740</v>
      </c>
      <c r="S162" s="10"/>
    </row>
    <row r="163" spans="1:21" ht="263.39999999999998" customHeight="1" x14ac:dyDescent="0.35">
      <c r="A163" s="144" t="str">
        <f t="shared" ca="1" si="17"/>
        <v>Active</v>
      </c>
      <c r="B163" s="144" t="s">
        <v>9394</v>
      </c>
      <c r="C163" s="145">
        <v>41785</v>
      </c>
      <c r="D163" s="145">
        <v>45270</v>
      </c>
      <c r="E163" s="145">
        <f t="shared" ref="E163:E178" si="24">DATE(YEAR(D163)+2,MONTH(D163),DAY(D163)-1)</f>
        <v>46000</v>
      </c>
      <c r="F163" s="144" t="s">
        <v>2133</v>
      </c>
      <c r="G163" s="144" t="s">
        <v>3735</v>
      </c>
      <c r="H163" s="144" t="s">
        <v>7919</v>
      </c>
      <c r="I163" s="144" t="s">
        <v>3492</v>
      </c>
      <c r="J163" s="144" t="s">
        <v>2467</v>
      </c>
      <c r="K163" s="146" t="str">
        <f t="shared" si="20"/>
        <v>LP</v>
      </c>
      <c r="L163" s="144" t="s">
        <v>6261</v>
      </c>
      <c r="M163" s="144" t="str">
        <f t="shared" ref="M163:M208" si="25">IF(EXACT(L163,"Overseas Charities Operating in Jamaica"),"Medium",IF(EXACT(L163,"Muslim Groups/Foundations"),"Medium",IF(EXACT(L163,"Churches"),"Low",IF(EXACT(L163,"Benevolent Societies"),"Low",IF(EXACT(L163,"Alumni/Past Students Associations"),"Low",IF(EXACT(L163,"Schools(Government/Private)"),"Low",IF(EXACT(L163,"Govt.Based Trusts/Charities"),"Low",IF(EXACT(L163,"Trust"),"Medium",IF(EXACT(L163,"Company Based Foundations"),"Medium",IF(EXACT(L163,"Other Foundations"),"Medium",IF(EXACT(L163,"Unincorporated Groups"),"Medium","")))))))))))</f>
        <v>Medium</v>
      </c>
      <c r="N163" s="144" t="s">
        <v>1591</v>
      </c>
      <c r="O163" s="189" t="s">
        <v>9393</v>
      </c>
      <c r="P163" s="144" t="s">
        <v>9396</v>
      </c>
      <c r="Q163" s="152" t="s">
        <v>9395</v>
      </c>
      <c r="R163" s="10"/>
      <c r="S163" s="10"/>
      <c r="T163" s="10"/>
      <c r="U163" s="10"/>
    </row>
    <row r="164" spans="1:21" ht="263.39999999999998" customHeight="1" x14ac:dyDescent="0.35">
      <c r="A164" s="144" t="str">
        <f t="shared" ca="1" si="17"/>
        <v>Expired</v>
      </c>
      <c r="B164" s="148" t="s">
        <v>1086</v>
      </c>
      <c r="C164" s="153">
        <v>42822</v>
      </c>
      <c r="D164" s="157">
        <v>44283</v>
      </c>
      <c r="E164" s="145">
        <f t="shared" si="24"/>
        <v>45012</v>
      </c>
      <c r="F164" s="144" t="s">
        <v>5701</v>
      </c>
      <c r="G164" s="148" t="s">
        <v>3736</v>
      </c>
      <c r="H164" s="148" t="s">
        <v>154</v>
      </c>
      <c r="I164" s="148" t="s">
        <v>2237</v>
      </c>
      <c r="J164" s="169" t="s">
        <v>2466</v>
      </c>
      <c r="K164" s="146" t="str">
        <f t="shared" si="20"/>
        <v>LA</v>
      </c>
      <c r="L164" s="148" t="s">
        <v>6270</v>
      </c>
      <c r="M164" s="144" t="str">
        <f t="shared" si="25"/>
        <v>Medium</v>
      </c>
      <c r="N164" s="148" t="s">
        <v>2242</v>
      </c>
      <c r="O164" s="190"/>
      <c r="P164" s="148" t="s">
        <v>2243</v>
      </c>
      <c r="Q164" s="168"/>
      <c r="S164" s="10"/>
    </row>
    <row r="165" spans="1:21" ht="263.39999999999998" customHeight="1" x14ac:dyDescent="0.35">
      <c r="A165" s="160" t="str">
        <f t="shared" ca="1" si="17"/>
        <v>Expired</v>
      </c>
      <c r="B165" s="166" t="s">
        <v>579</v>
      </c>
      <c r="C165" s="165">
        <v>42163</v>
      </c>
      <c r="D165" s="178">
        <v>43694</v>
      </c>
      <c r="E165" s="161">
        <f t="shared" si="24"/>
        <v>44424</v>
      </c>
      <c r="F165" s="160" t="s">
        <v>580</v>
      </c>
      <c r="G165" s="166" t="s">
        <v>3738</v>
      </c>
      <c r="H165" s="166" t="s">
        <v>10</v>
      </c>
      <c r="I165" s="166" t="s">
        <v>2237</v>
      </c>
      <c r="J165" s="175" t="s">
        <v>2467</v>
      </c>
      <c r="K165" s="162" t="str">
        <f t="shared" si="20"/>
        <v>LP</v>
      </c>
      <c r="L165" s="166" t="s">
        <v>6261</v>
      </c>
      <c r="M165" s="160" t="str">
        <f t="shared" si="25"/>
        <v>Medium</v>
      </c>
      <c r="N165" s="176" t="s">
        <v>7312</v>
      </c>
      <c r="O165" s="194"/>
      <c r="P165" s="166" t="s">
        <v>6773</v>
      </c>
      <c r="Q165" s="177" t="s">
        <v>3739</v>
      </c>
      <c r="S165" s="10"/>
    </row>
    <row r="166" spans="1:21" ht="263.39999999999998" customHeight="1" x14ac:dyDescent="0.35">
      <c r="A166" s="144" t="str">
        <f t="shared" ca="1" si="17"/>
        <v>Expired</v>
      </c>
      <c r="B166" s="144" t="s">
        <v>2590</v>
      </c>
      <c r="C166" s="145">
        <v>44399</v>
      </c>
      <c r="D166" s="145">
        <v>45129</v>
      </c>
      <c r="E166" s="145">
        <f t="shared" si="24"/>
        <v>45859</v>
      </c>
      <c r="F166" s="144" t="s">
        <v>5702</v>
      </c>
      <c r="G166" s="144" t="s">
        <v>3740</v>
      </c>
      <c r="H166" s="144" t="s">
        <v>45</v>
      </c>
      <c r="I166" s="144" t="s">
        <v>3492</v>
      </c>
      <c r="J166" s="144" t="s">
        <v>2467</v>
      </c>
      <c r="K166" s="146" t="str">
        <f t="shared" si="20"/>
        <v>LP</v>
      </c>
      <c r="L166" s="144" t="s">
        <v>6261</v>
      </c>
      <c r="M166" s="144" t="str">
        <f t="shared" si="25"/>
        <v>Medium</v>
      </c>
      <c r="N166" s="144" t="s">
        <v>7436</v>
      </c>
      <c r="O166" s="189" t="s">
        <v>10475</v>
      </c>
      <c r="P166" s="144" t="s">
        <v>10476</v>
      </c>
      <c r="Q166" s="147" t="s">
        <v>3741</v>
      </c>
      <c r="S166" s="10"/>
    </row>
    <row r="167" spans="1:21" ht="263.39999999999998" customHeight="1" x14ac:dyDescent="0.35">
      <c r="A167" s="144" t="str">
        <f t="shared" ca="1" si="17"/>
        <v>Expired</v>
      </c>
      <c r="B167" s="144" t="s">
        <v>2616</v>
      </c>
      <c r="C167" s="145">
        <v>44433</v>
      </c>
      <c r="D167" s="145">
        <v>45163</v>
      </c>
      <c r="E167" s="145">
        <f t="shared" si="24"/>
        <v>45893</v>
      </c>
      <c r="F167" s="144" t="s">
        <v>8440</v>
      </c>
      <c r="G167" s="144" t="s">
        <v>3742</v>
      </c>
      <c r="H167" s="144" t="s">
        <v>23</v>
      </c>
      <c r="I167" s="144" t="s">
        <v>3492</v>
      </c>
      <c r="J167" s="144" t="s">
        <v>2467</v>
      </c>
      <c r="K167" s="146" t="str">
        <f t="shared" si="20"/>
        <v>LP</v>
      </c>
      <c r="L167" s="144" t="s">
        <v>6261</v>
      </c>
      <c r="M167" s="144" t="str">
        <f t="shared" si="25"/>
        <v>Medium</v>
      </c>
      <c r="N167" s="144" t="s">
        <v>3743</v>
      </c>
      <c r="O167" s="189" t="s">
        <v>8224</v>
      </c>
      <c r="P167" s="144" t="s">
        <v>8225</v>
      </c>
      <c r="Q167" s="152" t="s">
        <v>8226</v>
      </c>
      <c r="R167" s="10"/>
      <c r="S167" s="10"/>
    </row>
    <row r="168" spans="1:21" ht="263.39999999999998" customHeight="1" x14ac:dyDescent="0.35">
      <c r="A168" s="144" t="str">
        <f t="shared" ca="1" si="17"/>
        <v>Expired</v>
      </c>
      <c r="B168" s="148" t="s">
        <v>6464</v>
      </c>
      <c r="C168" s="153">
        <v>43266</v>
      </c>
      <c r="D168" s="157">
        <v>44727</v>
      </c>
      <c r="E168" s="145">
        <f t="shared" si="24"/>
        <v>45457</v>
      </c>
      <c r="F168" s="144" t="s">
        <v>2953</v>
      </c>
      <c r="G168" s="148" t="s">
        <v>3744</v>
      </c>
      <c r="H168" s="148" t="s">
        <v>10</v>
      </c>
      <c r="I168" s="148" t="s">
        <v>2237</v>
      </c>
      <c r="J168" s="169" t="s">
        <v>2467</v>
      </c>
      <c r="K168" s="146" t="str">
        <f t="shared" si="20"/>
        <v>LP</v>
      </c>
      <c r="L168" s="148" t="s">
        <v>6264</v>
      </c>
      <c r="M168" s="144" t="str">
        <f t="shared" si="25"/>
        <v>Low</v>
      </c>
      <c r="N168" s="148" t="s">
        <v>7437</v>
      </c>
      <c r="O168" s="190"/>
      <c r="P168" s="148" t="s">
        <v>6465</v>
      </c>
      <c r="Q168" s="147" t="s">
        <v>3745</v>
      </c>
      <c r="S168" s="10"/>
    </row>
    <row r="169" spans="1:21" ht="263.39999999999998" customHeight="1" x14ac:dyDescent="0.35">
      <c r="A169" s="144" t="str">
        <f t="shared" ca="1" si="17"/>
        <v>Expired</v>
      </c>
      <c r="B169" s="144" t="s">
        <v>902</v>
      </c>
      <c r="C169" s="145">
        <v>42740</v>
      </c>
      <c r="D169" s="145">
        <f>C169</f>
        <v>42740</v>
      </c>
      <c r="E169" s="145">
        <f t="shared" si="24"/>
        <v>43469</v>
      </c>
      <c r="F169" s="144" t="s">
        <v>3316</v>
      </c>
      <c r="G169" s="144" t="s">
        <v>3747</v>
      </c>
      <c r="H169" s="144" t="s">
        <v>19</v>
      </c>
      <c r="I169" s="144" t="s">
        <v>3492</v>
      </c>
      <c r="J169" s="144" t="s">
        <v>2467</v>
      </c>
      <c r="K169" s="146" t="str">
        <f t="shared" si="20"/>
        <v>LP</v>
      </c>
      <c r="L169" s="144" t="s">
        <v>6261</v>
      </c>
      <c r="M169" s="144" t="str">
        <f t="shared" si="25"/>
        <v>Medium</v>
      </c>
      <c r="N169" s="144" t="s">
        <v>3748</v>
      </c>
      <c r="O169" s="189"/>
      <c r="P169" s="144" t="s">
        <v>749</v>
      </c>
      <c r="Q169" s="152" t="s">
        <v>749</v>
      </c>
      <c r="R169" s="10"/>
      <c r="S169" s="10"/>
    </row>
    <row r="170" spans="1:21" ht="263.39999999999998" customHeight="1" x14ac:dyDescent="0.35">
      <c r="A170" s="144" t="str">
        <f t="shared" ca="1" si="17"/>
        <v>Active</v>
      </c>
      <c r="B170" s="144" t="s">
        <v>10707</v>
      </c>
      <c r="C170" s="145">
        <v>45866</v>
      </c>
      <c r="D170" s="145">
        <v>45866</v>
      </c>
      <c r="E170" s="145">
        <f t="shared" si="24"/>
        <v>46595</v>
      </c>
      <c r="F170" s="144" t="s">
        <v>10708</v>
      </c>
      <c r="G170" s="144" t="s">
        <v>10709</v>
      </c>
      <c r="H170" s="144" t="s">
        <v>10</v>
      </c>
      <c r="I170" s="144" t="s">
        <v>3492</v>
      </c>
      <c r="J170" s="144" t="s">
        <v>2466</v>
      </c>
      <c r="K170" s="146" t="str">
        <f t="shared" si="20"/>
        <v>LA</v>
      </c>
      <c r="L170" s="144" t="s">
        <v>6261</v>
      </c>
      <c r="M170" s="144" t="str">
        <f t="shared" si="25"/>
        <v>Medium</v>
      </c>
      <c r="N170" s="144" t="s">
        <v>10710</v>
      </c>
      <c r="O170" s="189" t="s">
        <v>10711</v>
      </c>
      <c r="P170" s="144" t="s">
        <v>10712</v>
      </c>
      <c r="Q170" s="147" t="s">
        <v>10713</v>
      </c>
      <c r="S170" s="10"/>
    </row>
    <row r="171" spans="1:21" ht="263.39999999999998" customHeight="1" x14ac:dyDescent="0.4">
      <c r="A171" s="144" t="str">
        <f t="shared" ca="1" si="17"/>
        <v>Expired</v>
      </c>
      <c r="B171" s="144" t="s">
        <v>886</v>
      </c>
      <c r="C171" s="145">
        <v>42711</v>
      </c>
      <c r="D171" s="145">
        <v>44172</v>
      </c>
      <c r="E171" s="145">
        <f t="shared" si="24"/>
        <v>44901</v>
      </c>
      <c r="F171" s="144" t="s">
        <v>894</v>
      </c>
      <c r="G171" s="144" t="s">
        <v>3749</v>
      </c>
      <c r="H171" s="144" t="s">
        <v>7919</v>
      </c>
      <c r="I171" s="144" t="s">
        <v>3492</v>
      </c>
      <c r="J171" s="144" t="s">
        <v>2467</v>
      </c>
      <c r="K171" s="146" t="str">
        <f t="shared" si="20"/>
        <v>LP</v>
      </c>
      <c r="L171" s="144" t="s">
        <v>6262</v>
      </c>
      <c r="M171" s="144" t="str">
        <f t="shared" si="25"/>
        <v>Medium</v>
      </c>
      <c r="N171" s="144" t="s">
        <v>899</v>
      </c>
      <c r="O171" s="189"/>
      <c r="P171" s="144" t="s">
        <v>1441</v>
      </c>
      <c r="Q171" s="152" t="s">
        <v>749</v>
      </c>
    </row>
    <row r="172" spans="1:21" ht="263.39999999999998" customHeight="1" x14ac:dyDescent="0.4">
      <c r="A172" s="144" t="str">
        <f t="shared" ca="1" si="17"/>
        <v>Expired</v>
      </c>
      <c r="B172" s="144" t="s">
        <v>2742</v>
      </c>
      <c r="C172" s="145">
        <v>44594</v>
      </c>
      <c r="D172" s="145">
        <v>44594</v>
      </c>
      <c r="E172" s="145">
        <f t="shared" si="24"/>
        <v>45323</v>
      </c>
      <c r="F172" s="144" t="s">
        <v>5703</v>
      </c>
      <c r="G172" s="144" t="s">
        <v>3750</v>
      </c>
      <c r="H172" s="144" t="s">
        <v>45</v>
      </c>
      <c r="I172" s="144" t="s">
        <v>3492</v>
      </c>
      <c r="J172" s="144" t="s">
        <v>2467</v>
      </c>
      <c r="K172" s="146" t="str">
        <f t="shared" si="20"/>
        <v>LP</v>
      </c>
      <c r="L172" s="144" t="s">
        <v>6261</v>
      </c>
      <c r="M172" s="144" t="str">
        <f t="shared" si="25"/>
        <v>Medium</v>
      </c>
      <c r="N172" s="144" t="s">
        <v>3751</v>
      </c>
      <c r="O172" s="189"/>
      <c r="P172" s="144" t="s">
        <v>2890</v>
      </c>
      <c r="Q172" s="152" t="s">
        <v>3752</v>
      </c>
    </row>
    <row r="173" spans="1:21" ht="263.39999999999998" customHeight="1" x14ac:dyDescent="0.4">
      <c r="A173" s="144" t="str">
        <f t="shared" ca="1" si="17"/>
        <v>Expired</v>
      </c>
      <c r="B173" s="144" t="s">
        <v>8335</v>
      </c>
      <c r="C173" s="145">
        <v>45197</v>
      </c>
      <c r="D173" s="145">
        <f>C173</f>
        <v>45197</v>
      </c>
      <c r="E173" s="145">
        <f t="shared" si="24"/>
        <v>45927</v>
      </c>
      <c r="F173" s="144" t="s">
        <v>8336</v>
      </c>
      <c r="G173" s="144" t="s">
        <v>8337</v>
      </c>
      <c r="H173" s="144" t="s">
        <v>716</v>
      </c>
      <c r="I173" s="144" t="s">
        <v>3492</v>
      </c>
      <c r="J173" s="144" t="s">
        <v>2467</v>
      </c>
      <c r="K173" s="146" t="str">
        <f t="shared" si="20"/>
        <v>LP</v>
      </c>
      <c r="L173" s="144" t="s">
        <v>6261</v>
      </c>
      <c r="M173" s="144" t="str">
        <f t="shared" si="25"/>
        <v>Medium</v>
      </c>
      <c r="N173" s="144" t="s">
        <v>8338</v>
      </c>
      <c r="O173" s="189" t="s">
        <v>8339</v>
      </c>
      <c r="P173" s="144" t="s">
        <v>8340</v>
      </c>
      <c r="Q173" s="147" t="s">
        <v>8341</v>
      </c>
    </row>
    <row r="174" spans="1:21" ht="263.39999999999998" customHeight="1" x14ac:dyDescent="0.35">
      <c r="A174" s="144" t="str">
        <f t="shared" ca="1" si="17"/>
        <v>Active</v>
      </c>
      <c r="B174" s="144" t="s">
        <v>9705</v>
      </c>
      <c r="C174" s="145">
        <v>42044</v>
      </c>
      <c r="D174" s="145">
        <v>45399</v>
      </c>
      <c r="E174" s="145">
        <f t="shared" si="24"/>
        <v>46128</v>
      </c>
      <c r="F174" s="144" t="s">
        <v>504</v>
      </c>
      <c r="G174" s="144" t="s">
        <v>3753</v>
      </c>
      <c r="H174" s="144" t="s">
        <v>19</v>
      </c>
      <c r="I174" s="144" t="s">
        <v>3492</v>
      </c>
      <c r="J174" s="144" t="s">
        <v>2467</v>
      </c>
      <c r="K174" s="146" t="str">
        <f t="shared" si="20"/>
        <v>LP</v>
      </c>
      <c r="L174" s="144" t="s">
        <v>6261</v>
      </c>
      <c r="M174" s="144" t="str">
        <f t="shared" si="25"/>
        <v>Medium</v>
      </c>
      <c r="N174" s="144" t="s">
        <v>505</v>
      </c>
      <c r="O174" s="189" t="s">
        <v>9706</v>
      </c>
      <c r="P174" s="144" t="s">
        <v>9707</v>
      </c>
      <c r="Q174" s="152" t="s">
        <v>9708</v>
      </c>
      <c r="S174" s="10"/>
    </row>
    <row r="175" spans="1:21" ht="263.39999999999998" customHeight="1" x14ac:dyDescent="0.4">
      <c r="A175" s="144" t="str">
        <f t="shared" ca="1" si="17"/>
        <v>Expired</v>
      </c>
      <c r="B175" s="144" t="s">
        <v>6320</v>
      </c>
      <c r="C175" s="145">
        <v>44910</v>
      </c>
      <c r="D175" s="145">
        <f>C175</f>
        <v>44910</v>
      </c>
      <c r="E175" s="145">
        <f t="shared" si="24"/>
        <v>45640</v>
      </c>
      <c r="F175" s="144" t="s">
        <v>6321</v>
      </c>
      <c r="G175" s="144" t="s">
        <v>6322</v>
      </c>
      <c r="H175" s="144" t="s">
        <v>23</v>
      </c>
      <c r="I175" s="144" t="s">
        <v>3492</v>
      </c>
      <c r="J175" s="144" t="s">
        <v>2467</v>
      </c>
      <c r="K175" s="146" t="str">
        <f t="shared" si="20"/>
        <v>LP</v>
      </c>
      <c r="L175" s="144" t="s">
        <v>6261</v>
      </c>
      <c r="M175" s="144" t="str">
        <f t="shared" si="25"/>
        <v>Medium</v>
      </c>
      <c r="N175" s="144" t="s">
        <v>8060</v>
      </c>
      <c r="O175" s="189" t="s">
        <v>8061</v>
      </c>
      <c r="P175" s="144" t="s">
        <v>8062</v>
      </c>
      <c r="Q175" s="152" t="s">
        <v>8063</v>
      </c>
    </row>
    <row r="176" spans="1:21" ht="263.39999999999998" customHeight="1" x14ac:dyDescent="0.4">
      <c r="A176" s="144" t="str">
        <f t="shared" ca="1" si="17"/>
        <v>Active</v>
      </c>
      <c r="B176" s="144" t="s">
        <v>2673</v>
      </c>
      <c r="C176" s="145">
        <v>42891</v>
      </c>
      <c r="D176" s="145">
        <v>45448</v>
      </c>
      <c r="E176" s="145">
        <f t="shared" si="24"/>
        <v>46177</v>
      </c>
      <c r="F176" s="144" t="s">
        <v>971</v>
      </c>
      <c r="G176" s="144" t="s">
        <v>3756</v>
      </c>
      <c r="H176" s="144" t="s">
        <v>7919</v>
      </c>
      <c r="I176" s="144" t="s">
        <v>3492</v>
      </c>
      <c r="J176" s="144" t="s">
        <v>2467</v>
      </c>
      <c r="K176" s="146" t="str">
        <f t="shared" si="20"/>
        <v>LP</v>
      </c>
      <c r="L176" s="144" t="s">
        <v>6263</v>
      </c>
      <c r="M176" s="144" t="str">
        <f t="shared" si="25"/>
        <v>Medium</v>
      </c>
      <c r="N176" s="144" t="s">
        <v>3395</v>
      </c>
      <c r="O176" s="189" t="s">
        <v>8453</v>
      </c>
      <c r="P176" s="144" t="s">
        <v>8454</v>
      </c>
      <c r="Q176" s="147" t="s">
        <v>8455</v>
      </c>
    </row>
    <row r="177" spans="1:21" ht="263.39999999999998" customHeight="1" x14ac:dyDescent="0.35">
      <c r="A177" s="144" t="str">
        <f t="shared" ca="1" si="17"/>
        <v>Active</v>
      </c>
      <c r="B177" s="144" t="s">
        <v>2771</v>
      </c>
      <c r="C177" s="145">
        <v>44637</v>
      </c>
      <c r="D177" s="145">
        <v>45368</v>
      </c>
      <c r="E177" s="145">
        <f t="shared" si="24"/>
        <v>46097</v>
      </c>
      <c r="F177" s="144" t="s">
        <v>6788</v>
      </c>
      <c r="G177" s="144" t="s">
        <v>6698</v>
      </c>
      <c r="H177" s="144" t="s">
        <v>19</v>
      </c>
      <c r="I177" s="144" t="s">
        <v>3492</v>
      </c>
      <c r="J177" s="144" t="s">
        <v>2466</v>
      </c>
      <c r="K177" s="146" t="str">
        <f t="shared" si="20"/>
        <v>LA</v>
      </c>
      <c r="L177" s="144" t="s">
        <v>6264</v>
      </c>
      <c r="M177" s="144" t="str">
        <f t="shared" si="25"/>
        <v>Low</v>
      </c>
      <c r="N177" s="144" t="s">
        <v>3757</v>
      </c>
      <c r="O177" s="189" t="s">
        <v>9854</v>
      </c>
      <c r="P177" s="144" t="s">
        <v>9855</v>
      </c>
      <c r="Q177" s="152" t="s">
        <v>9856</v>
      </c>
      <c r="S177" s="10"/>
    </row>
    <row r="178" spans="1:21" ht="263.39999999999998" customHeight="1" x14ac:dyDescent="0.4">
      <c r="A178" s="144" t="str">
        <f t="shared" ca="1" si="17"/>
        <v>Expired</v>
      </c>
      <c r="B178" s="144" t="s">
        <v>2582</v>
      </c>
      <c r="C178" s="145">
        <v>44392</v>
      </c>
      <c r="D178" s="145">
        <v>44392</v>
      </c>
      <c r="E178" s="145">
        <f t="shared" si="24"/>
        <v>45121</v>
      </c>
      <c r="F178" s="144" t="s">
        <v>5704</v>
      </c>
      <c r="G178" s="144" t="s">
        <v>3758</v>
      </c>
      <c r="H178" s="144" t="s">
        <v>19</v>
      </c>
      <c r="I178" s="144" t="s">
        <v>3492</v>
      </c>
      <c r="J178" s="144" t="s">
        <v>2467</v>
      </c>
      <c r="K178" s="146" t="str">
        <f t="shared" si="20"/>
        <v>LP</v>
      </c>
      <c r="L178" s="144" t="s">
        <v>6261</v>
      </c>
      <c r="M178" s="144" t="str">
        <f t="shared" si="25"/>
        <v>Medium</v>
      </c>
      <c r="N178" s="144" t="s">
        <v>7439</v>
      </c>
      <c r="O178" s="189" t="s">
        <v>8058</v>
      </c>
      <c r="P178" s="144" t="s">
        <v>8059</v>
      </c>
      <c r="Q178" s="152" t="s">
        <v>3759</v>
      </c>
    </row>
    <row r="179" spans="1:21" ht="263.39999999999998" customHeight="1" x14ac:dyDescent="0.4">
      <c r="A179" s="144" t="str">
        <f t="shared" ca="1" si="17"/>
        <v>Active</v>
      </c>
      <c r="B179" s="144" t="s">
        <v>2842</v>
      </c>
      <c r="C179" s="145">
        <v>42237</v>
      </c>
      <c r="D179" s="145">
        <v>45723</v>
      </c>
      <c r="E179" s="145">
        <f>DATE(YEAR(D179)+1,MONTH(D179),DAY(D179)-1)</f>
        <v>46087</v>
      </c>
      <c r="F179" s="144" t="s">
        <v>638</v>
      </c>
      <c r="G179" s="144" t="s">
        <v>3760</v>
      </c>
      <c r="H179" s="144" t="s">
        <v>7919</v>
      </c>
      <c r="I179" s="144" t="s">
        <v>3492</v>
      </c>
      <c r="J179" s="144" t="s">
        <v>2467</v>
      </c>
      <c r="K179" s="146" t="str">
        <f t="shared" si="20"/>
        <v>LP</v>
      </c>
      <c r="L179" s="144" t="s">
        <v>6264</v>
      </c>
      <c r="M179" s="144" t="str">
        <f t="shared" si="25"/>
        <v>Low</v>
      </c>
      <c r="N179" s="144" t="s">
        <v>1364</v>
      </c>
      <c r="O179" s="189" t="s">
        <v>10387</v>
      </c>
      <c r="P179" s="144" t="s">
        <v>1088</v>
      </c>
      <c r="Q179" s="147" t="s">
        <v>10388</v>
      </c>
    </row>
    <row r="180" spans="1:21" ht="263.39999999999998" customHeight="1" x14ac:dyDescent="0.35">
      <c r="A180" s="144" t="str">
        <f t="shared" ca="1" si="17"/>
        <v>Expired</v>
      </c>
      <c r="B180" s="144" t="s">
        <v>6451</v>
      </c>
      <c r="C180" s="145">
        <v>43966</v>
      </c>
      <c r="D180" s="145">
        <v>44696</v>
      </c>
      <c r="E180" s="145">
        <f t="shared" ref="E180:E197" si="26">DATE(YEAR(D180)+2,MONTH(D180),DAY(D180)-1)</f>
        <v>45426</v>
      </c>
      <c r="F180" s="144" t="s">
        <v>6452</v>
      </c>
      <c r="G180" s="144" t="s">
        <v>3764</v>
      </c>
      <c r="H180" s="144" t="s">
        <v>19</v>
      </c>
      <c r="I180" s="144" t="s">
        <v>3492</v>
      </c>
      <c r="J180" s="144" t="s">
        <v>2467</v>
      </c>
      <c r="K180" s="146" t="str">
        <f t="shared" si="20"/>
        <v>LP</v>
      </c>
      <c r="L180" s="144" t="s">
        <v>6264</v>
      </c>
      <c r="M180" s="144" t="str">
        <f t="shared" si="25"/>
        <v>Low</v>
      </c>
      <c r="N180" s="144" t="s">
        <v>1364</v>
      </c>
      <c r="O180" s="189"/>
      <c r="P180" s="144" t="s">
        <v>6453</v>
      </c>
      <c r="Q180" s="147" t="s">
        <v>6454</v>
      </c>
      <c r="T180" s="10"/>
      <c r="U180" s="10"/>
    </row>
    <row r="181" spans="1:21" ht="263.39999999999998" customHeight="1" x14ac:dyDescent="0.35">
      <c r="A181" s="144" t="str">
        <f t="shared" ref="A181:A244" ca="1" si="27">IF(E181&lt;TODAY(),"Expired","Active")</f>
        <v>Active</v>
      </c>
      <c r="B181" s="144" t="s">
        <v>2706</v>
      </c>
      <c r="C181" s="145">
        <v>43074</v>
      </c>
      <c r="D181" s="145">
        <v>45631</v>
      </c>
      <c r="E181" s="145">
        <f t="shared" si="26"/>
        <v>46360</v>
      </c>
      <c r="F181" s="144" t="s">
        <v>2954</v>
      </c>
      <c r="G181" s="144" t="s">
        <v>3767</v>
      </c>
      <c r="H181" s="144" t="s">
        <v>7919</v>
      </c>
      <c r="I181" s="144" t="s">
        <v>3492</v>
      </c>
      <c r="J181" s="144" t="s">
        <v>2467</v>
      </c>
      <c r="K181" s="146" t="str">
        <f t="shared" si="20"/>
        <v>LP</v>
      </c>
      <c r="L181" s="144" t="s">
        <v>6261</v>
      </c>
      <c r="M181" s="144" t="str">
        <f t="shared" si="25"/>
        <v>Medium</v>
      </c>
      <c r="N181" s="144" t="s">
        <v>3768</v>
      </c>
      <c r="O181" s="189" t="s">
        <v>10208</v>
      </c>
      <c r="P181" s="144" t="s">
        <v>1805</v>
      </c>
      <c r="Q181" s="147" t="s">
        <v>9164</v>
      </c>
      <c r="S181" s="10"/>
    </row>
    <row r="182" spans="1:21" ht="263.39999999999998" customHeight="1" x14ac:dyDescent="0.35">
      <c r="A182" s="144" t="str">
        <f t="shared" ca="1" si="27"/>
        <v>Expired</v>
      </c>
      <c r="B182" s="144" t="s">
        <v>633</v>
      </c>
      <c r="C182" s="145">
        <v>42236</v>
      </c>
      <c r="D182" s="145">
        <v>43664</v>
      </c>
      <c r="E182" s="145">
        <f t="shared" si="26"/>
        <v>44394</v>
      </c>
      <c r="F182" s="144" t="s">
        <v>634</v>
      </c>
      <c r="G182" s="144" t="s">
        <v>3769</v>
      </c>
      <c r="H182" s="144" t="s">
        <v>7919</v>
      </c>
      <c r="I182" s="144" t="s">
        <v>3492</v>
      </c>
      <c r="J182" s="144" t="s">
        <v>2467</v>
      </c>
      <c r="K182" s="146" t="str">
        <f t="shared" si="20"/>
        <v>LP</v>
      </c>
      <c r="L182" s="144" t="s">
        <v>6263</v>
      </c>
      <c r="M182" s="144" t="str">
        <f t="shared" si="25"/>
        <v>Medium</v>
      </c>
      <c r="N182" s="144" t="s">
        <v>7440</v>
      </c>
      <c r="O182" s="189"/>
      <c r="P182" s="144" t="s">
        <v>1860</v>
      </c>
      <c r="Q182" s="147" t="s">
        <v>3770</v>
      </c>
      <c r="S182" s="10"/>
    </row>
    <row r="183" spans="1:21" ht="263.39999999999998" customHeight="1" x14ac:dyDescent="0.4">
      <c r="A183" s="144" t="str">
        <f t="shared" ca="1" si="27"/>
        <v>Active</v>
      </c>
      <c r="B183" s="144" t="s">
        <v>10478</v>
      </c>
      <c r="C183" s="145">
        <v>45776</v>
      </c>
      <c r="D183" s="145">
        <v>45776</v>
      </c>
      <c r="E183" s="145">
        <f t="shared" si="26"/>
        <v>46505</v>
      </c>
      <c r="F183" s="144" t="s">
        <v>10479</v>
      </c>
      <c r="G183" s="144" t="s">
        <v>10480</v>
      </c>
      <c r="H183" s="144" t="s">
        <v>7919</v>
      </c>
      <c r="I183" s="144" t="s">
        <v>3492</v>
      </c>
      <c r="J183" s="144" t="s">
        <v>2467</v>
      </c>
      <c r="K183" s="146" t="str">
        <f t="shared" si="20"/>
        <v>LP</v>
      </c>
      <c r="L183" s="144" t="s">
        <v>6264</v>
      </c>
      <c r="M183" s="144" t="str">
        <f t="shared" si="25"/>
        <v>Low</v>
      </c>
      <c r="N183" s="144" t="s">
        <v>4864</v>
      </c>
      <c r="O183" s="189" t="s">
        <v>10481</v>
      </c>
      <c r="P183" s="144" t="s">
        <v>10482</v>
      </c>
      <c r="Q183" s="147" t="s">
        <v>10483</v>
      </c>
    </row>
    <row r="184" spans="1:21" ht="263.39999999999998" customHeight="1" x14ac:dyDescent="0.4">
      <c r="A184" s="144" t="str">
        <f t="shared" ca="1" si="27"/>
        <v>Expired</v>
      </c>
      <c r="B184" s="144" t="s">
        <v>686</v>
      </c>
      <c r="C184" s="145">
        <v>42314</v>
      </c>
      <c r="D184" s="145">
        <f>C184</f>
        <v>42314</v>
      </c>
      <c r="E184" s="145">
        <f t="shared" si="26"/>
        <v>43044</v>
      </c>
      <c r="F184" s="144" t="s">
        <v>687</v>
      </c>
      <c r="G184" s="144" t="s">
        <v>3771</v>
      </c>
      <c r="H184" s="144" t="s">
        <v>7919</v>
      </c>
      <c r="I184" s="144" t="s">
        <v>3492</v>
      </c>
      <c r="J184" s="144" t="s">
        <v>2467</v>
      </c>
      <c r="K184" s="146" t="str">
        <f t="shared" si="20"/>
        <v>LP</v>
      </c>
      <c r="L184" s="144" t="s">
        <v>6264</v>
      </c>
      <c r="M184" s="144" t="str">
        <f t="shared" si="25"/>
        <v>Low</v>
      </c>
      <c r="N184" s="144" t="s">
        <v>6764</v>
      </c>
      <c r="O184" s="189"/>
      <c r="P184" s="144" t="s">
        <v>6765</v>
      </c>
      <c r="Q184" s="147" t="s">
        <v>6766</v>
      </c>
    </row>
    <row r="185" spans="1:21" ht="263.39999999999998" customHeight="1" x14ac:dyDescent="0.35">
      <c r="A185" s="144" t="str">
        <f t="shared" ca="1" si="27"/>
        <v>Active</v>
      </c>
      <c r="B185" s="144" t="s">
        <v>2808</v>
      </c>
      <c r="C185" s="145">
        <v>41687</v>
      </c>
      <c r="D185" s="145">
        <v>45340</v>
      </c>
      <c r="E185" s="145">
        <f t="shared" si="26"/>
        <v>46070</v>
      </c>
      <c r="F185" s="144" t="s">
        <v>2955</v>
      </c>
      <c r="G185" s="145" t="s">
        <v>9609</v>
      </c>
      <c r="H185" s="144" t="s">
        <v>7919</v>
      </c>
      <c r="I185" s="144" t="s">
        <v>3492</v>
      </c>
      <c r="J185" s="144" t="s">
        <v>2467</v>
      </c>
      <c r="K185" s="146" t="str">
        <f t="shared" si="20"/>
        <v>LP</v>
      </c>
      <c r="L185" s="144" t="s">
        <v>6264</v>
      </c>
      <c r="M185" s="144" t="str">
        <f t="shared" si="25"/>
        <v>Low</v>
      </c>
      <c r="N185" s="144" t="s">
        <v>218</v>
      </c>
      <c r="O185" s="189" t="s">
        <v>9610</v>
      </c>
      <c r="P185" s="144" t="s">
        <v>9611</v>
      </c>
      <c r="Q185" s="147" t="s">
        <v>3773</v>
      </c>
      <c r="R185" s="10"/>
      <c r="S185" s="10"/>
    </row>
    <row r="186" spans="1:21" ht="263.39999999999998" customHeight="1" x14ac:dyDescent="0.35">
      <c r="A186" s="144" t="str">
        <f t="shared" ca="1" si="27"/>
        <v>Expired</v>
      </c>
      <c r="B186" s="144" t="s">
        <v>196</v>
      </c>
      <c r="C186" s="145">
        <v>41862</v>
      </c>
      <c r="D186" s="145">
        <v>44054</v>
      </c>
      <c r="E186" s="145">
        <f t="shared" si="26"/>
        <v>44783</v>
      </c>
      <c r="F186" s="144" t="s">
        <v>197</v>
      </c>
      <c r="G186" s="144" t="s">
        <v>3774</v>
      </c>
      <c r="H186" s="144" t="s">
        <v>7919</v>
      </c>
      <c r="I186" s="144" t="s">
        <v>3492</v>
      </c>
      <c r="J186" s="144" t="s">
        <v>2467</v>
      </c>
      <c r="K186" s="146" t="str">
        <f t="shared" si="20"/>
        <v>LP</v>
      </c>
      <c r="L186" s="144" t="s">
        <v>6264</v>
      </c>
      <c r="M186" s="144" t="str">
        <f t="shared" si="25"/>
        <v>Low</v>
      </c>
      <c r="N186" s="144" t="s">
        <v>365</v>
      </c>
      <c r="O186" s="189"/>
      <c r="P186" s="144" t="s">
        <v>1776</v>
      </c>
      <c r="Q186" s="147" t="s">
        <v>749</v>
      </c>
      <c r="S186" s="10"/>
    </row>
    <row r="187" spans="1:21" ht="263.39999999999998" customHeight="1" x14ac:dyDescent="0.35">
      <c r="A187" s="144" t="str">
        <f t="shared" ca="1" si="27"/>
        <v>Active</v>
      </c>
      <c r="B187" s="148" t="s">
        <v>9748</v>
      </c>
      <c r="C187" s="153">
        <v>41848</v>
      </c>
      <c r="D187" s="157">
        <v>45501</v>
      </c>
      <c r="E187" s="145">
        <f t="shared" si="26"/>
        <v>46230</v>
      </c>
      <c r="F187" s="144" t="s">
        <v>186</v>
      </c>
      <c r="G187" s="148" t="s">
        <v>3775</v>
      </c>
      <c r="H187" s="148" t="s">
        <v>154</v>
      </c>
      <c r="I187" s="148" t="s">
        <v>2237</v>
      </c>
      <c r="J187" s="169" t="s">
        <v>2467</v>
      </c>
      <c r="K187" s="146" t="str">
        <f t="shared" si="20"/>
        <v>LP</v>
      </c>
      <c r="L187" s="148" t="s">
        <v>6264</v>
      </c>
      <c r="M187" s="144" t="str">
        <f t="shared" si="25"/>
        <v>Low</v>
      </c>
      <c r="N187" s="148" t="s">
        <v>3776</v>
      </c>
      <c r="O187" s="190"/>
      <c r="P187" s="148" t="s">
        <v>6527</v>
      </c>
      <c r="Q187" s="147" t="s">
        <v>6528</v>
      </c>
      <c r="R187" s="10"/>
      <c r="S187" s="10"/>
    </row>
    <row r="188" spans="1:21" ht="263.39999999999998" customHeight="1" x14ac:dyDescent="0.35">
      <c r="A188" s="144" t="str">
        <f t="shared" ca="1" si="27"/>
        <v>Expired</v>
      </c>
      <c r="B188" s="144" t="s">
        <v>6455</v>
      </c>
      <c r="C188" s="145">
        <v>42059</v>
      </c>
      <c r="D188" s="145">
        <v>44981</v>
      </c>
      <c r="E188" s="145">
        <f t="shared" si="26"/>
        <v>45711</v>
      </c>
      <c r="F188" s="144" t="s">
        <v>516</v>
      </c>
      <c r="G188" s="144" t="s">
        <v>3777</v>
      </c>
      <c r="H188" s="144" t="s">
        <v>5</v>
      </c>
      <c r="I188" s="144" t="s">
        <v>3492</v>
      </c>
      <c r="J188" s="144" t="s">
        <v>2467</v>
      </c>
      <c r="K188" s="146" t="str">
        <f t="shared" si="20"/>
        <v>LP</v>
      </c>
      <c r="L188" s="144" t="s">
        <v>6264</v>
      </c>
      <c r="M188" s="144" t="str">
        <f t="shared" si="25"/>
        <v>Low</v>
      </c>
      <c r="N188" s="144" t="s">
        <v>520</v>
      </c>
      <c r="O188" s="189"/>
      <c r="P188" s="144" t="s">
        <v>1827</v>
      </c>
      <c r="Q188" s="147" t="s">
        <v>3778</v>
      </c>
      <c r="S188" s="10"/>
    </row>
    <row r="189" spans="1:21" ht="263.39999999999998" customHeight="1" x14ac:dyDescent="0.35">
      <c r="A189" s="144" t="str">
        <f t="shared" ca="1" si="27"/>
        <v>Expired</v>
      </c>
      <c r="B189" s="148" t="s">
        <v>1456</v>
      </c>
      <c r="C189" s="148"/>
      <c r="D189" s="157">
        <v>42971</v>
      </c>
      <c r="E189" s="145">
        <f t="shared" si="26"/>
        <v>43700</v>
      </c>
      <c r="F189" s="144" t="s">
        <v>5705</v>
      </c>
      <c r="G189" s="148" t="s">
        <v>3779</v>
      </c>
      <c r="H189" s="148" t="s">
        <v>450</v>
      </c>
      <c r="I189" s="148" t="s">
        <v>2237</v>
      </c>
      <c r="J189" s="144"/>
      <c r="K189" s="146" t="str">
        <f t="shared" si="20"/>
        <v/>
      </c>
      <c r="L189" s="148" t="s">
        <v>6264</v>
      </c>
      <c r="M189" s="144" t="str">
        <f t="shared" si="25"/>
        <v>Low</v>
      </c>
      <c r="N189" s="148" t="s">
        <v>2244</v>
      </c>
      <c r="O189" s="190"/>
      <c r="P189" s="148" t="s">
        <v>2245</v>
      </c>
      <c r="Q189" s="158" t="s">
        <v>3780</v>
      </c>
      <c r="S189" s="10"/>
    </row>
    <row r="190" spans="1:21" ht="263.39999999999998" customHeight="1" x14ac:dyDescent="0.35">
      <c r="A190" s="144" t="str">
        <f t="shared" ca="1" si="27"/>
        <v>Active</v>
      </c>
      <c r="B190" s="144" t="s">
        <v>10164</v>
      </c>
      <c r="C190" s="145">
        <v>45618</v>
      </c>
      <c r="D190" s="145">
        <v>45618</v>
      </c>
      <c r="E190" s="145">
        <f t="shared" si="26"/>
        <v>46347</v>
      </c>
      <c r="F190" s="144" t="s">
        <v>10165</v>
      </c>
      <c r="G190" s="144" t="s">
        <v>10166</v>
      </c>
      <c r="H190" s="148" t="s">
        <v>10</v>
      </c>
      <c r="I190" s="144" t="s">
        <v>2237</v>
      </c>
      <c r="J190" s="144" t="s">
        <v>2467</v>
      </c>
      <c r="K190" s="146" t="str">
        <f t="shared" si="20"/>
        <v>LP</v>
      </c>
      <c r="L190" s="144" t="s">
        <v>6261</v>
      </c>
      <c r="M190" s="144" t="str">
        <f t="shared" si="25"/>
        <v>Medium</v>
      </c>
      <c r="N190" s="144" t="s">
        <v>749</v>
      </c>
      <c r="O190" s="189" t="s">
        <v>749</v>
      </c>
      <c r="P190" s="144" t="s">
        <v>749</v>
      </c>
      <c r="Q190" s="147" t="s">
        <v>749</v>
      </c>
      <c r="S190" s="10"/>
    </row>
    <row r="191" spans="1:21" ht="263.39999999999998" customHeight="1" x14ac:dyDescent="0.35">
      <c r="A191" s="144" t="str">
        <f t="shared" ca="1" si="27"/>
        <v>Expired</v>
      </c>
      <c r="B191" s="144" t="s">
        <v>776</v>
      </c>
      <c r="C191" s="145">
        <v>42506</v>
      </c>
      <c r="D191" s="145">
        <v>43967</v>
      </c>
      <c r="E191" s="145">
        <f t="shared" si="26"/>
        <v>44696</v>
      </c>
      <c r="F191" s="144" t="s">
        <v>1987</v>
      </c>
      <c r="G191" s="144" t="s">
        <v>3781</v>
      </c>
      <c r="H191" s="144" t="s">
        <v>7921</v>
      </c>
      <c r="I191" s="144" t="s">
        <v>3492</v>
      </c>
      <c r="J191" s="144" t="s">
        <v>2467</v>
      </c>
      <c r="K191" s="146" t="str">
        <f t="shared" si="20"/>
        <v>LP</v>
      </c>
      <c r="L191" s="144" t="s">
        <v>6264</v>
      </c>
      <c r="M191" s="144" t="str">
        <f t="shared" si="25"/>
        <v>Low</v>
      </c>
      <c r="N191" s="144" t="s">
        <v>7441</v>
      </c>
      <c r="O191" s="189"/>
      <c r="P191" s="144" t="s">
        <v>1235</v>
      </c>
      <c r="Q191" s="147" t="s">
        <v>3782</v>
      </c>
      <c r="S191" s="10"/>
    </row>
    <row r="192" spans="1:21" ht="263.39999999999998" customHeight="1" x14ac:dyDescent="0.35">
      <c r="A192" s="144" t="str">
        <f t="shared" ca="1" si="27"/>
        <v>Expired</v>
      </c>
      <c r="B192" s="144" t="s">
        <v>2920</v>
      </c>
      <c r="C192" s="145">
        <v>44729</v>
      </c>
      <c r="D192" s="145">
        <v>44729</v>
      </c>
      <c r="E192" s="145">
        <f t="shared" si="26"/>
        <v>45459</v>
      </c>
      <c r="F192" s="144" t="s">
        <v>5706</v>
      </c>
      <c r="G192" s="144" t="s">
        <v>3783</v>
      </c>
      <c r="H192" s="144" t="s">
        <v>7919</v>
      </c>
      <c r="I192" s="144" t="s">
        <v>3492</v>
      </c>
      <c r="J192" s="144" t="s">
        <v>2467</v>
      </c>
      <c r="K192" s="146" t="str">
        <f t="shared" si="20"/>
        <v>LP</v>
      </c>
      <c r="L192" s="144" t="s">
        <v>6264</v>
      </c>
      <c r="M192" s="144" t="str">
        <f t="shared" si="25"/>
        <v>Low</v>
      </c>
      <c r="N192" s="144" t="s">
        <v>3784</v>
      </c>
      <c r="O192" s="189"/>
      <c r="P192" s="144" t="s">
        <v>2921</v>
      </c>
      <c r="Q192" s="147" t="s">
        <v>3785</v>
      </c>
      <c r="S192" s="10"/>
    </row>
    <row r="193" spans="1:19" ht="263.39999999999998" customHeight="1" x14ac:dyDescent="0.4">
      <c r="A193" s="144" t="str">
        <f t="shared" ca="1" si="27"/>
        <v>Active</v>
      </c>
      <c r="B193" s="148" t="s">
        <v>9680</v>
      </c>
      <c r="C193" s="153">
        <v>41939</v>
      </c>
      <c r="D193" s="157">
        <v>45249</v>
      </c>
      <c r="E193" s="145">
        <f t="shared" si="26"/>
        <v>45979</v>
      </c>
      <c r="F193" s="144" t="s">
        <v>5707</v>
      </c>
      <c r="G193" s="148" t="s">
        <v>3786</v>
      </c>
      <c r="H193" s="148" t="s">
        <v>7</v>
      </c>
      <c r="I193" s="148" t="s">
        <v>2237</v>
      </c>
      <c r="J193" s="169" t="s">
        <v>2467</v>
      </c>
      <c r="K193" s="146" t="str">
        <f t="shared" si="20"/>
        <v>LP</v>
      </c>
      <c r="L193" s="148" t="s">
        <v>6264</v>
      </c>
      <c r="M193" s="144" t="str">
        <f t="shared" si="25"/>
        <v>Low</v>
      </c>
      <c r="N193" s="148" t="s">
        <v>2246</v>
      </c>
      <c r="O193" s="190" t="s">
        <v>9681</v>
      </c>
      <c r="P193" s="148" t="s">
        <v>6529</v>
      </c>
      <c r="Q193" s="152" t="s">
        <v>9682</v>
      </c>
    </row>
    <row r="194" spans="1:19" s="11" customFormat="1" ht="263.39999999999998" customHeight="1" x14ac:dyDescent="0.4">
      <c r="A194" s="144" t="str">
        <f t="shared" ca="1" si="27"/>
        <v>Expired</v>
      </c>
      <c r="B194" s="144" t="s">
        <v>2479</v>
      </c>
      <c r="C194" s="145">
        <v>43690</v>
      </c>
      <c r="D194" s="145">
        <f>C194</f>
        <v>43690</v>
      </c>
      <c r="E194" s="145">
        <f t="shared" si="26"/>
        <v>44420</v>
      </c>
      <c r="F194" s="144" t="s">
        <v>3318</v>
      </c>
      <c r="G194" s="144" t="s">
        <v>3787</v>
      </c>
      <c r="H194" s="144" t="s">
        <v>7919</v>
      </c>
      <c r="I194" s="144" t="s">
        <v>3492</v>
      </c>
      <c r="J194" s="144" t="s">
        <v>2467</v>
      </c>
      <c r="K194" s="146" t="str">
        <f t="shared" si="20"/>
        <v>LP</v>
      </c>
      <c r="L194" s="144" t="s">
        <v>6264</v>
      </c>
      <c r="M194" s="144" t="str">
        <f t="shared" si="25"/>
        <v>Low</v>
      </c>
      <c r="N194" s="144" t="s">
        <v>3788</v>
      </c>
      <c r="O194" s="189"/>
      <c r="P194" s="144" t="s">
        <v>1774</v>
      </c>
      <c r="Q194" s="152" t="s">
        <v>3789</v>
      </c>
      <c r="R194" s="5"/>
      <c r="S194" s="5"/>
    </row>
    <row r="195" spans="1:19" s="11" customFormat="1" ht="263.39999999999998" customHeight="1" x14ac:dyDescent="0.4">
      <c r="A195" s="144" t="str">
        <f t="shared" ca="1" si="27"/>
        <v>Expired</v>
      </c>
      <c r="B195" s="144" t="s">
        <v>3190</v>
      </c>
      <c r="C195" s="145">
        <v>44538</v>
      </c>
      <c r="D195" s="145">
        <v>44538</v>
      </c>
      <c r="E195" s="145">
        <f t="shared" si="26"/>
        <v>45267</v>
      </c>
      <c r="F195" s="144" t="s">
        <v>5708</v>
      </c>
      <c r="G195" s="144" t="s">
        <v>3790</v>
      </c>
      <c r="H195" s="144" t="s">
        <v>7919</v>
      </c>
      <c r="I195" s="144" t="s">
        <v>3492</v>
      </c>
      <c r="J195" s="144" t="s">
        <v>2467</v>
      </c>
      <c r="K195" s="146" t="str">
        <f t="shared" ref="K195:K258" si="28">IF(EXACT(J195,"C - COMPANY ACT"),"LP",IF(EXACT(J195,"V- VEST ACT (WITHIN PARLIAMENT) "),"LP",IF(EXACT(J195,"FS - FRIENDLY SOCIETIES ACT"),"LP",IF(EXACT(J195,"UN - UNICORPORATED"),"LA",""))))</f>
        <v>LP</v>
      </c>
      <c r="L195" s="144" t="s">
        <v>6264</v>
      </c>
      <c r="M195" s="144" t="str">
        <f t="shared" si="25"/>
        <v>Low</v>
      </c>
      <c r="N195" s="144" t="s">
        <v>3791</v>
      </c>
      <c r="O195" s="189"/>
      <c r="P195" s="144" t="s">
        <v>2887</v>
      </c>
      <c r="Q195" s="152" t="s">
        <v>3792</v>
      </c>
      <c r="R195" s="5"/>
      <c r="S195" s="5"/>
    </row>
    <row r="196" spans="1:19" s="11" customFormat="1" ht="263.39999999999998" customHeight="1" x14ac:dyDescent="0.4">
      <c r="A196" s="144" t="str">
        <f t="shared" ca="1" si="27"/>
        <v>Expired</v>
      </c>
      <c r="B196" s="144" t="s">
        <v>1213</v>
      </c>
      <c r="C196" s="145">
        <v>43195</v>
      </c>
      <c r="D196" s="145">
        <f>C196</f>
        <v>43195</v>
      </c>
      <c r="E196" s="145">
        <f t="shared" si="26"/>
        <v>43925</v>
      </c>
      <c r="F196" s="144" t="s">
        <v>3396</v>
      </c>
      <c r="G196" s="144" t="s">
        <v>3507</v>
      </c>
      <c r="H196" s="144" t="s">
        <v>7</v>
      </c>
      <c r="I196" s="144" t="s">
        <v>3492</v>
      </c>
      <c r="J196" s="144" t="s">
        <v>2467</v>
      </c>
      <c r="K196" s="146" t="str">
        <f t="shared" si="28"/>
        <v>LP</v>
      </c>
      <c r="L196" s="144" t="s">
        <v>6264</v>
      </c>
      <c r="M196" s="144" t="str">
        <f t="shared" si="25"/>
        <v>Low</v>
      </c>
      <c r="N196" s="144" t="s">
        <v>3793</v>
      </c>
      <c r="O196" s="189"/>
      <c r="P196" s="144" t="s">
        <v>6649</v>
      </c>
      <c r="Q196" s="152" t="s">
        <v>6648</v>
      </c>
      <c r="R196" s="5"/>
      <c r="S196" s="5"/>
    </row>
    <row r="197" spans="1:19" s="11" customFormat="1" ht="263.39999999999998" customHeight="1" x14ac:dyDescent="0.4">
      <c r="A197" s="144" t="str">
        <f t="shared" ca="1" si="27"/>
        <v>Expired</v>
      </c>
      <c r="B197" s="144" t="s">
        <v>2546</v>
      </c>
      <c r="C197" s="145">
        <v>43941</v>
      </c>
      <c r="D197" s="145">
        <f>C197</f>
        <v>43941</v>
      </c>
      <c r="E197" s="145">
        <f t="shared" si="26"/>
        <v>44670</v>
      </c>
      <c r="F197" s="144" t="s">
        <v>2956</v>
      </c>
      <c r="G197" s="144" t="s">
        <v>3794</v>
      </c>
      <c r="H197" s="144" t="s">
        <v>19</v>
      </c>
      <c r="I197" s="144" t="s">
        <v>3492</v>
      </c>
      <c r="J197" s="144" t="s">
        <v>2467</v>
      </c>
      <c r="K197" s="146" t="str">
        <f t="shared" si="28"/>
        <v>LP</v>
      </c>
      <c r="L197" s="144" t="s">
        <v>6264</v>
      </c>
      <c r="M197" s="144" t="str">
        <f t="shared" si="25"/>
        <v>Low</v>
      </c>
      <c r="N197" s="144" t="s">
        <v>1364</v>
      </c>
      <c r="O197" s="189"/>
      <c r="P197" s="144" t="s">
        <v>6756</v>
      </c>
      <c r="Q197" s="147" t="s">
        <v>6757</v>
      </c>
      <c r="R197" s="5"/>
      <c r="S197" s="5"/>
    </row>
    <row r="198" spans="1:19" s="11" customFormat="1" ht="263.39999999999998" customHeight="1" x14ac:dyDescent="0.4">
      <c r="A198" s="144" t="str">
        <f t="shared" ca="1" si="27"/>
        <v>Active</v>
      </c>
      <c r="B198" s="144" t="s">
        <v>2612</v>
      </c>
      <c r="C198" s="145">
        <v>43594</v>
      </c>
      <c r="D198" s="145">
        <v>45785</v>
      </c>
      <c r="E198" s="145">
        <f>DATE(YEAR(D198),MONTH(D198)+18,DAY(D198)-1)</f>
        <v>46333</v>
      </c>
      <c r="F198" s="144" t="s">
        <v>2957</v>
      </c>
      <c r="G198" s="144" t="s">
        <v>3795</v>
      </c>
      <c r="H198" s="144" t="s">
        <v>7919</v>
      </c>
      <c r="I198" s="144" t="s">
        <v>3492</v>
      </c>
      <c r="J198" s="144" t="s">
        <v>2467</v>
      </c>
      <c r="K198" s="146" t="str">
        <f t="shared" si="28"/>
        <v>LP</v>
      </c>
      <c r="L198" s="144" t="s">
        <v>6264</v>
      </c>
      <c r="M198" s="144" t="str">
        <f t="shared" si="25"/>
        <v>Low</v>
      </c>
      <c r="N198" s="144" t="s">
        <v>1432</v>
      </c>
      <c r="O198" s="189" t="s">
        <v>10679</v>
      </c>
      <c r="P198" s="144" t="s">
        <v>10356</v>
      </c>
      <c r="Q198" s="147" t="s">
        <v>10355</v>
      </c>
      <c r="R198" s="5"/>
      <c r="S198" s="5"/>
    </row>
    <row r="199" spans="1:19" s="11" customFormat="1" ht="263.39999999999998" customHeight="1" x14ac:dyDescent="0.4">
      <c r="A199" s="144" t="str">
        <f t="shared" ca="1" si="27"/>
        <v>Expired</v>
      </c>
      <c r="B199" s="144" t="s">
        <v>8302</v>
      </c>
      <c r="C199" s="145">
        <v>42178</v>
      </c>
      <c r="D199" s="145">
        <v>45200</v>
      </c>
      <c r="E199" s="145">
        <f>DATE(YEAR(D199)+2,MONTH(D199),DAY(D199)-1)</f>
        <v>45930</v>
      </c>
      <c r="F199" s="144" t="s">
        <v>10546</v>
      </c>
      <c r="G199" s="144" t="s">
        <v>4541</v>
      </c>
      <c r="H199" s="144" t="s">
        <v>7919</v>
      </c>
      <c r="I199" s="144" t="s">
        <v>3492</v>
      </c>
      <c r="J199" s="144" t="s">
        <v>2467</v>
      </c>
      <c r="K199" s="146" t="str">
        <f t="shared" si="28"/>
        <v>LP</v>
      </c>
      <c r="L199" s="144" t="s">
        <v>6264</v>
      </c>
      <c r="M199" s="144" t="str">
        <f t="shared" si="25"/>
        <v>Low</v>
      </c>
      <c r="N199" s="144" t="s">
        <v>4032</v>
      </c>
      <c r="O199" s="189" t="s">
        <v>8303</v>
      </c>
      <c r="P199" s="144" t="s">
        <v>1780</v>
      </c>
      <c r="Q199" s="147" t="s">
        <v>4542</v>
      </c>
      <c r="R199" s="5"/>
      <c r="S199" s="5"/>
    </row>
    <row r="200" spans="1:19" s="11" customFormat="1" ht="263.39999999999998" customHeight="1" x14ac:dyDescent="0.35">
      <c r="A200" s="144" t="str">
        <f t="shared" ca="1" si="27"/>
        <v>Active</v>
      </c>
      <c r="B200" s="144" t="s">
        <v>2836</v>
      </c>
      <c r="C200" s="145">
        <v>41745</v>
      </c>
      <c r="D200" s="145">
        <v>45398</v>
      </c>
      <c r="E200" s="145">
        <f>DATE(YEAR(D200)+2,MONTH(D200),DAY(D200)-1)</f>
        <v>46127</v>
      </c>
      <c r="F200" s="144" t="s">
        <v>70</v>
      </c>
      <c r="G200" s="144" t="s">
        <v>3796</v>
      </c>
      <c r="H200" s="144" t="s">
        <v>7919</v>
      </c>
      <c r="I200" s="144" t="s">
        <v>3492</v>
      </c>
      <c r="J200" s="144" t="s">
        <v>2467</v>
      </c>
      <c r="K200" s="146" t="str">
        <f t="shared" si="28"/>
        <v>LP</v>
      </c>
      <c r="L200" s="144" t="s">
        <v>6264</v>
      </c>
      <c r="M200" s="144" t="str">
        <f t="shared" si="25"/>
        <v>Low</v>
      </c>
      <c r="N200" s="144" t="s">
        <v>259</v>
      </c>
      <c r="O200" s="189" t="s">
        <v>9410</v>
      </c>
      <c r="P200" s="144" t="s">
        <v>9411</v>
      </c>
      <c r="Q200" s="147" t="s">
        <v>9412</v>
      </c>
      <c r="R200" s="10"/>
      <c r="S200" s="10"/>
    </row>
    <row r="201" spans="1:19" s="11" customFormat="1" ht="263.39999999999998" customHeight="1" x14ac:dyDescent="0.4">
      <c r="A201" s="144" t="str">
        <f t="shared" ca="1" si="27"/>
        <v>Expired</v>
      </c>
      <c r="B201" s="144" t="s">
        <v>1418</v>
      </c>
      <c r="C201" s="145">
        <v>43542</v>
      </c>
      <c r="D201" s="145">
        <f>C201</f>
        <v>43542</v>
      </c>
      <c r="E201" s="145">
        <f>DATE(YEAR(D201)+2,MONTH(D201),DAY(D201)-1)</f>
        <v>44272</v>
      </c>
      <c r="F201" s="144" t="s">
        <v>2959</v>
      </c>
      <c r="G201" s="144" t="s">
        <v>6755</v>
      </c>
      <c r="H201" s="144" t="s">
        <v>7919</v>
      </c>
      <c r="I201" s="144" t="s">
        <v>3492</v>
      </c>
      <c r="J201" s="144" t="s">
        <v>2467</v>
      </c>
      <c r="K201" s="146" t="str">
        <f t="shared" si="28"/>
        <v>LP</v>
      </c>
      <c r="L201" s="144" t="s">
        <v>6264</v>
      </c>
      <c r="M201" s="144" t="str">
        <f t="shared" si="25"/>
        <v>Low</v>
      </c>
      <c r="N201" s="144" t="s">
        <v>7442</v>
      </c>
      <c r="O201" s="189" t="s">
        <v>8049</v>
      </c>
      <c r="P201" s="144" t="s">
        <v>8050</v>
      </c>
      <c r="Q201" s="147" t="s">
        <v>8051</v>
      </c>
      <c r="R201" s="5"/>
      <c r="S201" s="5"/>
    </row>
    <row r="202" spans="1:19" s="11" customFormat="1" ht="263.39999999999998" customHeight="1" x14ac:dyDescent="0.4">
      <c r="A202" s="144" t="str">
        <f t="shared" ca="1" si="27"/>
        <v>Active</v>
      </c>
      <c r="B202" s="144" t="s">
        <v>5938</v>
      </c>
      <c r="C202" s="145">
        <v>42498</v>
      </c>
      <c r="D202" s="145">
        <v>45466</v>
      </c>
      <c r="E202" s="145">
        <f>DATE(YEAR(D202)+2,MONTH(D202),DAY(D202)-1)</f>
        <v>46195</v>
      </c>
      <c r="F202" s="144" t="s">
        <v>1931</v>
      </c>
      <c r="G202" s="144" t="s">
        <v>3802</v>
      </c>
      <c r="H202" s="144" t="s">
        <v>7919</v>
      </c>
      <c r="I202" s="144" t="s">
        <v>3492</v>
      </c>
      <c r="J202" s="144" t="s">
        <v>2467</v>
      </c>
      <c r="K202" s="146" t="str">
        <f t="shared" si="28"/>
        <v>LP</v>
      </c>
      <c r="L202" s="144" t="s">
        <v>6264</v>
      </c>
      <c r="M202" s="144" t="str">
        <f t="shared" si="25"/>
        <v>Low</v>
      </c>
      <c r="N202" s="144" t="s">
        <v>3803</v>
      </c>
      <c r="O202" s="189" t="s">
        <v>10192</v>
      </c>
      <c r="P202" s="144" t="s">
        <v>911</v>
      </c>
      <c r="Q202" s="147" t="s">
        <v>3804</v>
      </c>
      <c r="R202" s="5"/>
      <c r="S202" s="5"/>
    </row>
    <row r="203" spans="1:19" s="11" customFormat="1" ht="263.39999999999998" customHeight="1" x14ac:dyDescent="0.35">
      <c r="A203" s="160" t="str">
        <f t="shared" ca="1" si="27"/>
        <v>Expired</v>
      </c>
      <c r="B203" s="160" t="s">
        <v>2718</v>
      </c>
      <c r="C203" s="161">
        <v>43818</v>
      </c>
      <c r="D203" s="161">
        <v>45279</v>
      </c>
      <c r="E203" s="161">
        <f>DATE(YEAR(D203)+2,MONTH(D203)-6,DAY(D203)-1)</f>
        <v>45826</v>
      </c>
      <c r="F203" s="160" t="s">
        <v>1536</v>
      </c>
      <c r="G203" s="160" t="s">
        <v>3807</v>
      </c>
      <c r="H203" s="160" t="s">
        <v>7919</v>
      </c>
      <c r="I203" s="160" t="s">
        <v>3492</v>
      </c>
      <c r="J203" s="160" t="s">
        <v>2467</v>
      </c>
      <c r="K203" s="162" t="str">
        <f t="shared" si="28"/>
        <v>LP</v>
      </c>
      <c r="L203" s="160" t="s">
        <v>6264</v>
      </c>
      <c r="M203" s="160" t="str">
        <f t="shared" si="25"/>
        <v>Low</v>
      </c>
      <c r="N203" s="163" t="s">
        <v>1364</v>
      </c>
      <c r="O203" s="191" t="s">
        <v>9857</v>
      </c>
      <c r="P203" s="160" t="s">
        <v>6754</v>
      </c>
      <c r="Q203" s="172" t="s">
        <v>9858</v>
      </c>
      <c r="R203" s="5"/>
      <c r="S203" s="10"/>
    </row>
    <row r="204" spans="1:19" s="11" customFormat="1" ht="263.39999999999998" customHeight="1" x14ac:dyDescent="0.4">
      <c r="A204" s="144" t="str">
        <f t="shared" ca="1" si="27"/>
        <v>Expired</v>
      </c>
      <c r="B204" s="144" t="s">
        <v>2757</v>
      </c>
      <c r="C204" s="145">
        <v>43657</v>
      </c>
      <c r="D204" s="145">
        <v>45118</v>
      </c>
      <c r="E204" s="145">
        <f>DATE(YEAR(D204)+2,MONTH(D204),DAY(D204)-1)</f>
        <v>45848</v>
      </c>
      <c r="F204" s="144" t="s">
        <v>2960</v>
      </c>
      <c r="G204" s="144" t="s">
        <v>3808</v>
      </c>
      <c r="H204" s="144" t="s">
        <v>7919</v>
      </c>
      <c r="I204" s="144" t="s">
        <v>3492</v>
      </c>
      <c r="J204" s="144" t="s">
        <v>2467</v>
      </c>
      <c r="K204" s="146" t="str">
        <f t="shared" si="28"/>
        <v>LP</v>
      </c>
      <c r="L204" s="144" t="s">
        <v>6264</v>
      </c>
      <c r="M204" s="144" t="str">
        <f t="shared" si="25"/>
        <v>Low</v>
      </c>
      <c r="N204" s="144" t="s">
        <v>1444</v>
      </c>
      <c r="O204" s="189" t="s">
        <v>8583</v>
      </c>
      <c r="P204" s="144" t="s">
        <v>8584</v>
      </c>
      <c r="Q204" s="147" t="s">
        <v>8585</v>
      </c>
      <c r="R204" s="5"/>
      <c r="S204" s="5"/>
    </row>
    <row r="205" spans="1:19" s="11" customFormat="1" ht="263.39999999999998" customHeight="1" x14ac:dyDescent="0.4">
      <c r="A205" s="144" t="str">
        <f t="shared" ca="1" si="27"/>
        <v>Expired</v>
      </c>
      <c r="B205" s="144" t="s">
        <v>2764</v>
      </c>
      <c r="C205" s="145">
        <v>43619</v>
      </c>
      <c r="D205" s="145">
        <v>44350</v>
      </c>
      <c r="E205" s="145">
        <f>DATE(YEAR(D205)+2,MONTH(D205),DAY(D205)-1)</f>
        <v>45079</v>
      </c>
      <c r="F205" s="144" t="s">
        <v>3319</v>
      </c>
      <c r="G205" s="144" t="s">
        <v>3809</v>
      </c>
      <c r="H205" s="144" t="s">
        <v>7919</v>
      </c>
      <c r="I205" s="144" t="s">
        <v>3492</v>
      </c>
      <c r="J205" s="144" t="s">
        <v>2467</v>
      </c>
      <c r="K205" s="146" t="str">
        <f t="shared" si="28"/>
        <v>LP</v>
      </c>
      <c r="L205" s="144" t="s">
        <v>6264</v>
      </c>
      <c r="M205" s="144" t="str">
        <f t="shared" si="25"/>
        <v>Low</v>
      </c>
      <c r="N205" s="144" t="s">
        <v>7444</v>
      </c>
      <c r="O205" s="189"/>
      <c r="P205" s="144" t="s">
        <v>2444</v>
      </c>
      <c r="Q205" s="147" t="s">
        <v>3810</v>
      </c>
      <c r="R205" s="5"/>
      <c r="S205" s="5"/>
    </row>
    <row r="206" spans="1:19" s="11" customFormat="1" ht="263.39999999999998" customHeight="1" x14ac:dyDescent="0.35">
      <c r="A206" s="144" t="str">
        <f t="shared" ca="1" si="27"/>
        <v>Expired</v>
      </c>
      <c r="B206" s="144" t="s">
        <v>2726</v>
      </c>
      <c r="C206" s="145">
        <v>44571</v>
      </c>
      <c r="D206" s="145">
        <v>45118</v>
      </c>
      <c r="E206" s="145">
        <f>DATE(YEAR(D206)+2,MONTH(D206)-6,DAY(D206)-0)</f>
        <v>45668</v>
      </c>
      <c r="F206" s="144" t="s">
        <v>6207</v>
      </c>
      <c r="G206" s="144" t="s">
        <v>3811</v>
      </c>
      <c r="H206" s="148" t="s">
        <v>13</v>
      </c>
      <c r="I206" s="144" t="s">
        <v>3492</v>
      </c>
      <c r="J206" s="144" t="s">
        <v>2467</v>
      </c>
      <c r="K206" s="146" t="str">
        <f t="shared" si="28"/>
        <v>LP</v>
      </c>
      <c r="L206" s="144" t="s">
        <v>6264</v>
      </c>
      <c r="M206" s="144" t="str">
        <f t="shared" si="25"/>
        <v>Low</v>
      </c>
      <c r="N206" s="144" t="s">
        <v>7443</v>
      </c>
      <c r="O206" s="189" t="s">
        <v>9999</v>
      </c>
      <c r="P206" s="144" t="s">
        <v>10000</v>
      </c>
      <c r="Q206" s="152" t="s">
        <v>10001</v>
      </c>
      <c r="R206" s="10"/>
      <c r="S206" s="10"/>
    </row>
    <row r="207" spans="1:19" s="11" customFormat="1" ht="263.39999999999998" customHeight="1" x14ac:dyDescent="0.35">
      <c r="A207" s="144" t="str">
        <f t="shared" ca="1" si="27"/>
        <v>Expired</v>
      </c>
      <c r="B207" s="144" t="s">
        <v>2455</v>
      </c>
      <c r="C207" s="145">
        <v>44357</v>
      </c>
      <c r="D207" s="145">
        <v>44357</v>
      </c>
      <c r="E207" s="145">
        <f t="shared" ref="E207:E221" si="29">DATE(YEAR(D207)+2,MONTH(D207),DAY(D207)-1)</f>
        <v>45086</v>
      </c>
      <c r="F207" s="144" t="s">
        <v>5709</v>
      </c>
      <c r="G207" s="144" t="s">
        <v>3812</v>
      </c>
      <c r="H207" s="144" t="s">
        <v>19</v>
      </c>
      <c r="I207" s="144" t="s">
        <v>3492</v>
      </c>
      <c r="J207" s="144" t="s">
        <v>2467</v>
      </c>
      <c r="K207" s="146" t="str">
        <f t="shared" si="28"/>
        <v>LP</v>
      </c>
      <c r="L207" s="144" t="s">
        <v>6264</v>
      </c>
      <c r="M207" s="144" t="str">
        <f t="shared" si="25"/>
        <v>Low</v>
      </c>
      <c r="N207" s="144" t="s">
        <v>7445</v>
      </c>
      <c r="O207" s="189"/>
      <c r="P207" s="144" t="s">
        <v>2456</v>
      </c>
      <c r="Q207" s="147" t="s">
        <v>3813</v>
      </c>
      <c r="R207" s="10"/>
      <c r="S207" s="10"/>
    </row>
    <row r="208" spans="1:19" s="11" customFormat="1" ht="263.39999999999998" customHeight="1" x14ac:dyDescent="0.35">
      <c r="A208" s="144" t="str">
        <f t="shared" ca="1" si="27"/>
        <v>Expired</v>
      </c>
      <c r="B208" s="144" t="s">
        <v>8106</v>
      </c>
      <c r="C208" s="145">
        <v>42515</v>
      </c>
      <c r="D208" s="145">
        <v>44706</v>
      </c>
      <c r="E208" s="145">
        <f t="shared" si="29"/>
        <v>45436</v>
      </c>
      <c r="F208" s="144" t="s">
        <v>2122</v>
      </c>
      <c r="G208" s="144" t="s">
        <v>3814</v>
      </c>
      <c r="H208" s="144" t="s">
        <v>23</v>
      </c>
      <c r="I208" s="144" t="s">
        <v>3492</v>
      </c>
      <c r="J208" s="144" t="s">
        <v>2467</v>
      </c>
      <c r="K208" s="146" t="str">
        <f t="shared" si="28"/>
        <v>LP</v>
      </c>
      <c r="L208" s="144" t="s">
        <v>6261</v>
      </c>
      <c r="M208" s="144" t="str">
        <f t="shared" si="25"/>
        <v>Medium</v>
      </c>
      <c r="N208" s="144" t="s">
        <v>7446</v>
      </c>
      <c r="O208" s="189" t="s">
        <v>8107</v>
      </c>
      <c r="P208" s="144" t="s">
        <v>6343</v>
      </c>
      <c r="Q208" s="147" t="s">
        <v>6342</v>
      </c>
      <c r="R208" s="10"/>
      <c r="S208" s="10"/>
    </row>
    <row r="209" spans="1:19" s="11" customFormat="1" ht="263.39999999999998" customHeight="1" x14ac:dyDescent="0.35">
      <c r="A209" s="144" t="str">
        <f t="shared" ca="1" si="27"/>
        <v>Expired</v>
      </c>
      <c r="B209" s="144" t="s">
        <v>1028</v>
      </c>
      <c r="C209" s="145">
        <v>42232</v>
      </c>
      <c r="D209" s="145">
        <v>42963</v>
      </c>
      <c r="E209" s="145">
        <f t="shared" si="29"/>
        <v>43692</v>
      </c>
      <c r="F209" s="144" t="s">
        <v>1029</v>
      </c>
      <c r="G209" s="144" t="s">
        <v>3815</v>
      </c>
      <c r="H209" s="144" t="s">
        <v>23</v>
      </c>
      <c r="I209" s="144" t="s">
        <v>3492</v>
      </c>
      <c r="J209" s="144" t="s">
        <v>2467</v>
      </c>
      <c r="K209" s="146" t="str">
        <f t="shared" si="28"/>
        <v>LP</v>
      </c>
      <c r="L209" s="144" t="s">
        <v>6271</v>
      </c>
      <c r="M209" s="144" t="str">
        <f>IF(EXACT(L209,"Overseas Charities Operating in Jamaica"),"Medium",IF(EXACT(L209,"Muslim Groups/Foundations"),"Medium",IF(EXACT(L209,"Churches"),"Low",IF(EXACT(L209,"Benevolent Societies"),"Low",IF(EXACT(L209,"Alumni/Past Students Associations"),"Low",IF(EXACT(L209,"Schools(Government/Private)"),"Low",IF(EXACT(L209,"Govt.Based Trust/Charities"),"Low",IF(EXACT(L209,"Trust"),"Medium",IF(EXACT(L209,"Company Based Foundations"),"Medium",IF(EXACT(L209,"Other Foundations"),"Medium",IF(EXACT(L209,"Unincorporated Groups"),"Medium","")))))))))))</f>
        <v>Low</v>
      </c>
      <c r="N209" s="144" t="s">
        <v>3816</v>
      </c>
      <c r="O209" s="189"/>
      <c r="P209" s="144" t="s">
        <v>1099</v>
      </c>
      <c r="Q209" s="147" t="s">
        <v>3817</v>
      </c>
      <c r="R209" s="10"/>
      <c r="S209" s="10"/>
    </row>
    <row r="210" spans="1:19" s="11" customFormat="1" ht="263.39999999999998" customHeight="1" x14ac:dyDescent="0.4">
      <c r="A210" s="144" t="str">
        <f t="shared" ca="1" si="27"/>
        <v>Expired</v>
      </c>
      <c r="B210" s="144" t="s">
        <v>6323</v>
      </c>
      <c r="C210" s="145">
        <v>44924</v>
      </c>
      <c r="D210" s="145">
        <f>C210</f>
        <v>44924</v>
      </c>
      <c r="E210" s="145">
        <f t="shared" si="29"/>
        <v>45654</v>
      </c>
      <c r="F210" s="144" t="s">
        <v>6324</v>
      </c>
      <c r="G210" s="144" t="s">
        <v>6325</v>
      </c>
      <c r="H210" s="144" t="s">
        <v>7919</v>
      </c>
      <c r="I210" s="144" t="s">
        <v>3492</v>
      </c>
      <c r="J210" s="144" t="s">
        <v>2467</v>
      </c>
      <c r="K210" s="146" t="str">
        <f t="shared" si="28"/>
        <v>LP</v>
      </c>
      <c r="L210" s="144" t="s">
        <v>6268</v>
      </c>
      <c r="M210" s="144" t="str">
        <f>IF(EXACT(L210,"Overseas Charities Operating in Jamaica"),"Medium",IF(EXACT(L210,"Muslim Groups/Foundations"),"Medium",IF(EXACT(L210,"Churches"),"Low",IF(EXACT(L210,"Benevolent Societies"),"Low",IF(EXACT(L210,"Alumni/Past Students'associations"),"Low",IF(EXACT(L210,"Schools(Government/Private)"),"Low",IF(EXACT(L210,"Govt.Based Trusts/Charities"),"Low",IF(EXACT(L210,"Trust"),"Medium",IF(EXACT(L210,"Company Based Foundations"),"Medium",IF(EXACT(L210,"Other Foundations"),"Medium",IF(EXACT(L210,"Unincorporated Groups"),"Medium","")))))))))))</f>
        <v>Low</v>
      </c>
      <c r="N210" s="144" t="s">
        <v>7314</v>
      </c>
      <c r="O210" s="189"/>
      <c r="P210" s="144" t="s">
        <v>6326</v>
      </c>
      <c r="Q210" s="152" t="s">
        <v>6327</v>
      </c>
      <c r="R210" s="5"/>
      <c r="S210" s="5"/>
    </row>
    <row r="211" spans="1:19" s="11" customFormat="1" ht="263.39999999999998" customHeight="1" x14ac:dyDescent="0.4">
      <c r="A211" s="144" t="str">
        <f t="shared" ca="1" si="27"/>
        <v>Expired</v>
      </c>
      <c r="B211" s="144" t="s">
        <v>1415</v>
      </c>
      <c r="C211" s="145">
        <v>43542</v>
      </c>
      <c r="D211" s="145">
        <f>C211</f>
        <v>43542</v>
      </c>
      <c r="E211" s="145">
        <f t="shared" si="29"/>
        <v>44272</v>
      </c>
      <c r="F211" s="144" t="s">
        <v>2961</v>
      </c>
      <c r="G211" s="144" t="s">
        <v>3818</v>
      </c>
      <c r="H211" s="144" t="s">
        <v>716</v>
      </c>
      <c r="I211" s="144" t="s">
        <v>3492</v>
      </c>
      <c r="J211" s="144" t="s">
        <v>2467</v>
      </c>
      <c r="K211" s="146" t="str">
        <f t="shared" si="28"/>
        <v>LP</v>
      </c>
      <c r="L211" s="144" t="s">
        <v>6268</v>
      </c>
      <c r="M211" s="144" t="str">
        <f>IF(EXACT(L211,"Overseas Charities Operating in Jamaica"),"Medium",IF(EXACT(L211,"Muslim Groups/Foundations"),"Medium",IF(EXACT(L211,"Churches"),"Low",IF(EXACT(L211,"Benevolent Societies"),"Low",IF(EXACT(L211,"Alumni/Past Students'associations"),"Low",IF(EXACT(L211,"Schools(Government/Private)"),"Low",IF(EXACT(L211,"Govt.Based Trusts/Charities"),"Low",IF(EXACT(L211,"Trust"),"Medium",IF(EXACT(L211,"Company Based Foundations"),"Medium",IF(EXACT(L211,"Other Foundations"),"Medium",IF(EXACT(L211,"Unincorporated Groups"),"Medium","")))))))))))</f>
        <v>Low</v>
      </c>
      <c r="N211" s="144" t="s">
        <v>7447</v>
      </c>
      <c r="O211" s="189"/>
      <c r="P211" s="144" t="s">
        <v>1725</v>
      </c>
      <c r="Q211" s="147" t="s">
        <v>6816</v>
      </c>
      <c r="R211" s="5"/>
      <c r="S211" s="5"/>
    </row>
    <row r="212" spans="1:19" s="11" customFormat="1" ht="263.39999999999998" customHeight="1" x14ac:dyDescent="0.35">
      <c r="A212" s="144" t="str">
        <f t="shared" ca="1" si="27"/>
        <v>Expired</v>
      </c>
      <c r="B212" s="144" t="s">
        <v>1408</v>
      </c>
      <c r="C212" s="145">
        <v>43507</v>
      </c>
      <c r="D212" s="145">
        <f>C212</f>
        <v>43507</v>
      </c>
      <c r="E212" s="145">
        <f t="shared" si="29"/>
        <v>44237</v>
      </c>
      <c r="F212" s="144" t="s">
        <v>1908</v>
      </c>
      <c r="G212" s="144" t="s">
        <v>3819</v>
      </c>
      <c r="H212" s="144" t="s">
        <v>5</v>
      </c>
      <c r="I212" s="144" t="s">
        <v>3492</v>
      </c>
      <c r="J212" s="144" t="s">
        <v>2467</v>
      </c>
      <c r="K212" s="146" t="str">
        <f t="shared" si="28"/>
        <v>LP</v>
      </c>
      <c r="L212" s="144" t="s">
        <v>6266</v>
      </c>
      <c r="M212" s="144" t="str">
        <f t="shared" ref="M212:M228" si="30">IF(EXACT(L212,"Overseas Charities Operating in Jamaica"),"Medium",IF(EXACT(L212,"Muslim Groups/Foundations"),"Medium",IF(EXACT(L212,"Churches"),"Low",IF(EXACT(L212,"Benevolent Societies"),"Low",IF(EXACT(L212,"Alumni/Past Students Associations"),"Low",IF(EXACT(L212,"Schools(Government/Private)"),"Low",IF(EXACT(L212,"Govt.Based Trusts/Charities"),"Low",IF(EXACT(L212,"Trust"),"Medium",IF(EXACT(L212,"Company Based Foundations"),"Medium",IF(EXACT(L212,"Other Foundations"),"Medium",IF(EXACT(L212,"Unincorporated Groups"),"Medium","")))))))))))</f>
        <v>Low</v>
      </c>
      <c r="N212" s="144" t="s">
        <v>7448</v>
      </c>
      <c r="O212" s="189"/>
      <c r="P212" s="144" t="s">
        <v>6814</v>
      </c>
      <c r="Q212" s="147" t="s">
        <v>6815</v>
      </c>
      <c r="R212" s="5"/>
      <c r="S212" s="10"/>
    </row>
    <row r="213" spans="1:19" s="11" customFormat="1" ht="263.39999999999998" customHeight="1" x14ac:dyDescent="0.35">
      <c r="A213" s="144" t="str">
        <f t="shared" ca="1" si="27"/>
        <v>Expired</v>
      </c>
      <c r="B213" s="144" t="s">
        <v>6146</v>
      </c>
      <c r="C213" s="145">
        <v>42955</v>
      </c>
      <c r="D213" s="145">
        <v>44416</v>
      </c>
      <c r="E213" s="145">
        <f t="shared" si="29"/>
        <v>45145</v>
      </c>
      <c r="F213" s="144" t="s">
        <v>1017</v>
      </c>
      <c r="G213" s="144" t="s">
        <v>7234</v>
      </c>
      <c r="H213" s="144" t="s">
        <v>716</v>
      </c>
      <c r="I213" s="144" t="s">
        <v>3492</v>
      </c>
      <c r="J213" s="144" t="s">
        <v>2467</v>
      </c>
      <c r="K213" s="146" t="str">
        <f t="shared" si="28"/>
        <v>LP</v>
      </c>
      <c r="L213" s="144" t="s">
        <v>6261</v>
      </c>
      <c r="M213" s="144" t="str">
        <f t="shared" si="30"/>
        <v>Medium</v>
      </c>
      <c r="N213" s="144" t="s">
        <v>7449</v>
      </c>
      <c r="O213" s="189"/>
      <c r="P213" s="144" t="s">
        <v>1102</v>
      </c>
      <c r="Q213" s="152" t="s">
        <v>6147</v>
      </c>
      <c r="R213" s="5"/>
      <c r="S213" s="10"/>
    </row>
    <row r="214" spans="1:19" s="11" customFormat="1" ht="263.39999999999998" customHeight="1" x14ac:dyDescent="0.4">
      <c r="A214" s="144" t="str">
        <f t="shared" ca="1" si="27"/>
        <v>Active</v>
      </c>
      <c r="B214" s="148" t="s">
        <v>6998</v>
      </c>
      <c r="C214" s="153">
        <v>42891</v>
      </c>
      <c r="D214" s="157">
        <v>45813</v>
      </c>
      <c r="E214" s="145">
        <f t="shared" si="29"/>
        <v>46542</v>
      </c>
      <c r="F214" s="144" t="s">
        <v>5710</v>
      </c>
      <c r="G214" s="148" t="s">
        <v>3820</v>
      </c>
      <c r="H214" s="148" t="s">
        <v>10</v>
      </c>
      <c r="I214" s="148" t="s">
        <v>2237</v>
      </c>
      <c r="J214" s="169" t="s">
        <v>2467</v>
      </c>
      <c r="K214" s="146" t="str">
        <f t="shared" si="28"/>
        <v>LP</v>
      </c>
      <c r="L214" s="148" t="s">
        <v>6264</v>
      </c>
      <c r="M214" s="144" t="str">
        <f t="shared" si="30"/>
        <v>Low</v>
      </c>
      <c r="N214" s="148" t="s">
        <v>3397</v>
      </c>
      <c r="O214" s="190" t="s">
        <v>7806</v>
      </c>
      <c r="P214" s="148" t="s">
        <v>6524</v>
      </c>
      <c r="Q214" s="147" t="s">
        <v>6525</v>
      </c>
      <c r="R214" s="5"/>
      <c r="S214" s="5"/>
    </row>
    <row r="215" spans="1:19" s="11" customFormat="1" ht="263.39999999999998" customHeight="1" x14ac:dyDescent="0.4">
      <c r="A215" s="144" t="str">
        <f t="shared" ca="1" si="27"/>
        <v>Expired</v>
      </c>
      <c r="B215" s="144" t="s">
        <v>2744</v>
      </c>
      <c r="C215" s="145">
        <v>44599</v>
      </c>
      <c r="D215" s="145">
        <v>44599</v>
      </c>
      <c r="E215" s="145">
        <f t="shared" si="29"/>
        <v>45328</v>
      </c>
      <c r="F215" s="144" t="s">
        <v>5711</v>
      </c>
      <c r="G215" s="144" t="s">
        <v>3821</v>
      </c>
      <c r="H215" s="144" t="s">
        <v>716</v>
      </c>
      <c r="I215" s="144" t="s">
        <v>3492</v>
      </c>
      <c r="J215" s="144" t="s">
        <v>2466</v>
      </c>
      <c r="K215" s="146" t="str">
        <f t="shared" si="28"/>
        <v>LA</v>
      </c>
      <c r="L215" s="144" t="s">
        <v>6270</v>
      </c>
      <c r="M215" s="144" t="str">
        <f t="shared" si="30"/>
        <v>Medium</v>
      </c>
      <c r="N215" s="144" t="s">
        <v>3822</v>
      </c>
      <c r="O215" s="189"/>
      <c r="P215" s="144" t="s">
        <v>2891</v>
      </c>
      <c r="Q215" s="152" t="s">
        <v>3823</v>
      </c>
      <c r="R215" s="5"/>
      <c r="S215" s="5"/>
    </row>
    <row r="216" spans="1:19" s="11" customFormat="1" ht="263.39999999999998" customHeight="1" x14ac:dyDescent="0.35">
      <c r="A216" s="144" t="str">
        <f t="shared" ca="1" si="27"/>
        <v>Active</v>
      </c>
      <c r="B216" s="144" t="s">
        <v>10508</v>
      </c>
      <c r="C216" s="145">
        <v>45776</v>
      </c>
      <c r="D216" s="145">
        <v>45776</v>
      </c>
      <c r="E216" s="145">
        <f t="shared" si="29"/>
        <v>46505</v>
      </c>
      <c r="F216" s="144" t="s">
        <v>10509</v>
      </c>
      <c r="G216" s="144" t="s">
        <v>10510</v>
      </c>
      <c r="H216" s="144" t="s">
        <v>10</v>
      </c>
      <c r="I216" s="144" t="s">
        <v>2237</v>
      </c>
      <c r="J216" s="144" t="s">
        <v>2467</v>
      </c>
      <c r="K216" s="146" t="str">
        <f t="shared" si="28"/>
        <v>LP</v>
      </c>
      <c r="L216" s="144" t="s">
        <v>6261</v>
      </c>
      <c r="M216" s="144" t="str">
        <f t="shared" si="30"/>
        <v>Medium</v>
      </c>
      <c r="N216" s="144" t="s">
        <v>749</v>
      </c>
      <c r="O216" s="189" t="s">
        <v>749</v>
      </c>
      <c r="P216" s="144" t="s">
        <v>749</v>
      </c>
      <c r="Q216" s="147" t="s">
        <v>749</v>
      </c>
      <c r="R216" s="10"/>
      <c r="S216" s="10"/>
    </row>
    <row r="217" spans="1:19" s="11" customFormat="1" ht="263.39999999999998" customHeight="1" x14ac:dyDescent="0.4">
      <c r="A217" s="144" t="str">
        <f t="shared" ca="1" si="27"/>
        <v>Expired</v>
      </c>
      <c r="B217" s="144" t="s">
        <v>2641</v>
      </c>
      <c r="C217" s="145">
        <v>41746</v>
      </c>
      <c r="D217" s="145">
        <v>45092</v>
      </c>
      <c r="E217" s="145">
        <f t="shared" si="29"/>
        <v>45822</v>
      </c>
      <c r="F217" s="144" t="s">
        <v>72</v>
      </c>
      <c r="G217" s="144" t="s">
        <v>7235</v>
      </c>
      <c r="H217" s="144" t="s">
        <v>7919</v>
      </c>
      <c r="I217" s="144" t="s">
        <v>3492</v>
      </c>
      <c r="J217" s="144" t="s">
        <v>2467</v>
      </c>
      <c r="K217" s="146" t="str">
        <f t="shared" si="28"/>
        <v>LP</v>
      </c>
      <c r="L217" s="144" t="s">
        <v>6264</v>
      </c>
      <c r="M217" s="144" t="str">
        <f t="shared" si="30"/>
        <v>Low</v>
      </c>
      <c r="N217" s="144" t="s">
        <v>262</v>
      </c>
      <c r="O217" s="189" t="s">
        <v>7984</v>
      </c>
      <c r="P217" s="144" t="s">
        <v>7985</v>
      </c>
      <c r="Q217" s="147" t="s">
        <v>7986</v>
      </c>
      <c r="R217" s="5"/>
      <c r="S217" s="5"/>
    </row>
    <row r="218" spans="1:19" s="11" customFormat="1" ht="263.39999999999998" customHeight="1" x14ac:dyDescent="0.4">
      <c r="A218" s="144" t="str">
        <f t="shared" ca="1" si="27"/>
        <v>Expired</v>
      </c>
      <c r="B218" s="144" t="s">
        <v>9</v>
      </c>
      <c r="C218" s="145">
        <v>41670</v>
      </c>
      <c r="D218" s="145">
        <f>C218</f>
        <v>41670</v>
      </c>
      <c r="E218" s="145">
        <f t="shared" si="29"/>
        <v>42399</v>
      </c>
      <c r="F218" s="144" t="s">
        <v>2</v>
      </c>
      <c r="G218" s="148" t="s">
        <v>6813</v>
      </c>
      <c r="H218" s="148" t="s">
        <v>10</v>
      </c>
      <c r="I218" s="144" t="s">
        <v>3492</v>
      </c>
      <c r="J218" s="144" t="s">
        <v>2467</v>
      </c>
      <c r="K218" s="146" t="str">
        <f t="shared" si="28"/>
        <v>LP</v>
      </c>
      <c r="L218" s="144" t="s">
        <v>6265</v>
      </c>
      <c r="M218" s="144" t="str">
        <f t="shared" si="30"/>
        <v>Low</v>
      </c>
      <c r="N218" s="144" t="s">
        <v>208</v>
      </c>
      <c r="O218" s="189"/>
      <c r="P218" s="144" t="s">
        <v>3398</v>
      </c>
      <c r="Q218" s="147" t="s">
        <v>3824</v>
      </c>
      <c r="R218" s="5"/>
      <c r="S218" s="5"/>
    </row>
    <row r="219" spans="1:19" s="11" customFormat="1" ht="263.39999999999998" customHeight="1" x14ac:dyDescent="0.4">
      <c r="A219" s="144" t="str">
        <f t="shared" ca="1" si="27"/>
        <v>Expired</v>
      </c>
      <c r="B219" s="144" t="s">
        <v>1460</v>
      </c>
      <c r="C219" s="145">
        <v>43410</v>
      </c>
      <c r="D219" s="145">
        <f>C219</f>
        <v>43410</v>
      </c>
      <c r="E219" s="145">
        <f t="shared" si="29"/>
        <v>44140</v>
      </c>
      <c r="F219" s="144" t="s">
        <v>2962</v>
      </c>
      <c r="G219" s="144" t="s">
        <v>3827</v>
      </c>
      <c r="H219" s="148" t="s">
        <v>10</v>
      </c>
      <c r="I219" s="144" t="s">
        <v>3492</v>
      </c>
      <c r="J219" s="144" t="s">
        <v>2467</v>
      </c>
      <c r="K219" s="146" t="str">
        <f t="shared" si="28"/>
        <v>LP</v>
      </c>
      <c r="L219" s="144" t="s">
        <v>6266</v>
      </c>
      <c r="M219" s="144" t="str">
        <f t="shared" si="30"/>
        <v>Low</v>
      </c>
      <c r="N219" s="144" t="s">
        <v>7450</v>
      </c>
      <c r="O219" s="189"/>
      <c r="P219" s="144" t="s">
        <v>749</v>
      </c>
      <c r="Q219" s="147" t="s">
        <v>3828</v>
      </c>
      <c r="R219" s="5"/>
      <c r="S219" s="5"/>
    </row>
    <row r="220" spans="1:19" s="11" customFormat="1" ht="263.39999999999998" customHeight="1" x14ac:dyDescent="0.35">
      <c r="A220" s="144" t="str">
        <f t="shared" ca="1" si="27"/>
        <v>Expired</v>
      </c>
      <c r="B220" s="148" t="s">
        <v>3183</v>
      </c>
      <c r="C220" s="153">
        <v>44112</v>
      </c>
      <c r="D220" s="157">
        <v>44083</v>
      </c>
      <c r="E220" s="145">
        <f t="shared" si="29"/>
        <v>44812</v>
      </c>
      <c r="F220" s="144" t="s">
        <v>2251</v>
      </c>
      <c r="G220" s="148" t="s">
        <v>3829</v>
      </c>
      <c r="H220" s="148" t="s">
        <v>10</v>
      </c>
      <c r="I220" s="148" t="s">
        <v>2237</v>
      </c>
      <c r="J220" s="169" t="s">
        <v>2467</v>
      </c>
      <c r="K220" s="146" t="str">
        <f t="shared" si="28"/>
        <v>LP</v>
      </c>
      <c r="L220" s="148" t="s">
        <v>6261</v>
      </c>
      <c r="M220" s="144" t="str">
        <f t="shared" si="30"/>
        <v>Medium</v>
      </c>
      <c r="N220" s="148" t="s">
        <v>2252</v>
      </c>
      <c r="O220" s="190"/>
      <c r="P220" s="148" t="s">
        <v>2253</v>
      </c>
      <c r="Q220" s="158" t="s">
        <v>3830</v>
      </c>
      <c r="R220" s="5"/>
      <c r="S220" s="10"/>
    </row>
    <row r="221" spans="1:19" s="11" customFormat="1" ht="263.39999999999998" customHeight="1" x14ac:dyDescent="0.35">
      <c r="A221" s="144" t="str">
        <f t="shared" ca="1" si="27"/>
        <v>Active</v>
      </c>
      <c r="B221" s="144" t="s">
        <v>6314</v>
      </c>
      <c r="C221" s="145">
        <v>41962</v>
      </c>
      <c r="D221" s="145">
        <v>45615</v>
      </c>
      <c r="E221" s="145">
        <f t="shared" si="29"/>
        <v>46344</v>
      </c>
      <c r="F221" s="144" t="s">
        <v>2003</v>
      </c>
      <c r="G221" s="144" t="s">
        <v>10334</v>
      </c>
      <c r="H221" s="144" t="s">
        <v>7919</v>
      </c>
      <c r="I221" s="144" t="s">
        <v>3492</v>
      </c>
      <c r="J221" s="144" t="s">
        <v>2467</v>
      </c>
      <c r="K221" s="146" t="str">
        <f t="shared" si="28"/>
        <v>LP</v>
      </c>
      <c r="L221" s="144" t="s">
        <v>6264</v>
      </c>
      <c r="M221" s="144" t="str">
        <f t="shared" si="30"/>
        <v>Low</v>
      </c>
      <c r="N221" s="144" t="s">
        <v>3831</v>
      </c>
      <c r="O221" s="189" t="s">
        <v>10335</v>
      </c>
      <c r="P221" s="144" t="s">
        <v>10336</v>
      </c>
      <c r="Q221" s="147" t="s">
        <v>10337</v>
      </c>
      <c r="R221" s="5"/>
      <c r="S221" s="10"/>
    </row>
    <row r="222" spans="1:19" s="11" customFormat="1" ht="263.39999999999998" customHeight="1" x14ac:dyDescent="0.4">
      <c r="A222" s="144" t="str">
        <f t="shared" ca="1" si="27"/>
        <v>Expired</v>
      </c>
      <c r="B222" s="144" t="s">
        <v>2772</v>
      </c>
      <c r="C222" s="145">
        <v>43088</v>
      </c>
      <c r="D222" s="145">
        <v>45279</v>
      </c>
      <c r="E222" s="145">
        <f>DATE(YEAR(D222)+1,MONTH(D222),DAY(D222)-1)</f>
        <v>45644</v>
      </c>
      <c r="F222" s="144" t="s">
        <v>2037</v>
      </c>
      <c r="G222" s="144" t="s">
        <v>9650</v>
      </c>
      <c r="H222" s="144" t="s">
        <v>19</v>
      </c>
      <c r="I222" s="144" t="s">
        <v>3492</v>
      </c>
      <c r="J222" s="144" t="s">
        <v>2467</v>
      </c>
      <c r="K222" s="146" t="str">
        <f t="shared" si="28"/>
        <v>LP</v>
      </c>
      <c r="L222" s="144" t="s">
        <v>6264</v>
      </c>
      <c r="M222" s="144" t="str">
        <f t="shared" si="30"/>
        <v>Low</v>
      </c>
      <c r="N222" s="144" t="s">
        <v>7451</v>
      </c>
      <c r="O222" s="189" t="s">
        <v>9651</v>
      </c>
      <c r="P222" s="144" t="s">
        <v>9652</v>
      </c>
      <c r="Q222" s="147" t="s">
        <v>9653</v>
      </c>
      <c r="R222" s="5"/>
      <c r="S222" s="5"/>
    </row>
    <row r="223" spans="1:19" s="11" customFormat="1" ht="263.39999999999998" customHeight="1" x14ac:dyDescent="0.35">
      <c r="A223" s="144" t="str">
        <f t="shared" ca="1" si="27"/>
        <v>Active</v>
      </c>
      <c r="B223" s="144" t="s">
        <v>6155</v>
      </c>
      <c r="C223" s="145">
        <v>41815</v>
      </c>
      <c r="D223" s="145">
        <v>45468</v>
      </c>
      <c r="E223" s="145">
        <f>DATE(YEAR(D223)+2,MONTH(D223),DAY(D223)-1)</f>
        <v>46197</v>
      </c>
      <c r="F223" s="144" t="s">
        <v>119</v>
      </c>
      <c r="G223" s="144" t="s">
        <v>3832</v>
      </c>
      <c r="H223" s="144" t="s">
        <v>7919</v>
      </c>
      <c r="I223" s="144" t="s">
        <v>3492</v>
      </c>
      <c r="J223" s="144" t="s">
        <v>2467</v>
      </c>
      <c r="K223" s="146" t="str">
        <f t="shared" si="28"/>
        <v>LP</v>
      </c>
      <c r="L223" s="144" t="s">
        <v>6264</v>
      </c>
      <c r="M223" s="144" t="str">
        <f t="shared" si="30"/>
        <v>Low</v>
      </c>
      <c r="N223" s="144" t="s">
        <v>289</v>
      </c>
      <c r="O223" s="189" t="s">
        <v>10299</v>
      </c>
      <c r="P223" s="144" t="s">
        <v>10297</v>
      </c>
      <c r="Q223" s="147" t="s">
        <v>10298</v>
      </c>
      <c r="R223" s="5"/>
      <c r="S223" s="10"/>
    </row>
    <row r="224" spans="1:19" s="11" customFormat="1" ht="263.39999999999998" customHeight="1" x14ac:dyDescent="0.35">
      <c r="A224" s="144" t="str">
        <f t="shared" ca="1" si="27"/>
        <v>Expired</v>
      </c>
      <c r="B224" s="144" t="s">
        <v>164</v>
      </c>
      <c r="C224" s="145">
        <v>41838</v>
      </c>
      <c r="D224" s="145">
        <f>C224</f>
        <v>41838</v>
      </c>
      <c r="E224" s="145">
        <f>DATE(YEAR(D224)+2,MONTH(D224),DAY(D224)-1)</f>
        <v>42568</v>
      </c>
      <c r="F224" s="144" t="s">
        <v>165</v>
      </c>
      <c r="G224" s="144" t="s">
        <v>3833</v>
      </c>
      <c r="H224" s="144" t="s">
        <v>7919</v>
      </c>
      <c r="I224" s="144" t="s">
        <v>3492</v>
      </c>
      <c r="J224" s="144" t="s">
        <v>2467</v>
      </c>
      <c r="K224" s="146" t="str">
        <f t="shared" si="28"/>
        <v>LP</v>
      </c>
      <c r="L224" s="144" t="s">
        <v>6264</v>
      </c>
      <c r="M224" s="144" t="str">
        <f t="shared" si="30"/>
        <v>Low</v>
      </c>
      <c r="N224" s="144" t="s">
        <v>307</v>
      </c>
      <c r="O224" s="189"/>
      <c r="P224" s="144" t="s">
        <v>6811</v>
      </c>
      <c r="Q224" s="147" t="s">
        <v>6812</v>
      </c>
      <c r="R224" s="5"/>
      <c r="S224" s="10"/>
    </row>
    <row r="225" spans="1:19" s="11" customFormat="1" ht="263.39999999999998" customHeight="1" x14ac:dyDescent="0.35">
      <c r="A225" s="144" t="str">
        <f t="shared" ca="1" si="27"/>
        <v>Active</v>
      </c>
      <c r="B225" s="144" t="s">
        <v>2607</v>
      </c>
      <c r="C225" s="145">
        <v>43621</v>
      </c>
      <c r="D225" s="145">
        <v>45471</v>
      </c>
      <c r="E225" s="145">
        <f>DATE(YEAR(D225)+1,MONTH(D225)+6,DAY(D225)-1)</f>
        <v>46018</v>
      </c>
      <c r="F225" s="144" t="s">
        <v>7219</v>
      </c>
      <c r="G225" s="144" t="s">
        <v>3836</v>
      </c>
      <c r="H225" s="144" t="s">
        <v>7919</v>
      </c>
      <c r="I225" s="144" t="s">
        <v>3492</v>
      </c>
      <c r="J225" s="144" t="s">
        <v>2467</v>
      </c>
      <c r="K225" s="146" t="str">
        <f t="shared" si="28"/>
        <v>LP</v>
      </c>
      <c r="L225" s="144" t="s">
        <v>6261</v>
      </c>
      <c r="M225" s="144" t="str">
        <f t="shared" si="30"/>
        <v>Medium</v>
      </c>
      <c r="N225" s="144" t="s">
        <v>7453</v>
      </c>
      <c r="O225" s="189" t="s">
        <v>9865</v>
      </c>
      <c r="P225" s="144" t="s">
        <v>7081</v>
      </c>
      <c r="Q225" s="147" t="s">
        <v>7082</v>
      </c>
      <c r="R225" s="5"/>
      <c r="S225" s="10"/>
    </row>
    <row r="226" spans="1:19" s="11" customFormat="1" ht="263.39999999999998" customHeight="1" x14ac:dyDescent="0.35">
      <c r="A226" s="144" t="str">
        <f t="shared" ca="1" si="27"/>
        <v>Active</v>
      </c>
      <c r="B226" s="148" t="s">
        <v>3079</v>
      </c>
      <c r="C226" s="153">
        <v>42059</v>
      </c>
      <c r="D226" s="157">
        <v>45327</v>
      </c>
      <c r="E226" s="145">
        <f t="shared" ref="E226:E249" si="31">DATE(YEAR(D226)+2,MONTH(D226),DAY(D226)-1)</f>
        <v>46057</v>
      </c>
      <c r="F226" s="144" t="s">
        <v>519</v>
      </c>
      <c r="G226" s="148" t="s">
        <v>9129</v>
      </c>
      <c r="H226" s="148" t="s">
        <v>10</v>
      </c>
      <c r="I226" s="148" t="s">
        <v>2237</v>
      </c>
      <c r="J226" s="169" t="s">
        <v>2467</v>
      </c>
      <c r="K226" s="146" t="str">
        <f t="shared" si="28"/>
        <v>LP</v>
      </c>
      <c r="L226" s="148" t="s">
        <v>6264</v>
      </c>
      <c r="M226" s="144" t="str">
        <f t="shared" si="30"/>
        <v>Low</v>
      </c>
      <c r="N226" s="148" t="s">
        <v>2255</v>
      </c>
      <c r="O226" s="190"/>
      <c r="P226" s="148" t="s">
        <v>2256</v>
      </c>
      <c r="Q226" s="158" t="s">
        <v>3837</v>
      </c>
      <c r="R226" s="5"/>
      <c r="S226" s="10"/>
    </row>
    <row r="227" spans="1:19" s="11" customFormat="1" ht="263.39999999999998" customHeight="1" x14ac:dyDescent="0.35">
      <c r="A227" s="144" t="str">
        <f t="shared" ca="1" si="27"/>
        <v>Expired</v>
      </c>
      <c r="B227" s="144" t="s">
        <v>2739</v>
      </c>
      <c r="C227" s="145">
        <v>44594</v>
      </c>
      <c r="D227" s="145">
        <v>44594</v>
      </c>
      <c r="E227" s="145">
        <f t="shared" si="31"/>
        <v>45323</v>
      </c>
      <c r="F227" s="144" t="s">
        <v>5712</v>
      </c>
      <c r="G227" s="144" t="s">
        <v>3838</v>
      </c>
      <c r="H227" s="144" t="s">
        <v>7</v>
      </c>
      <c r="I227" s="144" t="s">
        <v>3492</v>
      </c>
      <c r="J227" s="144" t="s">
        <v>2467</v>
      </c>
      <c r="K227" s="146" t="str">
        <f t="shared" si="28"/>
        <v>LP</v>
      </c>
      <c r="L227" s="144" t="s">
        <v>6264</v>
      </c>
      <c r="M227" s="144" t="str">
        <f t="shared" si="30"/>
        <v>Low</v>
      </c>
      <c r="N227" s="144" t="s">
        <v>3839</v>
      </c>
      <c r="O227" s="189"/>
      <c r="P227" s="144" t="s">
        <v>2889</v>
      </c>
      <c r="Q227" s="152" t="s">
        <v>3840</v>
      </c>
      <c r="R227" s="5"/>
      <c r="S227" s="10"/>
    </row>
    <row r="228" spans="1:19" s="11" customFormat="1" ht="263.39999999999998" customHeight="1" x14ac:dyDescent="0.35">
      <c r="A228" s="144" t="str">
        <f t="shared" ca="1" si="27"/>
        <v>Expired</v>
      </c>
      <c r="B228" s="144" t="s">
        <v>9674</v>
      </c>
      <c r="C228" s="145">
        <v>44495</v>
      </c>
      <c r="D228" s="145">
        <v>44495</v>
      </c>
      <c r="E228" s="145">
        <f t="shared" si="31"/>
        <v>45224</v>
      </c>
      <c r="F228" s="144" t="s">
        <v>5713</v>
      </c>
      <c r="G228" s="144" t="s">
        <v>3841</v>
      </c>
      <c r="H228" s="144" t="s">
        <v>19</v>
      </c>
      <c r="I228" s="144" t="s">
        <v>3492</v>
      </c>
      <c r="J228" s="144" t="s">
        <v>2467</v>
      </c>
      <c r="K228" s="146" t="str">
        <f t="shared" si="28"/>
        <v>LP</v>
      </c>
      <c r="L228" s="144" t="s">
        <v>6261</v>
      </c>
      <c r="M228" s="144" t="str">
        <f t="shared" si="30"/>
        <v>Medium</v>
      </c>
      <c r="N228" s="144" t="s">
        <v>3842</v>
      </c>
      <c r="O228" s="189"/>
      <c r="P228" s="144" t="s">
        <v>2883</v>
      </c>
      <c r="Q228" s="152" t="s">
        <v>3843</v>
      </c>
      <c r="R228" s="5"/>
      <c r="S228" s="10"/>
    </row>
    <row r="229" spans="1:19" ht="263.39999999999998" customHeight="1" x14ac:dyDescent="0.35">
      <c r="A229" s="144" t="str">
        <f t="shared" ca="1" si="27"/>
        <v>Expired</v>
      </c>
      <c r="B229" s="144" t="s">
        <v>2610</v>
      </c>
      <c r="C229" s="145">
        <v>42180</v>
      </c>
      <c r="D229" s="145">
        <v>45102</v>
      </c>
      <c r="E229" s="145">
        <f t="shared" si="31"/>
        <v>45832</v>
      </c>
      <c r="F229" s="144" t="s">
        <v>7223</v>
      </c>
      <c r="G229" s="144" t="s">
        <v>3844</v>
      </c>
      <c r="H229" s="144" t="s">
        <v>7919</v>
      </c>
      <c r="I229" s="144" t="s">
        <v>3492</v>
      </c>
      <c r="J229" s="144" t="s">
        <v>2467</v>
      </c>
      <c r="K229" s="146" t="str">
        <f t="shared" si="28"/>
        <v>LP</v>
      </c>
      <c r="L229" s="144" t="s">
        <v>6271</v>
      </c>
      <c r="M229" s="144" t="str">
        <f>IF(EXACT(L229,"Overseas Charities Operating in Jamaica"),"Medium",IF(EXACT(L229,"Muslim Groups/Foundations"),"Medium",IF(EXACT(L229,"Churches"),"Low",IF(EXACT(L229,"Benevolent Societies"),"Low",IF(EXACT(L229,"Alumni/Past Students Associations"),"Low",IF(EXACT(L229,"Schools(Government/Private)"),"Low",IF(EXACT(L229,"Govt.Based Trust/Charities"),"Low",IF(EXACT(L229,"Trust"),"Medium",IF(EXACT(L229,"Company Based Foundations"),"Medium",IF(EXACT(L229,"Other Foundations"),"Medium",IF(EXACT(L229,"Unincorporated Groups"),"Medium","")))))))))))</f>
        <v>Low</v>
      </c>
      <c r="N229" s="144" t="s">
        <v>3845</v>
      </c>
      <c r="O229" s="189" t="s">
        <v>7923</v>
      </c>
      <c r="P229" s="144" t="s">
        <v>7924</v>
      </c>
      <c r="Q229" s="147" t="s">
        <v>3846</v>
      </c>
      <c r="S229" s="10"/>
    </row>
    <row r="230" spans="1:19" ht="263.39999999999998" customHeight="1" x14ac:dyDescent="0.35">
      <c r="A230" s="144" t="str">
        <f t="shared" ca="1" si="27"/>
        <v>Active</v>
      </c>
      <c r="B230" s="144" t="s">
        <v>5980</v>
      </c>
      <c r="C230" s="145">
        <v>41744</v>
      </c>
      <c r="D230" s="145">
        <v>45458</v>
      </c>
      <c r="E230" s="145">
        <f t="shared" si="31"/>
        <v>46187</v>
      </c>
      <c r="F230" s="144" t="s">
        <v>1998</v>
      </c>
      <c r="G230" s="144" t="s">
        <v>3847</v>
      </c>
      <c r="H230" s="144" t="s">
        <v>7919</v>
      </c>
      <c r="I230" s="144" t="s">
        <v>3492</v>
      </c>
      <c r="J230" s="144" t="s">
        <v>2467</v>
      </c>
      <c r="K230" s="146" t="str">
        <f t="shared" si="28"/>
        <v>LP</v>
      </c>
      <c r="L230" s="144" t="s">
        <v>6261</v>
      </c>
      <c r="M230" s="144" t="str">
        <f t="shared" ref="M230:M252" si="32">IF(EXACT(L230,"Overseas Charities Operating in Jamaica"),"Medium",IF(EXACT(L230,"Muslim Groups/Foundations"),"Medium",IF(EXACT(L230,"Churches"),"Low",IF(EXACT(L230,"Benevolent Societies"),"Low",IF(EXACT(L230,"Alumni/Past Students Associations"),"Low",IF(EXACT(L230,"Schools(Government/Private)"),"Low",IF(EXACT(L230,"Govt.Based Trusts/Charities"),"Low",IF(EXACT(L230,"Trust"),"Medium",IF(EXACT(L230,"Company Based Foundations"),"Medium",IF(EXACT(L230,"Other Foundations"),"Medium",IF(EXACT(L230,"Unincorporated Groups"),"Medium","")))))))))))</f>
        <v>Medium</v>
      </c>
      <c r="N230" s="144" t="s">
        <v>253</v>
      </c>
      <c r="O230" s="189" t="s">
        <v>9917</v>
      </c>
      <c r="P230" s="144" t="s">
        <v>9919</v>
      </c>
      <c r="Q230" s="147" t="s">
        <v>9918</v>
      </c>
      <c r="S230" s="10"/>
    </row>
    <row r="231" spans="1:19" ht="263.39999999999998" customHeight="1" x14ac:dyDescent="0.35">
      <c r="A231" s="144" t="str">
        <f t="shared" ca="1" si="27"/>
        <v>Expired</v>
      </c>
      <c r="B231" s="144" t="s">
        <v>2181</v>
      </c>
      <c r="C231" s="145">
        <v>44266</v>
      </c>
      <c r="D231" s="145">
        <f>C231</f>
        <v>44266</v>
      </c>
      <c r="E231" s="145">
        <f t="shared" si="31"/>
        <v>44995</v>
      </c>
      <c r="F231" s="144" t="s">
        <v>6011</v>
      </c>
      <c r="G231" s="144" t="s">
        <v>3848</v>
      </c>
      <c r="H231" s="144" t="s">
        <v>45</v>
      </c>
      <c r="I231" s="144" t="s">
        <v>3492</v>
      </c>
      <c r="J231" s="144" t="s">
        <v>2467</v>
      </c>
      <c r="K231" s="146" t="str">
        <f t="shared" si="28"/>
        <v>LP</v>
      </c>
      <c r="L231" s="144" t="s">
        <v>6261</v>
      </c>
      <c r="M231" s="144" t="str">
        <f t="shared" si="32"/>
        <v>Medium</v>
      </c>
      <c r="N231" s="144" t="s">
        <v>3849</v>
      </c>
      <c r="O231" s="189"/>
      <c r="P231" s="144" t="s">
        <v>2182</v>
      </c>
      <c r="Q231" s="147" t="s">
        <v>3850</v>
      </c>
      <c r="R231" s="10"/>
      <c r="S231" s="10"/>
    </row>
    <row r="232" spans="1:19" ht="263.39999999999998" customHeight="1" x14ac:dyDescent="0.4">
      <c r="A232" s="144" t="str">
        <f t="shared" ca="1" si="27"/>
        <v>Expired</v>
      </c>
      <c r="B232" s="144" t="s">
        <v>2603</v>
      </c>
      <c r="C232" s="145">
        <v>44421</v>
      </c>
      <c r="D232" s="145">
        <v>45151</v>
      </c>
      <c r="E232" s="145">
        <f t="shared" si="31"/>
        <v>45881</v>
      </c>
      <c r="F232" s="144" t="s">
        <v>5714</v>
      </c>
      <c r="G232" s="144" t="s">
        <v>3851</v>
      </c>
      <c r="H232" s="144" t="s">
        <v>19</v>
      </c>
      <c r="I232" s="144" t="s">
        <v>3492</v>
      </c>
      <c r="J232" s="144" t="s">
        <v>2467</v>
      </c>
      <c r="K232" s="146" t="str">
        <f t="shared" si="28"/>
        <v>LP</v>
      </c>
      <c r="L232" s="144" t="s">
        <v>6263</v>
      </c>
      <c r="M232" s="144" t="str">
        <f t="shared" si="32"/>
        <v>Medium</v>
      </c>
      <c r="N232" s="144" t="s">
        <v>3852</v>
      </c>
      <c r="O232" s="189" t="s">
        <v>8048</v>
      </c>
      <c r="P232" s="144" t="s">
        <v>8046</v>
      </c>
      <c r="Q232" s="152" t="s">
        <v>8047</v>
      </c>
    </row>
    <row r="233" spans="1:19" ht="263.39999999999998" customHeight="1" x14ac:dyDescent="0.4">
      <c r="A233" s="144" t="str">
        <f t="shared" ca="1" si="27"/>
        <v>Expired</v>
      </c>
      <c r="B233" s="144" t="s">
        <v>6385</v>
      </c>
      <c r="C233" s="145">
        <v>44942</v>
      </c>
      <c r="D233" s="145">
        <v>44942</v>
      </c>
      <c r="E233" s="145">
        <f t="shared" si="31"/>
        <v>45672</v>
      </c>
      <c r="F233" s="144" t="s">
        <v>6386</v>
      </c>
      <c r="G233" s="144" t="s">
        <v>6387</v>
      </c>
      <c r="H233" s="144" t="s">
        <v>7919</v>
      </c>
      <c r="I233" s="144" t="s">
        <v>3492</v>
      </c>
      <c r="J233" s="144" t="s">
        <v>2467</v>
      </c>
      <c r="K233" s="146" t="str">
        <f t="shared" si="28"/>
        <v>LP</v>
      </c>
      <c r="L233" s="144" t="s">
        <v>6261</v>
      </c>
      <c r="M233" s="144" t="str">
        <f t="shared" si="32"/>
        <v>Medium</v>
      </c>
      <c r="N233" s="144" t="s">
        <v>7454</v>
      </c>
      <c r="O233" s="189"/>
      <c r="P233" s="144" t="s">
        <v>6388</v>
      </c>
      <c r="Q233" s="152" t="s">
        <v>6389</v>
      </c>
    </row>
    <row r="234" spans="1:19" ht="263.39999999999998" customHeight="1" x14ac:dyDescent="0.35">
      <c r="A234" s="144" t="str">
        <f t="shared" ca="1" si="27"/>
        <v>Expired</v>
      </c>
      <c r="B234" s="170" t="s">
        <v>1553</v>
      </c>
      <c r="C234" s="145">
        <v>43280</v>
      </c>
      <c r="D234" s="157">
        <v>44011</v>
      </c>
      <c r="E234" s="145">
        <f t="shared" si="31"/>
        <v>44740</v>
      </c>
      <c r="F234" s="144" t="s">
        <v>3400</v>
      </c>
      <c r="G234" s="148" t="s">
        <v>3853</v>
      </c>
      <c r="H234" s="148" t="s">
        <v>7</v>
      </c>
      <c r="I234" s="148" t="s">
        <v>2237</v>
      </c>
      <c r="J234" s="169" t="s">
        <v>2467</v>
      </c>
      <c r="K234" s="146" t="str">
        <f t="shared" si="28"/>
        <v>LP</v>
      </c>
      <c r="L234" s="148" t="s">
        <v>6264</v>
      </c>
      <c r="M234" s="144" t="str">
        <f t="shared" si="32"/>
        <v>Low</v>
      </c>
      <c r="N234" s="148" t="s">
        <v>2257</v>
      </c>
      <c r="O234" s="190"/>
      <c r="P234" s="148" t="s">
        <v>2258</v>
      </c>
      <c r="Q234" s="158" t="s">
        <v>3854</v>
      </c>
      <c r="S234" s="10"/>
    </row>
    <row r="235" spans="1:19" ht="263.39999999999998" customHeight="1" x14ac:dyDescent="0.4">
      <c r="A235" s="144" t="str">
        <f t="shared" ca="1" si="27"/>
        <v>Expired</v>
      </c>
      <c r="B235" s="144" t="s">
        <v>916</v>
      </c>
      <c r="C235" s="145">
        <v>42802</v>
      </c>
      <c r="D235" s="145">
        <f>C235</f>
        <v>42802</v>
      </c>
      <c r="E235" s="145">
        <f t="shared" si="31"/>
        <v>43531</v>
      </c>
      <c r="F235" s="144" t="s">
        <v>924</v>
      </c>
      <c r="G235" s="144" t="s">
        <v>3855</v>
      </c>
      <c r="H235" s="144" t="s">
        <v>5</v>
      </c>
      <c r="I235" s="144" t="s">
        <v>3492</v>
      </c>
      <c r="J235" s="144" t="s">
        <v>2467</v>
      </c>
      <c r="K235" s="146" t="str">
        <f t="shared" si="28"/>
        <v>LP</v>
      </c>
      <c r="L235" s="144" t="s">
        <v>6261</v>
      </c>
      <c r="M235" s="144" t="str">
        <f t="shared" si="32"/>
        <v>Medium</v>
      </c>
      <c r="N235" s="144" t="s">
        <v>1875</v>
      </c>
      <c r="O235" s="189"/>
      <c r="P235" s="144" t="s">
        <v>931</v>
      </c>
      <c r="Q235" s="152" t="s">
        <v>6810</v>
      </c>
    </row>
    <row r="236" spans="1:19" ht="263.39999999999998" customHeight="1" x14ac:dyDescent="0.35">
      <c r="A236" s="144" t="str">
        <f t="shared" ca="1" si="27"/>
        <v>Active</v>
      </c>
      <c r="B236" s="170" t="s">
        <v>10004</v>
      </c>
      <c r="C236" s="145">
        <v>44792</v>
      </c>
      <c r="D236" s="157">
        <v>45523</v>
      </c>
      <c r="E236" s="145">
        <f t="shared" si="31"/>
        <v>46252</v>
      </c>
      <c r="F236" s="144" t="s">
        <v>6162</v>
      </c>
      <c r="G236" s="148" t="s">
        <v>6163</v>
      </c>
      <c r="H236" s="148" t="s">
        <v>10</v>
      </c>
      <c r="I236" s="148" t="s">
        <v>2237</v>
      </c>
      <c r="J236" s="169" t="s">
        <v>2467</v>
      </c>
      <c r="K236" s="146" t="str">
        <f t="shared" si="28"/>
        <v>LP</v>
      </c>
      <c r="L236" s="144" t="s">
        <v>6261</v>
      </c>
      <c r="M236" s="144" t="str">
        <f t="shared" si="32"/>
        <v>Medium</v>
      </c>
      <c r="N236" s="148" t="s">
        <v>749</v>
      </c>
      <c r="O236" s="190" t="s">
        <v>749</v>
      </c>
      <c r="P236" s="148" t="s">
        <v>749</v>
      </c>
      <c r="Q236" s="158" t="s">
        <v>749</v>
      </c>
      <c r="R236" s="10"/>
      <c r="S236" s="10"/>
    </row>
    <row r="237" spans="1:19" ht="263.39999999999998" customHeight="1" x14ac:dyDescent="0.35">
      <c r="A237" s="144" t="str">
        <f t="shared" ca="1" si="27"/>
        <v>Expired</v>
      </c>
      <c r="B237" s="144" t="s">
        <v>5976</v>
      </c>
      <c r="C237" s="145">
        <v>43315</v>
      </c>
      <c r="D237" s="145">
        <v>44776</v>
      </c>
      <c r="E237" s="145">
        <f t="shared" si="31"/>
        <v>45506</v>
      </c>
      <c r="F237" s="144" t="s">
        <v>7220</v>
      </c>
      <c r="G237" s="144" t="s">
        <v>3857</v>
      </c>
      <c r="H237" s="144" t="s">
        <v>7919</v>
      </c>
      <c r="I237" s="144" t="s">
        <v>3492</v>
      </c>
      <c r="J237" s="144" t="s">
        <v>2467</v>
      </c>
      <c r="K237" s="146" t="str">
        <f t="shared" si="28"/>
        <v>LP</v>
      </c>
      <c r="L237" s="144" t="s">
        <v>6264</v>
      </c>
      <c r="M237" s="144" t="str">
        <f t="shared" si="32"/>
        <v>Low</v>
      </c>
      <c r="N237" s="144" t="s">
        <v>3858</v>
      </c>
      <c r="O237" s="189"/>
      <c r="P237" s="144" t="s">
        <v>1832</v>
      </c>
      <c r="Q237" s="147" t="s">
        <v>3859</v>
      </c>
      <c r="S237" s="10"/>
    </row>
    <row r="238" spans="1:19" ht="263.39999999999998" customHeight="1" x14ac:dyDescent="0.4">
      <c r="A238" s="144" t="str">
        <f t="shared" ca="1" si="27"/>
        <v>Expired</v>
      </c>
      <c r="B238" s="144" t="s">
        <v>1336</v>
      </c>
      <c r="C238" s="145">
        <v>43354</v>
      </c>
      <c r="D238" s="145">
        <f>C238</f>
        <v>43354</v>
      </c>
      <c r="E238" s="145">
        <f t="shared" si="31"/>
        <v>44084</v>
      </c>
      <c r="F238" s="144" t="s">
        <v>2963</v>
      </c>
      <c r="G238" s="144" t="s">
        <v>3860</v>
      </c>
      <c r="H238" s="144" t="s">
        <v>19</v>
      </c>
      <c r="I238" s="144" t="s">
        <v>3492</v>
      </c>
      <c r="J238" s="144" t="s">
        <v>2560</v>
      </c>
      <c r="K238" s="146" t="str">
        <f t="shared" si="28"/>
        <v>LP</v>
      </c>
      <c r="L238" s="144" t="s">
        <v>6266</v>
      </c>
      <c r="M238" s="144" t="str">
        <f t="shared" si="32"/>
        <v>Low</v>
      </c>
      <c r="N238" s="144" t="s">
        <v>3861</v>
      </c>
      <c r="O238" s="189"/>
      <c r="P238" s="144" t="s">
        <v>1735</v>
      </c>
      <c r="Q238" s="147" t="s">
        <v>3862</v>
      </c>
    </row>
    <row r="239" spans="1:19" s="12" customFormat="1" ht="263.39999999999998" customHeight="1" x14ac:dyDescent="0.4">
      <c r="A239" s="144" t="str">
        <f t="shared" ca="1" si="27"/>
        <v>Expired</v>
      </c>
      <c r="B239" s="144" t="s">
        <v>2628</v>
      </c>
      <c r="C239" s="145">
        <v>44449</v>
      </c>
      <c r="D239" s="145">
        <v>45179</v>
      </c>
      <c r="E239" s="145">
        <f t="shared" si="31"/>
        <v>45909</v>
      </c>
      <c r="F239" s="144" t="s">
        <v>5715</v>
      </c>
      <c r="G239" s="144" t="s">
        <v>8627</v>
      </c>
      <c r="H239" s="144" t="s">
        <v>23</v>
      </c>
      <c r="I239" s="144" t="s">
        <v>3492</v>
      </c>
      <c r="J239" s="144" t="s">
        <v>2467</v>
      </c>
      <c r="K239" s="146" t="str">
        <f t="shared" si="28"/>
        <v>LP</v>
      </c>
      <c r="L239" s="144" t="s">
        <v>6264</v>
      </c>
      <c r="M239" s="144" t="str">
        <f t="shared" si="32"/>
        <v>Low</v>
      </c>
      <c r="N239" s="144" t="s">
        <v>7406</v>
      </c>
      <c r="O239" s="189" t="s">
        <v>8630</v>
      </c>
      <c r="P239" s="144" t="s">
        <v>8628</v>
      </c>
      <c r="Q239" s="152" t="s">
        <v>8629</v>
      </c>
      <c r="R239" s="5"/>
      <c r="S239" s="5"/>
    </row>
    <row r="240" spans="1:19" s="12" customFormat="1" ht="263.39999999999998" customHeight="1" x14ac:dyDescent="0.4">
      <c r="A240" s="144" t="str">
        <f t="shared" ca="1" si="27"/>
        <v>Active</v>
      </c>
      <c r="B240" s="144" t="s">
        <v>6197</v>
      </c>
      <c r="C240" s="145">
        <v>43594</v>
      </c>
      <c r="D240" s="145">
        <v>45866</v>
      </c>
      <c r="E240" s="145">
        <f t="shared" si="31"/>
        <v>46595</v>
      </c>
      <c r="F240" s="144" t="s">
        <v>2964</v>
      </c>
      <c r="G240" s="144" t="s">
        <v>3863</v>
      </c>
      <c r="H240" s="144" t="s">
        <v>7919</v>
      </c>
      <c r="I240" s="144" t="s">
        <v>3492</v>
      </c>
      <c r="J240" s="144" t="s">
        <v>2467</v>
      </c>
      <c r="K240" s="146" t="str">
        <f t="shared" si="28"/>
        <v>LP</v>
      </c>
      <c r="L240" s="144" t="s">
        <v>6262</v>
      </c>
      <c r="M240" s="144" t="str">
        <f t="shared" si="32"/>
        <v>Medium</v>
      </c>
      <c r="N240" s="144" t="s">
        <v>7455</v>
      </c>
      <c r="O240" s="189" t="s">
        <v>10701</v>
      </c>
      <c r="P240" s="144" t="s">
        <v>10702</v>
      </c>
      <c r="Q240" s="147" t="s">
        <v>10703</v>
      </c>
      <c r="R240" s="5"/>
      <c r="S240" s="5"/>
    </row>
    <row r="241" spans="1:19" ht="263.39999999999998" customHeight="1" x14ac:dyDescent="0.35">
      <c r="A241" s="144" t="str">
        <f t="shared" ca="1" si="27"/>
        <v>Expired</v>
      </c>
      <c r="B241" s="144" t="s">
        <v>339</v>
      </c>
      <c r="C241" s="145">
        <v>41876</v>
      </c>
      <c r="D241" s="145">
        <f>C241</f>
        <v>41876</v>
      </c>
      <c r="E241" s="145">
        <f t="shared" si="31"/>
        <v>42606</v>
      </c>
      <c r="F241" s="144" t="s">
        <v>340</v>
      </c>
      <c r="G241" s="144" t="s">
        <v>3864</v>
      </c>
      <c r="H241" s="148" t="s">
        <v>13</v>
      </c>
      <c r="I241" s="144" t="s">
        <v>3492</v>
      </c>
      <c r="J241" s="144" t="s">
        <v>2467</v>
      </c>
      <c r="K241" s="146" t="str">
        <f t="shared" si="28"/>
        <v>LP</v>
      </c>
      <c r="L241" s="144" t="s">
        <v>6261</v>
      </c>
      <c r="M241" s="144" t="str">
        <f t="shared" si="32"/>
        <v>Medium</v>
      </c>
      <c r="N241" s="144" t="s">
        <v>377</v>
      </c>
      <c r="O241" s="189"/>
      <c r="P241" s="144" t="s">
        <v>6809</v>
      </c>
      <c r="Q241" s="152" t="s">
        <v>749</v>
      </c>
      <c r="S241" s="10"/>
    </row>
    <row r="242" spans="1:19" ht="263.39999999999998" customHeight="1" x14ac:dyDescent="0.35">
      <c r="A242" s="144" t="str">
        <f t="shared" ca="1" si="27"/>
        <v>Active</v>
      </c>
      <c r="B242" s="144" t="s">
        <v>10343</v>
      </c>
      <c r="C242" s="145">
        <v>45714</v>
      </c>
      <c r="D242" s="145">
        <v>45714</v>
      </c>
      <c r="E242" s="145">
        <f t="shared" si="31"/>
        <v>46443</v>
      </c>
      <c r="F242" s="144" t="s">
        <v>10595</v>
      </c>
      <c r="G242" s="144" t="s">
        <v>10344</v>
      </c>
      <c r="H242" s="144" t="s">
        <v>19</v>
      </c>
      <c r="I242" s="144" t="s">
        <v>3492</v>
      </c>
      <c r="J242" s="144" t="s">
        <v>2467</v>
      </c>
      <c r="K242" s="146" t="str">
        <f t="shared" si="28"/>
        <v>LP</v>
      </c>
      <c r="L242" s="144" t="s">
        <v>6264</v>
      </c>
      <c r="M242" s="144" t="str">
        <f t="shared" si="32"/>
        <v>Low</v>
      </c>
      <c r="N242" s="144" t="s">
        <v>10345</v>
      </c>
      <c r="O242" s="189" t="s">
        <v>10594</v>
      </c>
      <c r="P242" s="144" t="s">
        <v>10346</v>
      </c>
      <c r="Q242" s="147" t="s">
        <v>10347</v>
      </c>
      <c r="R242" s="10"/>
      <c r="S242" s="10"/>
    </row>
    <row r="243" spans="1:19" s="12" customFormat="1" ht="263.39999999999998" customHeight="1" x14ac:dyDescent="0.4">
      <c r="A243" s="144" t="str">
        <f t="shared" ca="1" si="27"/>
        <v>Active</v>
      </c>
      <c r="B243" s="144" t="s">
        <v>9447</v>
      </c>
      <c r="C243" s="145">
        <v>41961</v>
      </c>
      <c r="D243" s="145">
        <v>45248</v>
      </c>
      <c r="E243" s="145">
        <f t="shared" si="31"/>
        <v>45978</v>
      </c>
      <c r="F243" s="144" t="s">
        <v>468</v>
      </c>
      <c r="G243" s="144" t="s">
        <v>3865</v>
      </c>
      <c r="H243" s="144" t="s">
        <v>7919</v>
      </c>
      <c r="I243" s="144" t="s">
        <v>3492</v>
      </c>
      <c r="J243" s="144" t="s">
        <v>2467</v>
      </c>
      <c r="K243" s="146" t="str">
        <f t="shared" si="28"/>
        <v>LP</v>
      </c>
      <c r="L243" s="144" t="s">
        <v>6269</v>
      </c>
      <c r="M243" s="144" t="str">
        <f t="shared" si="32"/>
        <v>Medium</v>
      </c>
      <c r="N243" s="144" t="s">
        <v>3866</v>
      </c>
      <c r="O243" s="189" t="s">
        <v>9448</v>
      </c>
      <c r="P243" s="144" t="s">
        <v>9449</v>
      </c>
      <c r="Q243" s="147" t="s">
        <v>9450</v>
      </c>
      <c r="R243" s="11"/>
      <c r="S243" s="11"/>
    </row>
    <row r="244" spans="1:19" s="12" customFormat="1" ht="263.39999999999998" customHeight="1" x14ac:dyDescent="0.4">
      <c r="A244" s="144" t="str">
        <f t="shared" ca="1" si="27"/>
        <v>Expired</v>
      </c>
      <c r="B244" s="144" t="s">
        <v>2796</v>
      </c>
      <c r="C244" s="145">
        <v>43684</v>
      </c>
      <c r="D244" s="145">
        <v>44415</v>
      </c>
      <c r="E244" s="145">
        <f t="shared" si="31"/>
        <v>45144</v>
      </c>
      <c r="F244" s="144" t="s">
        <v>2965</v>
      </c>
      <c r="G244" s="144" t="s">
        <v>3867</v>
      </c>
      <c r="H244" s="144" t="s">
        <v>7919</v>
      </c>
      <c r="I244" s="144" t="s">
        <v>3492</v>
      </c>
      <c r="J244" s="144" t="s">
        <v>2467</v>
      </c>
      <c r="K244" s="146" t="str">
        <f t="shared" si="28"/>
        <v>LP</v>
      </c>
      <c r="L244" s="144" t="s">
        <v>6261</v>
      </c>
      <c r="M244" s="144" t="str">
        <f t="shared" si="32"/>
        <v>Medium</v>
      </c>
      <c r="N244" s="144" t="s">
        <v>1874</v>
      </c>
      <c r="O244" s="189"/>
      <c r="P244" s="144" t="s">
        <v>1721</v>
      </c>
      <c r="Q244" s="147" t="s">
        <v>749</v>
      </c>
      <c r="R244" s="5"/>
      <c r="S244" s="5"/>
    </row>
    <row r="245" spans="1:19" s="12" customFormat="1" ht="263.39999999999998" customHeight="1" x14ac:dyDescent="0.35">
      <c r="A245" s="144" t="str">
        <f t="shared" ref="A245:A308" ca="1" si="33">IF(E245&lt;TODAY(),"Expired","Active")</f>
        <v>Expired</v>
      </c>
      <c r="B245" s="144" t="s">
        <v>2485</v>
      </c>
      <c r="C245" s="145">
        <v>43742</v>
      </c>
      <c r="D245" s="145">
        <f>C245</f>
        <v>43742</v>
      </c>
      <c r="E245" s="145">
        <f t="shared" si="31"/>
        <v>44472</v>
      </c>
      <c r="F245" s="144" t="s">
        <v>5717</v>
      </c>
      <c r="G245" s="144" t="s">
        <v>3870</v>
      </c>
      <c r="H245" s="144" t="s">
        <v>7919</v>
      </c>
      <c r="I245" s="144" t="s">
        <v>3492</v>
      </c>
      <c r="J245" s="144" t="s">
        <v>2467</v>
      </c>
      <c r="K245" s="146" t="str">
        <f t="shared" si="28"/>
        <v>LP</v>
      </c>
      <c r="L245" s="144" t="s">
        <v>6262</v>
      </c>
      <c r="M245" s="144" t="str">
        <f t="shared" si="32"/>
        <v>Medium</v>
      </c>
      <c r="N245" s="144" t="s">
        <v>7456</v>
      </c>
      <c r="O245" s="189"/>
      <c r="P245" s="144" t="s">
        <v>1742</v>
      </c>
      <c r="Q245" s="147" t="s">
        <v>3871</v>
      </c>
      <c r="R245" s="5"/>
      <c r="S245" s="10"/>
    </row>
    <row r="246" spans="1:19" ht="263.39999999999998" customHeight="1" x14ac:dyDescent="0.4">
      <c r="A246" s="144" t="str">
        <f t="shared" ca="1" si="33"/>
        <v>Active</v>
      </c>
      <c r="B246" s="144" t="s">
        <v>9888</v>
      </c>
      <c r="C246" s="145">
        <v>45511</v>
      </c>
      <c r="D246" s="145">
        <f>C246</f>
        <v>45511</v>
      </c>
      <c r="E246" s="145">
        <f t="shared" si="31"/>
        <v>46240</v>
      </c>
      <c r="F246" s="144" t="s">
        <v>9889</v>
      </c>
      <c r="G246" s="144" t="s">
        <v>9890</v>
      </c>
      <c r="H246" s="144" t="s">
        <v>7919</v>
      </c>
      <c r="I246" s="144" t="s">
        <v>3492</v>
      </c>
      <c r="J246" s="144" t="s">
        <v>2467</v>
      </c>
      <c r="K246" s="146" t="str">
        <f t="shared" si="28"/>
        <v>LP</v>
      </c>
      <c r="L246" s="144" t="s">
        <v>6261</v>
      </c>
      <c r="M246" s="144" t="str">
        <f t="shared" si="32"/>
        <v>Medium</v>
      </c>
      <c r="N246" s="144" t="s">
        <v>9891</v>
      </c>
      <c r="O246" s="189" t="s">
        <v>9892</v>
      </c>
      <c r="P246" s="144" t="s">
        <v>9893</v>
      </c>
      <c r="Q246" s="147" t="s">
        <v>9894</v>
      </c>
    </row>
    <row r="247" spans="1:19" ht="263.39999999999998" customHeight="1" x14ac:dyDescent="0.35">
      <c r="A247" s="144" t="str">
        <f t="shared" ca="1" si="33"/>
        <v>Expired</v>
      </c>
      <c r="B247" s="144" t="s">
        <v>51</v>
      </c>
      <c r="C247" s="145">
        <v>41723</v>
      </c>
      <c r="D247" s="145">
        <v>42492</v>
      </c>
      <c r="E247" s="145">
        <f t="shared" si="31"/>
        <v>43221</v>
      </c>
      <c r="F247" s="144" t="s">
        <v>2014</v>
      </c>
      <c r="G247" s="144" t="s">
        <v>3872</v>
      </c>
      <c r="H247" s="144" t="s">
        <v>7919</v>
      </c>
      <c r="I247" s="144" t="s">
        <v>3492</v>
      </c>
      <c r="J247" s="144" t="s">
        <v>2467</v>
      </c>
      <c r="K247" s="146" t="str">
        <f t="shared" si="28"/>
        <v>LP</v>
      </c>
      <c r="L247" s="144" t="s">
        <v>6262</v>
      </c>
      <c r="M247" s="144" t="str">
        <f t="shared" si="32"/>
        <v>Medium</v>
      </c>
      <c r="N247" s="144" t="s">
        <v>1589</v>
      </c>
      <c r="O247" s="189"/>
      <c r="P247" s="144" t="s">
        <v>664</v>
      </c>
      <c r="Q247" s="147" t="s">
        <v>3873</v>
      </c>
      <c r="R247" s="10"/>
      <c r="S247" s="10"/>
    </row>
    <row r="248" spans="1:19" ht="263.39999999999998" customHeight="1" x14ac:dyDescent="0.4">
      <c r="A248" s="144" t="str">
        <f t="shared" ca="1" si="33"/>
        <v>Active</v>
      </c>
      <c r="B248" s="144" t="s">
        <v>10257</v>
      </c>
      <c r="C248" s="145">
        <v>45674</v>
      </c>
      <c r="D248" s="145">
        <v>45674</v>
      </c>
      <c r="E248" s="145">
        <f t="shared" si="31"/>
        <v>46403</v>
      </c>
      <c r="F248" s="144" t="s">
        <v>10258</v>
      </c>
      <c r="G248" s="144" t="s">
        <v>10259</v>
      </c>
      <c r="H248" s="144" t="s">
        <v>7919</v>
      </c>
      <c r="I248" s="144" t="s">
        <v>3492</v>
      </c>
      <c r="J248" s="144" t="s">
        <v>2467</v>
      </c>
      <c r="K248" s="146" t="str">
        <f t="shared" si="28"/>
        <v>LP</v>
      </c>
      <c r="L248" s="144" t="s">
        <v>6261</v>
      </c>
      <c r="M248" s="144" t="str">
        <f t="shared" si="32"/>
        <v>Medium</v>
      </c>
      <c r="N248" s="144" t="s">
        <v>10260</v>
      </c>
      <c r="O248" s="189" t="s">
        <v>10261</v>
      </c>
      <c r="P248" s="144" t="s">
        <v>10262</v>
      </c>
      <c r="Q248" s="147" t="s">
        <v>10263</v>
      </c>
      <c r="S248" s="11"/>
    </row>
    <row r="249" spans="1:19" ht="263.39999999999998" customHeight="1" x14ac:dyDescent="0.4">
      <c r="A249" s="144" t="str">
        <f t="shared" ca="1" si="33"/>
        <v>Expired</v>
      </c>
      <c r="B249" s="144" t="s">
        <v>1198</v>
      </c>
      <c r="C249" s="145">
        <v>43179</v>
      </c>
      <c r="D249" s="145">
        <f>C249</f>
        <v>43179</v>
      </c>
      <c r="E249" s="145">
        <f t="shared" si="31"/>
        <v>43909</v>
      </c>
      <c r="F249" s="144" t="s">
        <v>6105</v>
      </c>
      <c r="G249" s="144" t="s">
        <v>7236</v>
      </c>
      <c r="H249" s="144" t="s">
        <v>19</v>
      </c>
      <c r="I249" s="144" t="s">
        <v>3492</v>
      </c>
      <c r="J249" s="144" t="s">
        <v>2467</v>
      </c>
      <c r="K249" s="146" t="str">
        <f t="shared" si="28"/>
        <v>LP</v>
      </c>
      <c r="L249" s="144" t="s">
        <v>6261</v>
      </c>
      <c r="M249" s="144" t="str">
        <f t="shared" si="32"/>
        <v>Medium</v>
      </c>
      <c r="N249" s="144" t="s">
        <v>7457</v>
      </c>
      <c r="O249" s="189" t="s">
        <v>9424</v>
      </c>
      <c r="P249" s="144" t="s">
        <v>1199</v>
      </c>
      <c r="Q249" s="147" t="s">
        <v>1200</v>
      </c>
    </row>
    <row r="250" spans="1:19" ht="263.39999999999998" customHeight="1" x14ac:dyDescent="0.4">
      <c r="A250" s="144" t="str">
        <f t="shared" ca="1" si="33"/>
        <v>Active</v>
      </c>
      <c r="B250" s="144" t="s">
        <v>2213</v>
      </c>
      <c r="C250" s="145">
        <v>42059</v>
      </c>
      <c r="D250" s="145">
        <v>45712</v>
      </c>
      <c r="E250" s="145">
        <f>DATE(YEAR(D250),MONTH(D250)+20,DAY(D250)-1)</f>
        <v>46318</v>
      </c>
      <c r="F250" s="144" t="s">
        <v>2966</v>
      </c>
      <c r="G250" s="144" t="s">
        <v>3874</v>
      </c>
      <c r="H250" s="144" t="s">
        <v>7919</v>
      </c>
      <c r="I250" s="144" t="s">
        <v>3492</v>
      </c>
      <c r="J250" s="144" t="s">
        <v>2467</v>
      </c>
      <c r="K250" s="146" t="str">
        <f t="shared" si="28"/>
        <v>LP</v>
      </c>
      <c r="L250" s="144" t="s">
        <v>6269</v>
      </c>
      <c r="M250" s="144" t="str">
        <f t="shared" si="32"/>
        <v>Medium</v>
      </c>
      <c r="N250" s="144" t="s">
        <v>3401</v>
      </c>
      <c r="O250" s="189" t="s">
        <v>10732</v>
      </c>
      <c r="P250" s="144" t="s">
        <v>10734</v>
      </c>
      <c r="Q250" s="147" t="s">
        <v>10733</v>
      </c>
    </row>
    <row r="251" spans="1:19" ht="263.39999999999998" customHeight="1" x14ac:dyDescent="0.4">
      <c r="A251" s="144" t="str">
        <f t="shared" ca="1" si="33"/>
        <v>Expired</v>
      </c>
      <c r="B251" s="144" t="s">
        <v>1062</v>
      </c>
      <c r="C251" s="145">
        <v>43013</v>
      </c>
      <c r="D251" s="145">
        <v>43743</v>
      </c>
      <c r="E251" s="145">
        <f>DATE(YEAR(D251)+2,MONTH(D251),DAY(D251)-1)</f>
        <v>44473</v>
      </c>
      <c r="F251" s="144" t="s">
        <v>1072</v>
      </c>
      <c r="G251" s="144" t="s">
        <v>7237</v>
      </c>
      <c r="H251" s="144" t="s">
        <v>19</v>
      </c>
      <c r="I251" s="144" t="s">
        <v>3492</v>
      </c>
      <c r="J251" s="144" t="s">
        <v>2467</v>
      </c>
      <c r="K251" s="146" t="str">
        <f t="shared" si="28"/>
        <v>LP</v>
      </c>
      <c r="L251" s="144" t="s">
        <v>6264</v>
      </c>
      <c r="M251" s="144" t="str">
        <f t="shared" si="32"/>
        <v>Low</v>
      </c>
      <c r="N251" s="144" t="s">
        <v>3875</v>
      </c>
      <c r="O251" s="189"/>
      <c r="P251" s="144" t="s">
        <v>1079</v>
      </c>
      <c r="Q251" s="147" t="s">
        <v>3876</v>
      </c>
    </row>
    <row r="252" spans="1:19" ht="263.39999999999998" customHeight="1" x14ac:dyDescent="0.35">
      <c r="A252" s="144" t="str">
        <f t="shared" ca="1" si="33"/>
        <v>Expired</v>
      </c>
      <c r="B252" s="144" t="s">
        <v>1474</v>
      </c>
      <c r="C252" s="145">
        <v>43626</v>
      </c>
      <c r="D252" s="145">
        <f>C252</f>
        <v>43626</v>
      </c>
      <c r="E252" s="145">
        <f>DATE(YEAR(D252)+2,MONTH(D252),DAY(D252)-1)</f>
        <v>44356</v>
      </c>
      <c r="F252" s="144" t="s">
        <v>2967</v>
      </c>
      <c r="G252" s="144" t="s">
        <v>3877</v>
      </c>
      <c r="H252" s="144" t="s">
        <v>7919</v>
      </c>
      <c r="I252" s="144" t="s">
        <v>3492</v>
      </c>
      <c r="J252" s="144" t="s">
        <v>2467</v>
      </c>
      <c r="K252" s="146" t="str">
        <f t="shared" si="28"/>
        <v>LP</v>
      </c>
      <c r="L252" s="144" t="s">
        <v>6262</v>
      </c>
      <c r="M252" s="144" t="str">
        <f t="shared" si="32"/>
        <v>Medium</v>
      </c>
      <c r="N252" s="144" t="s">
        <v>7458</v>
      </c>
      <c r="O252" s="189"/>
      <c r="P252" s="144" t="s">
        <v>1718</v>
      </c>
      <c r="Q252" s="147" t="s">
        <v>3878</v>
      </c>
      <c r="R252" s="10"/>
      <c r="S252" s="10"/>
    </row>
    <row r="253" spans="1:19" ht="263.39999999999998" customHeight="1" x14ac:dyDescent="0.4">
      <c r="A253" s="144" t="str">
        <f t="shared" ca="1" si="33"/>
        <v>Expired</v>
      </c>
      <c r="B253" s="144" t="s">
        <v>7981</v>
      </c>
      <c r="C253" s="145">
        <v>43619</v>
      </c>
      <c r="D253" s="145">
        <v>45154</v>
      </c>
      <c r="E253" s="145">
        <f>DATE(YEAR(D253)+1,MONTH(D253),DAY(D253)-2)</f>
        <v>45518</v>
      </c>
      <c r="F253" s="144" t="s">
        <v>2968</v>
      </c>
      <c r="G253" s="144" t="s">
        <v>3879</v>
      </c>
      <c r="H253" s="144" t="s">
        <v>7919</v>
      </c>
      <c r="I253" s="144" t="s">
        <v>3492</v>
      </c>
      <c r="J253" s="144" t="s">
        <v>2467</v>
      </c>
      <c r="K253" s="146" t="str">
        <f t="shared" si="28"/>
        <v>LP</v>
      </c>
      <c r="L253" s="144" t="s">
        <v>6268</v>
      </c>
      <c r="M253" s="144" t="str">
        <f>IF(EXACT(L253,"Overseas Charities Operating in Jamaica"),"Medium",IF(EXACT(L253,"Muslim Groups/Foundations"),"Medium",IF(EXACT(L253,"Churches"),"Low",IF(EXACT(L253,"Benevolent Societies"),"Low",IF(EXACT(L253,"Alumni/Past Students'associations"),"Low",IF(EXACT(L253,"Schools(Government/Private)"),"Low",IF(EXACT(L253,"Govt.Based Trusts/Charities"),"Low",IF(EXACT(L253,"Trust"),"Medium",IF(EXACT(L253,"Company Based Foundations"),"Medium",IF(EXACT(L253,"Other Foundations"),"Medium",IF(EXACT(L253,"Unincorporated Groups"),"Medium","")))))))))))</f>
        <v>Low</v>
      </c>
      <c r="N253" s="144" t="s">
        <v>3880</v>
      </c>
      <c r="O253" s="189" t="s">
        <v>7982</v>
      </c>
      <c r="P253" s="144" t="s">
        <v>6800</v>
      </c>
      <c r="Q253" s="152" t="s">
        <v>7983</v>
      </c>
    </row>
    <row r="254" spans="1:19" ht="263.39999999999998" customHeight="1" x14ac:dyDescent="0.35">
      <c r="A254" s="144" t="str">
        <f t="shared" ca="1" si="33"/>
        <v>Expired</v>
      </c>
      <c r="B254" s="144" t="s">
        <v>772</v>
      </c>
      <c r="C254" s="145">
        <v>42478</v>
      </c>
      <c r="D254" s="145">
        <f>C254</f>
        <v>42478</v>
      </c>
      <c r="E254" s="145">
        <f>DATE(YEAR(D254)+2,MONTH(D254),DAY(D254)-1)</f>
        <v>43207</v>
      </c>
      <c r="F254" s="144" t="s">
        <v>773</v>
      </c>
      <c r="G254" s="144" t="s">
        <v>7238</v>
      </c>
      <c r="H254" s="144" t="s">
        <v>7919</v>
      </c>
      <c r="I254" s="144" t="s">
        <v>3492</v>
      </c>
      <c r="J254" s="144" t="s">
        <v>2467</v>
      </c>
      <c r="K254" s="146" t="str">
        <f t="shared" si="28"/>
        <v>LP</v>
      </c>
      <c r="L254" s="144" t="s">
        <v>6262</v>
      </c>
      <c r="M254" s="144" t="str">
        <f t="shared" ref="M254:M264" si="34">IF(EXACT(L254,"Overseas Charities Operating in Jamaica"),"Medium",IF(EXACT(L254,"Muslim Groups/Foundations"),"Medium",IF(EXACT(L254,"Churches"),"Low",IF(EXACT(L254,"Benevolent Societies"),"Low",IF(EXACT(L254,"Alumni/Past Students Associations"),"Low",IF(EXACT(L254,"Schools(Government/Private)"),"Low",IF(EXACT(L254,"Govt.Based Trusts/Charities"),"Low",IF(EXACT(L254,"Trust"),"Medium",IF(EXACT(L254,"Company Based Foundations"),"Medium",IF(EXACT(L254,"Other Foundations"),"Medium",IF(EXACT(L254,"Unincorporated Groups"),"Medium","")))))))))))</f>
        <v>Medium</v>
      </c>
      <c r="N254" s="144" t="s">
        <v>7459</v>
      </c>
      <c r="O254" s="189"/>
      <c r="P254" s="144" t="s">
        <v>6801</v>
      </c>
      <c r="Q254" s="147" t="s">
        <v>6802</v>
      </c>
      <c r="S254" s="10"/>
    </row>
    <row r="255" spans="1:19" ht="263.39999999999998" customHeight="1" x14ac:dyDescent="0.4">
      <c r="A255" s="144" t="str">
        <f t="shared" ca="1" si="33"/>
        <v>Active</v>
      </c>
      <c r="B255" s="144" t="s">
        <v>2666</v>
      </c>
      <c r="C255" s="145">
        <v>43819</v>
      </c>
      <c r="D255" s="145">
        <v>45646</v>
      </c>
      <c r="E255" s="145">
        <f>DATE(YEAR(D255)+1,MONTH(D255),DAY(D255)-1)</f>
        <v>46010</v>
      </c>
      <c r="F255" s="144" t="s">
        <v>10547</v>
      </c>
      <c r="G255" s="144" t="s">
        <v>3881</v>
      </c>
      <c r="H255" s="144" t="s">
        <v>7919</v>
      </c>
      <c r="I255" s="144" t="s">
        <v>3492</v>
      </c>
      <c r="J255" s="144" t="s">
        <v>2467</v>
      </c>
      <c r="K255" s="146" t="str">
        <f t="shared" si="28"/>
        <v>LP</v>
      </c>
      <c r="L255" s="144" t="s">
        <v>6264</v>
      </c>
      <c r="M255" s="144" t="str">
        <f t="shared" si="34"/>
        <v>Low</v>
      </c>
      <c r="N255" s="144" t="s">
        <v>7460</v>
      </c>
      <c r="O255" s="189" t="s">
        <v>10436</v>
      </c>
      <c r="P255" s="144" t="s">
        <v>10437</v>
      </c>
      <c r="Q255" s="147" t="s">
        <v>10438</v>
      </c>
    </row>
    <row r="256" spans="1:19" ht="263.39999999999998" customHeight="1" x14ac:dyDescent="0.35">
      <c r="A256" s="144" t="str">
        <f t="shared" ca="1" si="33"/>
        <v>Active</v>
      </c>
      <c r="B256" s="148" t="s">
        <v>10400</v>
      </c>
      <c r="C256" s="153">
        <v>44165</v>
      </c>
      <c r="D256" s="157">
        <v>45427</v>
      </c>
      <c r="E256" s="145">
        <f t="shared" ref="E256:E272" si="35">DATE(YEAR(D256)+2,MONTH(D256),DAY(D256)-1)</f>
        <v>46156</v>
      </c>
      <c r="F256" s="144" t="s">
        <v>5718</v>
      </c>
      <c r="G256" s="148" t="s">
        <v>10401</v>
      </c>
      <c r="H256" s="148" t="s">
        <v>13</v>
      </c>
      <c r="I256" s="148" t="s">
        <v>2237</v>
      </c>
      <c r="J256" s="169" t="s">
        <v>2467</v>
      </c>
      <c r="K256" s="146" t="str">
        <f t="shared" si="28"/>
        <v>LP</v>
      </c>
      <c r="L256" s="148" t="s">
        <v>6264</v>
      </c>
      <c r="M256" s="144" t="str">
        <f t="shared" si="34"/>
        <v>Low</v>
      </c>
      <c r="N256" s="148" t="s">
        <v>3080</v>
      </c>
      <c r="O256" s="190"/>
      <c r="P256" s="148" t="s">
        <v>2259</v>
      </c>
      <c r="Q256" s="168" t="s">
        <v>3882</v>
      </c>
      <c r="R256" s="10"/>
      <c r="S256" s="10"/>
    </row>
    <row r="257" spans="1:21" ht="263.39999999999998" customHeight="1" x14ac:dyDescent="0.35">
      <c r="A257" s="144" t="str">
        <f t="shared" ca="1" si="33"/>
        <v>Expired</v>
      </c>
      <c r="B257" s="144" t="s">
        <v>6444</v>
      </c>
      <c r="C257" s="145">
        <v>42563</v>
      </c>
      <c r="D257" s="145">
        <v>45119</v>
      </c>
      <c r="E257" s="145">
        <f t="shared" si="35"/>
        <v>45849</v>
      </c>
      <c r="F257" s="144" t="s">
        <v>823</v>
      </c>
      <c r="G257" s="144" t="s">
        <v>3883</v>
      </c>
      <c r="H257" s="144" t="s">
        <v>23</v>
      </c>
      <c r="I257" s="144" t="s">
        <v>3492</v>
      </c>
      <c r="J257" s="144" t="s">
        <v>2467</v>
      </c>
      <c r="K257" s="146" t="str">
        <f t="shared" si="28"/>
        <v>LP</v>
      </c>
      <c r="L257" s="144" t="s">
        <v>6264</v>
      </c>
      <c r="M257" s="144" t="str">
        <f t="shared" si="34"/>
        <v>Low</v>
      </c>
      <c r="N257" s="144" t="s">
        <v>7461</v>
      </c>
      <c r="O257" s="189" t="s">
        <v>7807</v>
      </c>
      <c r="P257" s="144" t="s">
        <v>830</v>
      </c>
      <c r="Q257" s="147" t="s">
        <v>3884</v>
      </c>
      <c r="S257" s="10"/>
    </row>
    <row r="258" spans="1:21" ht="263.39999999999998" customHeight="1" x14ac:dyDescent="0.4">
      <c r="A258" s="144" t="str">
        <f t="shared" ca="1" si="33"/>
        <v>Active</v>
      </c>
      <c r="B258" s="144" t="s">
        <v>10394</v>
      </c>
      <c r="C258" s="145">
        <v>45723</v>
      </c>
      <c r="D258" s="145">
        <v>45723</v>
      </c>
      <c r="E258" s="145">
        <f t="shared" si="35"/>
        <v>46452</v>
      </c>
      <c r="F258" s="144" t="s">
        <v>10395</v>
      </c>
      <c r="G258" s="144" t="s">
        <v>10396</v>
      </c>
      <c r="H258" s="144" t="s">
        <v>19</v>
      </c>
      <c r="I258" s="144" t="s">
        <v>3492</v>
      </c>
      <c r="J258" s="144" t="s">
        <v>2467</v>
      </c>
      <c r="K258" s="146" t="str">
        <f t="shared" si="28"/>
        <v>LP</v>
      </c>
      <c r="L258" s="144" t="s">
        <v>6264</v>
      </c>
      <c r="M258" s="144" t="str">
        <f t="shared" si="34"/>
        <v>Low</v>
      </c>
      <c r="N258" s="144" t="s">
        <v>7328</v>
      </c>
      <c r="O258" s="189" t="s">
        <v>10397</v>
      </c>
      <c r="P258" s="144" t="s">
        <v>10398</v>
      </c>
      <c r="Q258" s="147" t="s">
        <v>10399</v>
      </c>
    </row>
    <row r="259" spans="1:21" ht="263.39999999999998" customHeight="1" x14ac:dyDescent="0.4">
      <c r="A259" s="144" t="str">
        <f t="shared" ca="1" si="33"/>
        <v>Expired</v>
      </c>
      <c r="B259" s="144" t="s">
        <v>7950</v>
      </c>
      <c r="C259" s="145">
        <v>45153</v>
      </c>
      <c r="D259" s="145">
        <f>C259</f>
        <v>45153</v>
      </c>
      <c r="E259" s="145">
        <f t="shared" si="35"/>
        <v>45883</v>
      </c>
      <c r="F259" s="144" t="s">
        <v>7951</v>
      </c>
      <c r="G259" s="144" t="s">
        <v>7952</v>
      </c>
      <c r="H259" s="148" t="s">
        <v>7919</v>
      </c>
      <c r="I259" s="144" t="s">
        <v>3492</v>
      </c>
      <c r="J259" s="144" t="s">
        <v>2467</v>
      </c>
      <c r="K259" s="146" t="str">
        <f t="shared" ref="K259:K322" si="36">IF(EXACT(J259,"C - COMPANY ACT"),"LP",IF(EXACT(J259,"V- VEST ACT (WITHIN PARLIAMENT) "),"LP",IF(EXACT(J259,"FS - FRIENDLY SOCIETIES ACT"),"LP",IF(EXACT(J259,"UN - UNICORPORATED"),"LA",""))))</f>
        <v>LP</v>
      </c>
      <c r="L259" s="144" t="s">
        <v>6261</v>
      </c>
      <c r="M259" s="144" t="str">
        <f t="shared" si="34"/>
        <v>Medium</v>
      </c>
      <c r="N259" s="144" t="s">
        <v>7953</v>
      </c>
      <c r="O259" s="189" t="s">
        <v>7954</v>
      </c>
      <c r="P259" s="144" t="s">
        <v>7955</v>
      </c>
      <c r="Q259" s="152" t="s">
        <v>7956</v>
      </c>
      <c r="R259" s="11"/>
      <c r="S259" s="11"/>
    </row>
    <row r="260" spans="1:21" ht="263.39999999999998" customHeight="1" x14ac:dyDescent="0.35">
      <c r="A260" s="144" t="str">
        <f t="shared" ca="1" si="33"/>
        <v>Active</v>
      </c>
      <c r="B260" s="144" t="s">
        <v>2715</v>
      </c>
      <c r="C260" s="145">
        <v>43020</v>
      </c>
      <c r="D260" s="145">
        <v>45577</v>
      </c>
      <c r="E260" s="145">
        <f t="shared" si="35"/>
        <v>46306</v>
      </c>
      <c r="F260" s="144" t="s">
        <v>1076</v>
      </c>
      <c r="G260" s="144" t="s">
        <v>3885</v>
      </c>
      <c r="H260" s="144" t="s">
        <v>7919</v>
      </c>
      <c r="I260" s="144" t="s">
        <v>3492</v>
      </c>
      <c r="J260" s="144" t="s">
        <v>2467</v>
      </c>
      <c r="K260" s="146" t="str">
        <f t="shared" si="36"/>
        <v>LP</v>
      </c>
      <c r="L260" s="144" t="s">
        <v>6261</v>
      </c>
      <c r="M260" s="144" t="str">
        <f t="shared" si="34"/>
        <v>Medium</v>
      </c>
      <c r="N260" s="144" t="s">
        <v>7462</v>
      </c>
      <c r="O260" s="189" t="s">
        <v>9155</v>
      </c>
      <c r="P260" s="144" t="s">
        <v>9156</v>
      </c>
      <c r="Q260" s="147" t="s">
        <v>9157</v>
      </c>
      <c r="R260" s="10"/>
      <c r="S260" s="10"/>
    </row>
    <row r="261" spans="1:21" ht="263.39999999999998" customHeight="1" x14ac:dyDescent="0.35">
      <c r="A261" s="144" t="str">
        <f t="shared" ca="1" si="33"/>
        <v>Expired</v>
      </c>
      <c r="B261" s="144" t="s">
        <v>1650</v>
      </c>
      <c r="C261" s="145">
        <v>44152</v>
      </c>
      <c r="D261" s="145">
        <f>C261</f>
        <v>44152</v>
      </c>
      <c r="E261" s="145">
        <f t="shared" si="35"/>
        <v>44881</v>
      </c>
      <c r="F261" s="144" t="s">
        <v>3320</v>
      </c>
      <c r="G261" s="144" t="s">
        <v>3886</v>
      </c>
      <c r="H261" s="144" t="s">
        <v>7919</v>
      </c>
      <c r="I261" s="144" t="s">
        <v>3492</v>
      </c>
      <c r="J261" s="144" t="s">
        <v>2467</v>
      </c>
      <c r="K261" s="146" t="str">
        <f t="shared" si="36"/>
        <v>LP</v>
      </c>
      <c r="L261" s="144" t="s">
        <v>6261</v>
      </c>
      <c r="M261" s="144" t="str">
        <f t="shared" si="34"/>
        <v>Medium</v>
      </c>
      <c r="N261" s="144" t="s">
        <v>3887</v>
      </c>
      <c r="O261" s="189"/>
      <c r="P261" s="144" t="s">
        <v>1771</v>
      </c>
      <c r="Q261" s="147" t="s">
        <v>6803</v>
      </c>
      <c r="S261" s="10"/>
    </row>
    <row r="262" spans="1:21" ht="263.39999999999998" customHeight="1" x14ac:dyDescent="0.4">
      <c r="A262" s="144" t="str">
        <f t="shared" ca="1" si="33"/>
        <v>Expired</v>
      </c>
      <c r="B262" s="144" t="s">
        <v>7124</v>
      </c>
      <c r="C262" s="145">
        <v>45119</v>
      </c>
      <c r="D262" s="145">
        <f>C262</f>
        <v>45119</v>
      </c>
      <c r="E262" s="145">
        <f t="shared" si="35"/>
        <v>45849</v>
      </c>
      <c r="F262" s="144" t="s">
        <v>7125</v>
      </c>
      <c r="G262" s="144" t="s">
        <v>7126</v>
      </c>
      <c r="H262" s="144" t="s">
        <v>13</v>
      </c>
      <c r="I262" s="144" t="s">
        <v>3492</v>
      </c>
      <c r="J262" s="144" t="s">
        <v>2467</v>
      </c>
      <c r="K262" s="146" t="str">
        <f t="shared" si="36"/>
        <v>LP</v>
      </c>
      <c r="L262" s="144" t="s">
        <v>6263</v>
      </c>
      <c r="M262" s="144" t="str">
        <f t="shared" si="34"/>
        <v>Medium</v>
      </c>
      <c r="N262" s="144" t="s">
        <v>7315</v>
      </c>
      <c r="O262" s="189" t="s">
        <v>7808</v>
      </c>
      <c r="P262" s="144" t="s">
        <v>7128</v>
      </c>
      <c r="Q262" s="147" t="s">
        <v>7127</v>
      </c>
    </row>
    <row r="263" spans="1:21" ht="263.39999999999998" customHeight="1" x14ac:dyDescent="0.4">
      <c r="A263" s="144" t="str">
        <f t="shared" ca="1" si="33"/>
        <v>Expired</v>
      </c>
      <c r="B263" s="144" t="s">
        <v>2622</v>
      </c>
      <c r="C263" s="145">
        <v>44449</v>
      </c>
      <c r="D263" s="145">
        <v>45179</v>
      </c>
      <c r="E263" s="145">
        <f t="shared" si="35"/>
        <v>45909</v>
      </c>
      <c r="F263" s="144" t="s">
        <v>5719</v>
      </c>
      <c r="G263" s="144" t="s">
        <v>3888</v>
      </c>
      <c r="H263" s="144" t="s">
        <v>7919</v>
      </c>
      <c r="I263" s="144" t="s">
        <v>3492</v>
      </c>
      <c r="J263" s="144" t="s">
        <v>2467</v>
      </c>
      <c r="K263" s="146" t="str">
        <f t="shared" si="36"/>
        <v>LP</v>
      </c>
      <c r="L263" s="144" t="s">
        <v>6261</v>
      </c>
      <c r="M263" s="144" t="str">
        <f t="shared" si="34"/>
        <v>Medium</v>
      </c>
      <c r="N263" s="144" t="s">
        <v>3889</v>
      </c>
      <c r="O263" s="189" t="s">
        <v>9950</v>
      </c>
      <c r="P263" s="144" t="s">
        <v>9951</v>
      </c>
      <c r="Q263" s="152" t="s">
        <v>9952</v>
      </c>
    </row>
    <row r="264" spans="1:21" ht="263.39999999999998" customHeight="1" x14ac:dyDescent="0.35">
      <c r="A264" s="144" t="str">
        <f t="shared" ca="1" si="33"/>
        <v>Expired</v>
      </c>
      <c r="B264" s="144" t="s">
        <v>6639</v>
      </c>
      <c r="C264" s="145">
        <v>45033</v>
      </c>
      <c r="D264" s="145">
        <f>C264</f>
        <v>45033</v>
      </c>
      <c r="E264" s="145">
        <f t="shared" si="35"/>
        <v>45763</v>
      </c>
      <c r="F264" s="144" t="s">
        <v>6640</v>
      </c>
      <c r="G264" s="144" t="s">
        <v>6641</v>
      </c>
      <c r="H264" s="144" t="s">
        <v>19</v>
      </c>
      <c r="I264" s="144" t="s">
        <v>3492</v>
      </c>
      <c r="J264" s="144" t="s">
        <v>2467</v>
      </c>
      <c r="K264" s="146" t="str">
        <f t="shared" si="36"/>
        <v>LP</v>
      </c>
      <c r="L264" s="144" t="s">
        <v>6261</v>
      </c>
      <c r="M264" s="144" t="str">
        <f t="shared" si="34"/>
        <v>Medium</v>
      </c>
      <c r="N264" s="144" t="s">
        <v>7316</v>
      </c>
      <c r="O264" s="189"/>
      <c r="P264" s="144" t="s">
        <v>6642</v>
      </c>
      <c r="Q264" s="147" t="s">
        <v>6643</v>
      </c>
      <c r="S264" s="10"/>
    </row>
    <row r="265" spans="1:21" ht="263.39999999999998" customHeight="1" x14ac:dyDescent="0.4">
      <c r="A265" s="144" t="str">
        <f t="shared" ca="1" si="33"/>
        <v>Active</v>
      </c>
      <c r="B265" s="144" t="s">
        <v>2791</v>
      </c>
      <c r="C265" s="145">
        <v>44648</v>
      </c>
      <c r="D265" s="145">
        <v>45379</v>
      </c>
      <c r="E265" s="145">
        <f t="shared" si="35"/>
        <v>46108</v>
      </c>
      <c r="F265" s="144" t="s">
        <v>5720</v>
      </c>
      <c r="G265" s="144" t="s">
        <v>3890</v>
      </c>
      <c r="H265" s="148" t="s">
        <v>13</v>
      </c>
      <c r="I265" s="144" t="s">
        <v>3492</v>
      </c>
      <c r="J265" s="144" t="s">
        <v>2467</v>
      </c>
      <c r="K265" s="146" t="str">
        <f t="shared" si="36"/>
        <v>LP</v>
      </c>
      <c r="L265" s="144" t="s">
        <v>6268</v>
      </c>
      <c r="M265" s="144" t="str">
        <f>IF(EXACT(L265,"Overseas Charities Operating in Jamaica"),"Medium",IF(EXACT(L265,"Muslim Groups/Foundations"),"Medium",IF(EXACT(L265,"Churches"),"Low",IF(EXACT(L265,"Benevolent Societies"),"Low",IF(EXACT(L265,"Alumni/Past Students'associations"),"Low",IF(EXACT(L265,"Schools(Government/Private)"),"Low",IF(EXACT(L265,"Govt.Based Trusts/Charities"),"Low",IF(EXACT(L265,"Trust"),"Medium",IF(EXACT(L265,"Company Based Foundations"),"Medium",IF(EXACT(L265,"Other Foundations"),"Medium",IF(EXACT(L265,"Unincorporated Groups"),"Medium","")))))))))))</f>
        <v>Low</v>
      </c>
      <c r="N265" s="144" t="s">
        <v>3891</v>
      </c>
      <c r="O265" s="189" t="s">
        <v>9418</v>
      </c>
      <c r="P265" s="144" t="s">
        <v>9420</v>
      </c>
      <c r="Q265" s="147" t="s">
        <v>9419</v>
      </c>
    </row>
    <row r="266" spans="1:21" ht="263.39999999999998" customHeight="1" x14ac:dyDescent="0.4">
      <c r="A266" s="144" t="str">
        <f t="shared" ca="1" si="33"/>
        <v>Expired</v>
      </c>
      <c r="B266" s="144" t="s">
        <v>1066</v>
      </c>
      <c r="C266" s="145">
        <v>43018</v>
      </c>
      <c r="D266" s="145">
        <f>C266</f>
        <v>43018</v>
      </c>
      <c r="E266" s="145">
        <f t="shared" si="35"/>
        <v>43747</v>
      </c>
      <c r="F266" s="144" t="s">
        <v>1892</v>
      </c>
      <c r="G266" s="144" t="s">
        <v>7239</v>
      </c>
      <c r="H266" s="144" t="s">
        <v>7919</v>
      </c>
      <c r="I266" s="144" t="s">
        <v>3492</v>
      </c>
      <c r="J266" s="144" t="s">
        <v>2467</v>
      </c>
      <c r="K266" s="146" t="str">
        <f t="shared" si="36"/>
        <v>LP</v>
      </c>
      <c r="L266" s="144" t="s">
        <v>6264</v>
      </c>
      <c r="M266" s="144" t="str">
        <f t="shared" ref="M266:M297" si="37">IF(EXACT(L266,"Overseas Charities Operating in Jamaica"),"Medium",IF(EXACT(L266,"Muslim Groups/Foundations"),"Medium",IF(EXACT(L266,"Churches"),"Low",IF(EXACT(L266,"Benevolent Societies"),"Low",IF(EXACT(L266,"Alumni/Past Students Associations"),"Low",IF(EXACT(L266,"Schools(Government/Private)"),"Low",IF(EXACT(L266,"Govt.Based Trusts/Charities"),"Low",IF(EXACT(L266,"Trust"),"Medium",IF(EXACT(L266,"Company Based Foundations"),"Medium",IF(EXACT(L266,"Other Foundations"),"Medium",IF(EXACT(L266,"Unincorporated Groups"),"Medium","")))))))))))</f>
        <v>Low</v>
      </c>
      <c r="N266" s="144" t="s">
        <v>7463</v>
      </c>
      <c r="O266" s="189"/>
      <c r="P266" s="144" t="s">
        <v>6799</v>
      </c>
      <c r="Q266" s="152" t="s">
        <v>3892</v>
      </c>
    </row>
    <row r="267" spans="1:21" ht="263.39999999999998" customHeight="1" x14ac:dyDescent="0.35">
      <c r="A267" s="144" t="str">
        <f t="shared" ca="1" si="33"/>
        <v>Expired</v>
      </c>
      <c r="B267" s="144" t="s">
        <v>6628</v>
      </c>
      <c r="C267" s="145">
        <v>43703</v>
      </c>
      <c r="D267" s="145">
        <v>44434</v>
      </c>
      <c r="E267" s="145">
        <f t="shared" si="35"/>
        <v>45163</v>
      </c>
      <c r="F267" s="144" t="s">
        <v>2971</v>
      </c>
      <c r="G267" s="144" t="s">
        <v>3899</v>
      </c>
      <c r="H267" s="144" t="s">
        <v>7919</v>
      </c>
      <c r="I267" s="144" t="s">
        <v>3492</v>
      </c>
      <c r="J267" s="144" t="s">
        <v>2467</v>
      </c>
      <c r="K267" s="146" t="str">
        <f t="shared" si="36"/>
        <v>LP</v>
      </c>
      <c r="L267" s="144" t="s">
        <v>6261</v>
      </c>
      <c r="M267" s="144" t="str">
        <f t="shared" si="37"/>
        <v>Medium</v>
      </c>
      <c r="N267" s="144" t="s">
        <v>7464</v>
      </c>
      <c r="O267" s="189"/>
      <c r="P267" s="144" t="s">
        <v>1740</v>
      </c>
      <c r="Q267" s="147" t="s">
        <v>6629</v>
      </c>
      <c r="R267" s="10"/>
      <c r="S267" s="10"/>
    </row>
    <row r="268" spans="1:21" ht="263.39999999999998" customHeight="1" x14ac:dyDescent="0.35">
      <c r="A268" s="144" t="str">
        <f t="shared" ca="1" si="33"/>
        <v>Active</v>
      </c>
      <c r="B268" s="144" t="s">
        <v>2763</v>
      </c>
      <c r="C268" s="145">
        <v>42324</v>
      </c>
      <c r="D268" s="145">
        <v>45246</v>
      </c>
      <c r="E268" s="145">
        <f t="shared" si="35"/>
        <v>45976</v>
      </c>
      <c r="F268" s="144" t="s">
        <v>1995</v>
      </c>
      <c r="G268" s="144" t="s">
        <v>3900</v>
      </c>
      <c r="H268" s="144" t="s">
        <v>7919</v>
      </c>
      <c r="I268" s="144" t="s">
        <v>3492</v>
      </c>
      <c r="J268" s="144" t="s">
        <v>2467</v>
      </c>
      <c r="K268" s="146" t="str">
        <f t="shared" si="36"/>
        <v>LP</v>
      </c>
      <c r="L268" s="144" t="s">
        <v>6261</v>
      </c>
      <c r="M268" s="144" t="str">
        <f t="shared" si="37"/>
        <v>Medium</v>
      </c>
      <c r="N268" s="144" t="s">
        <v>1294</v>
      </c>
      <c r="O268" s="189" t="s">
        <v>9912</v>
      </c>
      <c r="P268" s="144" t="s">
        <v>1781</v>
      </c>
      <c r="Q268" s="147" t="s">
        <v>9913</v>
      </c>
      <c r="S268" s="10"/>
    </row>
    <row r="269" spans="1:21" ht="263.39999999999998" customHeight="1" x14ac:dyDescent="0.35">
      <c r="A269" s="144" t="str">
        <f t="shared" ca="1" si="33"/>
        <v>Expired</v>
      </c>
      <c r="B269" s="144" t="s">
        <v>6780</v>
      </c>
      <c r="C269" s="145">
        <v>45051</v>
      </c>
      <c r="D269" s="145">
        <f>C269</f>
        <v>45051</v>
      </c>
      <c r="E269" s="145">
        <f t="shared" si="35"/>
        <v>45781</v>
      </c>
      <c r="F269" s="144" t="s">
        <v>6781</v>
      </c>
      <c r="G269" s="144" t="s">
        <v>6782</v>
      </c>
      <c r="H269" s="144" t="s">
        <v>7919</v>
      </c>
      <c r="I269" s="144" t="s">
        <v>3492</v>
      </c>
      <c r="J269" s="144" t="s">
        <v>2467</v>
      </c>
      <c r="K269" s="146" t="str">
        <f t="shared" si="36"/>
        <v>LP</v>
      </c>
      <c r="L269" s="144" t="s">
        <v>6261</v>
      </c>
      <c r="M269" s="144" t="str">
        <f t="shared" si="37"/>
        <v>Medium</v>
      </c>
      <c r="N269" s="144" t="s">
        <v>7317</v>
      </c>
      <c r="O269" s="189"/>
      <c r="P269" s="144" t="s">
        <v>6783</v>
      </c>
      <c r="Q269" s="147" t="s">
        <v>6784</v>
      </c>
      <c r="S269" s="10"/>
    </row>
    <row r="270" spans="1:21" ht="263.39999999999998" customHeight="1" x14ac:dyDescent="0.35">
      <c r="A270" s="144" t="str">
        <f t="shared" ca="1" si="33"/>
        <v>Expired</v>
      </c>
      <c r="B270" s="148" t="s">
        <v>1087</v>
      </c>
      <c r="C270" s="153">
        <v>42860</v>
      </c>
      <c r="D270" s="157">
        <v>42860</v>
      </c>
      <c r="E270" s="145">
        <f t="shared" si="35"/>
        <v>43589</v>
      </c>
      <c r="F270" s="144" t="s">
        <v>5722</v>
      </c>
      <c r="G270" s="148" t="s">
        <v>3905</v>
      </c>
      <c r="H270" s="148" t="s">
        <v>450</v>
      </c>
      <c r="I270" s="148" t="s">
        <v>2237</v>
      </c>
      <c r="J270" s="144" t="s">
        <v>2560</v>
      </c>
      <c r="K270" s="146" t="str">
        <f t="shared" si="36"/>
        <v>LP</v>
      </c>
      <c r="L270" s="148" t="s">
        <v>6266</v>
      </c>
      <c r="M270" s="144" t="str">
        <f t="shared" si="37"/>
        <v>Low</v>
      </c>
      <c r="N270" s="148"/>
      <c r="O270" s="190"/>
      <c r="P270" s="148"/>
      <c r="Q270" s="168"/>
      <c r="S270" s="10"/>
      <c r="T270" s="10"/>
      <c r="U270" s="10"/>
    </row>
    <row r="271" spans="1:21" ht="263.39999999999998" customHeight="1" x14ac:dyDescent="0.4">
      <c r="A271" s="144" t="str">
        <f t="shared" ca="1" si="33"/>
        <v>Expired</v>
      </c>
      <c r="B271" s="144" t="s">
        <v>331</v>
      </c>
      <c r="C271" s="145">
        <v>41869</v>
      </c>
      <c r="D271" s="145">
        <v>43330</v>
      </c>
      <c r="E271" s="145">
        <f t="shared" si="35"/>
        <v>44060</v>
      </c>
      <c r="F271" s="144" t="s">
        <v>332</v>
      </c>
      <c r="G271" s="144" t="s">
        <v>3906</v>
      </c>
      <c r="H271" s="144" t="s">
        <v>7919</v>
      </c>
      <c r="I271" s="144" t="s">
        <v>3492</v>
      </c>
      <c r="J271" s="144" t="s">
        <v>2467</v>
      </c>
      <c r="K271" s="146" t="str">
        <f t="shared" si="36"/>
        <v>LP</v>
      </c>
      <c r="L271" s="144" t="s">
        <v>6261</v>
      </c>
      <c r="M271" s="144" t="str">
        <f t="shared" si="37"/>
        <v>Medium</v>
      </c>
      <c r="N271" s="144" t="s">
        <v>375</v>
      </c>
      <c r="O271" s="189"/>
      <c r="P271" s="144" t="s">
        <v>1841</v>
      </c>
      <c r="Q271" s="147" t="s">
        <v>3907</v>
      </c>
    </row>
    <row r="272" spans="1:21" ht="263.39999999999998" customHeight="1" x14ac:dyDescent="0.4">
      <c r="A272" s="144" t="str">
        <f t="shared" ca="1" si="33"/>
        <v>Expired</v>
      </c>
      <c r="B272" s="144" t="s">
        <v>6681</v>
      </c>
      <c r="C272" s="145">
        <v>45036</v>
      </c>
      <c r="D272" s="145">
        <f>C272</f>
        <v>45036</v>
      </c>
      <c r="E272" s="145">
        <f t="shared" si="35"/>
        <v>45766</v>
      </c>
      <c r="F272" s="144" t="s">
        <v>6682</v>
      </c>
      <c r="G272" s="144" t="s">
        <v>6683</v>
      </c>
      <c r="H272" s="144" t="s">
        <v>23</v>
      </c>
      <c r="I272" s="144" t="s">
        <v>3492</v>
      </c>
      <c r="J272" s="144" t="s">
        <v>2467</v>
      </c>
      <c r="K272" s="146" t="str">
        <f t="shared" si="36"/>
        <v>LP</v>
      </c>
      <c r="L272" s="144" t="s">
        <v>6261</v>
      </c>
      <c r="M272" s="144" t="str">
        <f t="shared" si="37"/>
        <v>Medium</v>
      </c>
      <c r="N272" s="144" t="s">
        <v>7318</v>
      </c>
      <c r="O272" s="189"/>
      <c r="P272" s="144" t="s">
        <v>6689</v>
      </c>
      <c r="Q272" s="147" t="s">
        <v>6688</v>
      </c>
    </row>
    <row r="273" spans="1:21" ht="263.39999999999998" customHeight="1" x14ac:dyDescent="0.35">
      <c r="A273" s="144" t="str">
        <f t="shared" ca="1" si="33"/>
        <v>Active</v>
      </c>
      <c r="B273" s="144" t="s">
        <v>10761</v>
      </c>
      <c r="C273" s="145">
        <v>44067</v>
      </c>
      <c r="D273" s="145">
        <v>45889</v>
      </c>
      <c r="E273" s="145">
        <f>DATE(YEAR(D273)+1,MONTH(D273),DAY(D273)-1)</f>
        <v>46253</v>
      </c>
      <c r="F273" s="144" t="s">
        <v>2973</v>
      </c>
      <c r="G273" s="144" t="s">
        <v>10762</v>
      </c>
      <c r="H273" s="144" t="s">
        <v>7919</v>
      </c>
      <c r="I273" s="144" t="s">
        <v>3492</v>
      </c>
      <c r="J273" s="144" t="s">
        <v>2467</v>
      </c>
      <c r="K273" s="146" t="str">
        <f t="shared" si="36"/>
        <v>LP</v>
      </c>
      <c r="L273" s="144" t="s">
        <v>6264</v>
      </c>
      <c r="M273" s="144" t="str">
        <f t="shared" si="37"/>
        <v>Low</v>
      </c>
      <c r="N273" s="144" t="s">
        <v>1364</v>
      </c>
      <c r="O273" s="189" t="s">
        <v>10763</v>
      </c>
      <c r="P273" s="144" t="s">
        <v>10764</v>
      </c>
      <c r="Q273" s="152" t="s">
        <v>10765</v>
      </c>
      <c r="S273" s="10"/>
    </row>
    <row r="274" spans="1:21" ht="263.39999999999998" customHeight="1" x14ac:dyDescent="0.35">
      <c r="A274" s="144" t="str">
        <f t="shared" ca="1" si="33"/>
        <v>Expired</v>
      </c>
      <c r="B274" s="144" t="s">
        <v>2540</v>
      </c>
      <c r="C274" s="145">
        <v>43899</v>
      </c>
      <c r="D274" s="145">
        <f>C274</f>
        <v>43899</v>
      </c>
      <c r="E274" s="145">
        <f t="shared" ref="E274:E290" si="38">DATE(YEAR(D274)+2,MONTH(D274),DAY(D274)-1)</f>
        <v>44628</v>
      </c>
      <c r="F274" s="144" t="s">
        <v>9130</v>
      </c>
      <c r="G274" s="144" t="s">
        <v>3908</v>
      </c>
      <c r="H274" s="144" t="s">
        <v>19</v>
      </c>
      <c r="I274" s="144" t="s">
        <v>3492</v>
      </c>
      <c r="J274" s="144" t="s">
        <v>2467</v>
      </c>
      <c r="K274" s="146" t="str">
        <f t="shared" si="36"/>
        <v>LP</v>
      </c>
      <c r="L274" s="144" t="s">
        <v>6264</v>
      </c>
      <c r="M274" s="144" t="str">
        <f t="shared" si="37"/>
        <v>Low</v>
      </c>
      <c r="N274" s="144" t="s">
        <v>1364</v>
      </c>
      <c r="O274" s="189"/>
      <c r="P274" s="144" t="s">
        <v>1756</v>
      </c>
      <c r="Q274" s="147" t="s">
        <v>3909</v>
      </c>
      <c r="S274" s="10"/>
    </row>
    <row r="275" spans="1:21" ht="263.39999999999998" customHeight="1" x14ac:dyDescent="0.35">
      <c r="A275" s="144" t="str">
        <f t="shared" ca="1" si="33"/>
        <v>Expired</v>
      </c>
      <c r="B275" s="144" t="s">
        <v>5883</v>
      </c>
      <c r="C275" s="145">
        <v>43060</v>
      </c>
      <c r="D275" s="145">
        <v>44666</v>
      </c>
      <c r="E275" s="145">
        <f t="shared" si="38"/>
        <v>45396</v>
      </c>
      <c r="F275" s="144" t="s">
        <v>1131</v>
      </c>
      <c r="G275" s="144" t="s">
        <v>3914</v>
      </c>
      <c r="H275" s="144" t="s">
        <v>7919</v>
      </c>
      <c r="I275" s="144" t="s">
        <v>3492</v>
      </c>
      <c r="J275" s="144" t="s">
        <v>2467</v>
      </c>
      <c r="K275" s="146" t="str">
        <f t="shared" si="36"/>
        <v>LP</v>
      </c>
      <c r="L275" s="144" t="s">
        <v>6264</v>
      </c>
      <c r="M275" s="144" t="str">
        <f t="shared" si="37"/>
        <v>Low</v>
      </c>
      <c r="N275" s="144" t="s">
        <v>3915</v>
      </c>
      <c r="O275" s="189"/>
      <c r="P275" s="144" t="s">
        <v>1607</v>
      </c>
      <c r="Q275" s="147" t="s">
        <v>3916</v>
      </c>
      <c r="S275" s="10"/>
      <c r="T275" s="10"/>
      <c r="U275" s="10"/>
    </row>
    <row r="276" spans="1:21" ht="263.39999999999998" customHeight="1" x14ac:dyDescent="0.4">
      <c r="A276" s="144" t="str">
        <f t="shared" ca="1" si="33"/>
        <v>Expired</v>
      </c>
      <c r="B276" s="144" t="s">
        <v>937</v>
      </c>
      <c r="C276" s="145">
        <v>42845</v>
      </c>
      <c r="D276" s="145">
        <f>C276</f>
        <v>42845</v>
      </c>
      <c r="E276" s="145">
        <f t="shared" si="38"/>
        <v>43574</v>
      </c>
      <c r="F276" s="144" t="s">
        <v>1941</v>
      </c>
      <c r="G276" s="144" t="s">
        <v>3918</v>
      </c>
      <c r="H276" s="144" t="s">
        <v>23</v>
      </c>
      <c r="I276" s="144" t="s">
        <v>3492</v>
      </c>
      <c r="J276" s="144" t="s">
        <v>2467</v>
      </c>
      <c r="K276" s="146" t="str">
        <f t="shared" si="36"/>
        <v>LP</v>
      </c>
      <c r="L276" s="144" t="s">
        <v>6264</v>
      </c>
      <c r="M276" s="144" t="str">
        <f t="shared" si="37"/>
        <v>Low</v>
      </c>
      <c r="N276" s="144" t="s">
        <v>7467</v>
      </c>
      <c r="O276" s="189"/>
      <c r="P276" s="144" t="s">
        <v>6862</v>
      </c>
      <c r="Q276" s="152" t="s">
        <v>6863</v>
      </c>
    </row>
    <row r="277" spans="1:21" ht="263.39999999999998" customHeight="1" x14ac:dyDescent="0.35">
      <c r="A277" s="144" t="str">
        <f t="shared" ca="1" si="33"/>
        <v>Active</v>
      </c>
      <c r="B277" s="144" t="s">
        <v>2703</v>
      </c>
      <c r="C277" s="145">
        <v>42360</v>
      </c>
      <c r="D277" s="145">
        <v>45246</v>
      </c>
      <c r="E277" s="145">
        <f t="shared" si="38"/>
        <v>45976</v>
      </c>
      <c r="F277" s="144" t="s">
        <v>8660</v>
      </c>
      <c r="G277" s="144" t="s">
        <v>3917</v>
      </c>
      <c r="H277" s="144" t="s">
        <v>45</v>
      </c>
      <c r="I277" s="144" t="s">
        <v>3492</v>
      </c>
      <c r="J277" s="144" t="s">
        <v>2467</v>
      </c>
      <c r="K277" s="146" t="str">
        <f t="shared" si="36"/>
        <v>LP</v>
      </c>
      <c r="L277" s="144" t="s">
        <v>6261</v>
      </c>
      <c r="M277" s="144" t="str">
        <f t="shared" si="37"/>
        <v>Medium</v>
      </c>
      <c r="N277" s="144" t="s">
        <v>1878</v>
      </c>
      <c r="O277" s="189" t="s">
        <v>8661</v>
      </c>
      <c r="P277" s="144" t="s">
        <v>8662</v>
      </c>
      <c r="Q277" s="152" t="s">
        <v>8663</v>
      </c>
      <c r="S277" s="10"/>
    </row>
    <row r="278" spans="1:21" ht="135.65" customHeight="1" x14ac:dyDescent="0.35">
      <c r="A278" s="144" t="str">
        <f t="shared" ca="1" si="33"/>
        <v>Active</v>
      </c>
      <c r="B278" s="144" t="s">
        <v>7195</v>
      </c>
      <c r="C278" s="145">
        <v>42187</v>
      </c>
      <c r="D278" s="145">
        <v>45840</v>
      </c>
      <c r="E278" s="145">
        <f t="shared" si="38"/>
        <v>46569</v>
      </c>
      <c r="F278" s="144" t="s">
        <v>2113</v>
      </c>
      <c r="G278" s="144" t="s">
        <v>3919</v>
      </c>
      <c r="H278" s="144" t="s">
        <v>45</v>
      </c>
      <c r="I278" s="144" t="s">
        <v>3492</v>
      </c>
      <c r="J278" s="144" t="s">
        <v>2467</v>
      </c>
      <c r="K278" s="146" t="str">
        <f t="shared" si="36"/>
        <v>LP</v>
      </c>
      <c r="L278" s="144" t="s">
        <v>6264</v>
      </c>
      <c r="M278" s="144" t="str">
        <f t="shared" si="37"/>
        <v>Low</v>
      </c>
      <c r="N278" s="144" t="s">
        <v>238</v>
      </c>
      <c r="O278" s="189" t="s">
        <v>7809</v>
      </c>
      <c r="P278" s="144" t="s">
        <v>7196</v>
      </c>
      <c r="Q278" s="152" t="s">
        <v>7197</v>
      </c>
      <c r="R278" s="10"/>
      <c r="S278" s="10"/>
    </row>
    <row r="279" spans="1:21" ht="263.39999999999998" customHeight="1" x14ac:dyDescent="0.4">
      <c r="A279" s="144" t="str">
        <f t="shared" ca="1" si="33"/>
        <v>Expired</v>
      </c>
      <c r="B279" s="144" t="s">
        <v>2741</v>
      </c>
      <c r="C279" s="145">
        <v>41838</v>
      </c>
      <c r="D279" s="145">
        <v>44030</v>
      </c>
      <c r="E279" s="145">
        <f t="shared" si="38"/>
        <v>44759</v>
      </c>
      <c r="F279" s="144" t="s">
        <v>167</v>
      </c>
      <c r="G279" s="144" t="s">
        <v>3920</v>
      </c>
      <c r="H279" s="144" t="s">
        <v>45</v>
      </c>
      <c r="I279" s="144" t="s">
        <v>3492</v>
      </c>
      <c r="J279" s="144" t="s">
        <v>2467</v>
      </c>
      <c r="K279" s="146" t="str">
        <f t="shared" si="36"/>
        <v>LP</v>
      </c>
      <c r="L279" s="144" t="s">
        <v>6264</v>
      </c>
      <c r="M279" s="144" t="str">
        <f t="shared" si="37"/>
        <v>Low</v>
      </c>
      <c r="N279" s="144" t="s">
        <v>309</v>
      </c>
      <c r="O279" s="189"/>
      <c r="P279" s="144" t="s">
        <v>1802</v>
      </c>
      <c r="Q279" s="147" t="s">
        <v>3921</v>
      </c>
    </row>
    <row r="280" spans="1:21" ht="103.85" customHeight="1" x14ac:dyDescent="0.4">
      <c r="A280" s="144" t="str">
        <f t="shared" ca="1" si="33"/>
        <v>Expired</v>
      </c>
      <c r="B280" s="144" t="s">
        <v>1179</v>
      </c>
      <c r="C280" s="145">
        <v>43164</v>
      </c>
      <c r="D280" s="145">
        <v>44279</v>
      </c>
      <c r="E280" s="145">
        <f t="shared" si="38"/>
        <v>45008</v>
      </c>
      <c r="F280" s="144" t="s">
        <v>1180</v>
      </c>
      <c r="G280" s="144" t="s">
        <v>3922</v>
      </c>
      <c r="H280" s="144" t="s">
        <v>5</v>
      </c>
      <c r="I280" s="144" t="s">
        <v>3492</v>
      </c>
      <c r="J280" s="144" t="s">
        <v>2467</v>
      </c>
      <c r="K280" s="146" t="str">
        <f t="shared" si="36"/>
        <v>LP</v>
      </c>
      <c r="L280" s="144" t="s">
        <v>6264</v>
      </c>
      <c r="M280" s="144" t="str">
        <f t="shared" si="37"/>
        <v>Low</v>
      </c>
      <c r="N280" s="144" t="s">
        <v>7468</v>
      </c>
      <c r="O280" s="189"/>
      <c r="P280" s="144" t="s">
        <v>2195</v>
      </c>
      <c r="Q280" s="152" t="s">
        <v>3923</v>
      </c>
    </row>
    <row r="281" spans="1:21" ht="109.2" customHeight="1" x14ac:dyDescent="0.4">
      <c r="A281" s="144" t="str">
        <f t="shared" ca="1" si="33"/>
        <v>Active</v>
      </c>
      <c r="B281" s="144" t="s">
        <v>2919</v>
      </c>
      <c r="C281" s="145">
        <v>41752</v>
      </c>
      <c r="D281" s="145">
        <v>45460</v>
      </c>
      <c r="E281" s="145">
        <f t="shared" si="38"/>
        <v>46189</v>
      </c>
      <c r="F281" s="144" t="s">
        <v>5723</v>
      </c>
      <c r="G281" s="144" t="s">
        <v>10010</v>
      </c>
      <c r="H281" s="144" t="s">
        <v>45</v>
      </c>
      <c r="I281" s="144" t="s">
        <v>3492</v>
      </c>
      <c r="J281" s="144" t="s">
        <v>2467</v>
      </c>
      <c r="K281" s="146" t="str">
        <f t="shared" si="36"/>
        <v>LP</v>
      </c>
      <c r="L281" s="144" t="s">
        <v>6261</v>
      </c>
      <c r="M281" s="144" t="str">
        <f t="shared" si="37"/>
        <v>Medium</v>
      </c>
      <c r="N281" s="144" t="s">
        <v>267</v>
      </c>
      <c r="O281" s="189" t="s">
        <v>10011</v>
      </c>
      <c r="P281" s="144" t="s">
        <v>10012</v>
      </c>
      <c r="Q281" s="147" t="s">
        <v>10013</v>
      </c>
    </row>
    <row r="282" spans="1:21" ht="263.39999999999998" customHeight="1" x14ac:dyDescent="0.4">
      <c r="A282" s="144" t="str">
        <f t="shared" ca="1" si="33"/>
        <v>Active</v>
      </c>
      <c r="B282" s="144" t="s">
        <v>2694</v>
      </c>
      <c r="C282" s="145">
        <v>43088</v>
      </c>
      <c r="D282" s="145">
        <v>45279</v>
      </c>
      <c r="E282" s="145">
        <f t="shared" si="38"/>
        <v>46009</v>
      </c>
      <c r="F282" s="144" t="s">
        <v>1155</v>
      </c>
      <c r="G282" s="144" t="s">
        <v>3927</v>
      </c>
      <c r="H282" s="144" t="s">
        <v>7919</v>
      </c>
      <c r="I282" s="144" t="s">
        <v>3492</v>
      </c>
      <c r="J282" s="144" t="s">
        <v>2467</v>
      </c>
      <c r="K282" s="146" t="str">
        <f t="shared" si="36"/>
        <v>LP</v>
      </c>
      <c r="L282" s="144" t="s">
        <v>6264</v>
      </c>
      <c r="M282" s="144" t="str">
        <f t="shared" si="37"/>
        <v>Low</v>
      </c>
      <c r="N282" s="144" t="s">
        <v>3515</v>
      </c>
      <c r="O282" s="189" t="s">
        <v>8885</v>
      </c>
      <c r="P282" s="144" t="s">
        <v>8886</v>
      </c>
      <c r="Q282" s="147" t="s">
        <v>8887</v>
      </c>
      <c r="R282" s="11"/>
      <c r="S282" s="11"/>
      <c r="T282" s="11"/>
      <c r="U282" s="11"/>
    </row>
    <row r="283" spans="1:21" ht="263.39999999999998" customHeight="1" x14ac:dyDescent="0.4">
      <c r="A283" s="144" t="str">
        <f t="shared" ca="1" si="33"/>
        <v>Active</v>
      </c>
      <c r="B283" s="144" t="s">
        <v>2738</v>
      </c>
      <c r="C283" s="145">
        <v>43669</v>
      </c>
      <c r="D283" s="145">
        <v>45861</v>
      </c>
      <c r="E283" s="145">
        <f t="shared" si="38"/>
        <v>46590</v>
      </c>
      <c r="F283" s="144" t="s">
        <v>9326</v>
      </c>
      <c r="G283" s="144" t="s">
        <v>3928</v>
      </c>
      <c r="H283" s="144" t="s">
        <v>45</v>
      </c>
      <c r="I283" s="144" t="s">
        <v>3492</v>
      </c>
      <c r="J283" s="144" t="s">
        <v>2467</v>
      </c>
      <c r="K283" s="146" t="str">
        <f t="shared" si="36"/>
        <v>LP</v>
      </c>
      <c r="L283" s="144" t="s">
        <v>6264</v>
      </c>
      <c r="M283" s="144" t="str">
        <f t="shared" si="37"/>
        <v>Low</v>
      </c>
      <c r="N283" s="144" t="s">
        <v>7469</v>
      </c>
      <c r="O283" s="189" t="s">
        <v>9323</v>
      </c>
      <c r="P283" s="144" t="s">
        <v>9324</v>
      </c>
      <c r="Q283" s="147" t="s">
        <v>9325</v>
      </c>
    </row>
    <row r="284" spans="1:21" ht="263.39999999999998" customHeight="1" x14ac:dyDescent="0.4">
      <c r="A284" s="144" t="str">
        <f t="shared" ca="1" si="33"/>
        <v>Expired</v>
      </c>
      <c r="B284" s="144" t="s">
        <v>2530</v>
      </c>
      <c r="C284" s="145">
        <v>43856</v>
      </c>
      <c r="D284" s="145">
        <f>C284</f>
        <v>43856</v>
      </c>
      <c r="E284" s="145">
        <f t="shared" si="38"/>
        <v>44586</v>
      </c>
      <c r="F284" s="144" t="s">
        <v>2975</v>
      </c>
      <c r="G284" s="144" t="s">
        <v>3931</v>
      </c>
      <c r="H284" s="144" t="s">
        <v>7919</v>
      </c>
      <c r="I284" s="144" t="s">
        <v>3492</v>
      </c>
      <c r="J284" s="144" t="s">
        <v>2467</v>
      </c>
      <c r="K284" s="146" t="str">
        <f t="shared" si="36"/>
        <v>LP</v>
      </c>
      <c r="L284" s="144" t="s">
        <v>6266</v>
      </c>
      <c r="M284" s="144" t="str">
        <f t="shared" si="37"/>
        <v>Low</v>
      </c>
      <c r="N284" s="144" t="s">
        <v>1364</v>
      </c>
      <c r="O284" s="189"/>
      <c r="P284" s="144" t="s">
        <v>6858</v>
      </c>
      <c r="Q284" s="147" t="s">
        <v>6859</v>
      </c>
    </row>
    <row r="285" spans="1:21" ht="263.39999999999998" customHeight="1" x14ac:dyDescent="0.35">
      <c r="A285" s="144" t="str">
        <f t="shared" ca="1" si="33"/>
        <v>Active</v>
      </c>
      <c r="B285" s="144" t="s">
        <v>6295</v>
      </c>
      <c r="C285" s="145">
        <v>43886</v>
      </c>
      <c r="D285" s="145">
        <v>45347</v>
      </c>
      <c r="E285" s="145">
        <f t="shared" si="38"/>
        <v>46077</v>
      </c>
      <c r="F285" s="144" t="s">
        <v>27</v>
      </c>
      <c r="G285" s="144" t="s">
        <v>3933</v>
      </c>
      <c r="H285" s="144" t="s">
        <v>7919</v>
      </c>
      <c r="I285" s="144" t="s">
        <v>3492</v>
      </c>
      <c r="J285" s="144" t="s">
        <v>2467</v>
      </c>
      <c r="K285" s="146" t="str">
        <f t="shared" si="36"/>
        <v>LP</v>
      </c>
      <c r="L285" s="144" t="s">
        <v>6264</v>
      </c>
      <c r="M285" s="144" t="str">
        <f t="shared" si="37"/>
        <v>Low</v>
      </c>
      <c r="N285" s="144" t="s">
        <v>224</v>
      </c>
      <c r="O285" s="189" t="s">
        <v>10146</v>
      </c>
      <c r="P285" s="144" t="s">
        <v>6296</v>
      </c>
      <c r="Q285" s="147" t="s">
        <v>10147</v>
      </c>
      <c r="S285" s="10"/>
    </row>
    <row r="286" spans="1:21" ht="263.39999999999998" customHeight="1" x14ac:dyDescent="0.4">
      <c r="A286" s="144" t="str">
        <f t="shared" ca="1" si="33"/>
        <v>Expired</v>
      </c>
      <c r="B286" s="144" t="s">
        <v>2841</v>
      </c>
      <c r="C286" s="145">
        <v>43739</v>
      </c>
      <c r="D286" s="145">
        <v>45200</v>
      </c>
      <c r="E286" s="145">
        <f t="shared" si="38"/>
        <v>45930</v>
      </c>
      <c r="F286" s="144" t="s">
        <v>2976</v>
      </c>
      <c r="G286" s="144" t="s">
        <v>3934</v>
      </c>
      <c r="H286" s="144" t="s">
        <v>7919</v>
      </c>
      <c r="I286" s="144" t="s">
        <v>3492</v>
      </c>
      <c r="J286" s="144" t="s">
        <v>2467</v>
      </c>
      <c r="K286" s="146" t="str">
        <f t="shared" si="36"/>
        <v>LP</v>
      </c>
      <c r="L286" s="144" t="s">
        <v>6264</v>
      </c>
      <c r="M286" s="144" t="str">
        <f t="shared" si="37"/>
        <v>Low</v>
      </c>
      <c r="N286" s="144" t="s">
        <v>7471</v>
      </c>
      <c r="O286" s="189" t="s">
        <v>9212</v>
      </c>
      <c r="P286" s="144" t="s">
        <v>9213</v>
      </c>
      <c r="Q286" s="147" t="s">
        <v>9214</v>
      </c>
    </row>
    <row r="287" spans="1:21" ht="263.39999999999998" customHeight="1" x14ac:dyDescent="0.4">
      <c r="A287" s="144" t="str">
        <f t="shared" ca="1" si="33"/>
        <v>Active</v>
      </c>
      <c r="B287" s="144" t="s">
        <v>2676</v>
      </c>
      <c r="C287" s="145">
        <v>43818</v>
      </c>
      <c r="D287" s="145">
        <v>45827</v>
      </c>
      <c r="E287" s="145">
        <f t="shared" si="38"/>
        <v>46556</v>
      </c>
      <c r="F287" s="144" t="s">
        <v>9848</v>
      </c>
      <c r="G287" s="144" t="s">
        <v>9849</v>
      </c>
      <c r="H287" s="144" t="s">
        <v>23</v>
      </c>
      <c r="I287" s="144" t="s">
        <v>3492</v>
      </c>
      <c r="J287" s="144" t="s">
        <v>2467</v>
      </c>
      <c r="K287" s="146" t="str">
        <f t="shared" si="36"/>
        <v>LP</v>
      </c>
      <c r="L287" s="144" t="s">
        <v>6261</v>
      </c>
      <c r="M287" s="144" t="str">
        <f t="shared" si="37"/>
        <v>Medium</v>
      </c>
      <c r="N287" s="144" t="s">
        <v>7472</v>
      </c>
      <c r="O287" s="189" t="s">
        <v>9850</v>
      </c>
      <c r="P287" s="144" t="s">
        <v>9851</v>
      </c>
      <c r="Q287" s="147" t="s">
        <v>9852</v>
      </c>
    </row>
    <row r="288" spans="1:21" ht="263.39999999999998" customHeight="1" x14ac:dyDescent="0.4">
      <c r="A288" s="144" t="str">
        <f t="shared" ca="1" si="33"/>
        <v>Expired</v>
      </c>
      <c r="B288" s="144" t="s">
        <v>889</v>
      </c>
      <c r="C288" s="145">
        <v>42732</v>
      </c>
      <c r="D288" s="145">
        <v>43462</v>
      </c>
      <c r="E288" s="145">
        <f t="shared" si="38"/>
        <v>44192</v>
      </c>
      <c r="F288" s="144" t="s">
        <v>897</v>
      </c>
      <c r="G288" s="144" t="s">
        <v>3935</v>
      </c>
      <c r="H288" s="144" t="s">
        <v>7921</v>
      </c>
      <c r="I288" s="144" t="s">
        <v>3492</v>
      </c>
      <c r="J288" s="144" t="s">
        <v>2467</v>
      </c>
      <c r="K288" s="146" t="str">
        <f t="shared" si="36"/>
        <v>LP</v>
      </c>
      <c r="L288" s="144" t="s">
        <v>6261</v>
      </c>
      <c r="M288" s="144" t="str">
        <f t="shared" si="37"/>
        <v>Medium</v>
      </c>
      <c r="N288" s="144" t="s">
        <v>912</v>
      </c>
      <c r="O288" s="189"/>
      <c r="P288" s="144" t="s">
        <v>6827</v>
      </c>
      <c r="Q288" s="147" t="s">
        <v>6828</v>
      </c>
    </row>
    <row r="289" spans="1:17" ht="263.39999999999998" customHeight="1" x14ac:dyDescent="0.4">
      <c r="A289" s="144" t="str">
        <f t="shared" ca="1" si="33"/>
        <v>Active</v>
      </c>
      <c r="B289" s="144" t="s">
        <v>5960</v>
      </c>
      <c r="C289" s="145">
        <v>41795</v>
      </c>
      <c r="D289" s="145">
        <v>45448</v>
      </c>
      <c r="E289" s="145">
        <f t="shared" si="38"/>
        <v>46177</v>
      </c>
      <c r="F289" s="144" t="s">
        <v>3321</v>
      </c>
      <c r="G289" s="144" t="s">
        <v>3942</v>
      </c>
      <c r="H289" s="144" t="s">
        <v>7919</v>
      </c>
      <c r="I289" s="144" t="s">
        <v>3492</v>
      </c>
      <c r="J289" s="144" t="s">
        <v>2467</v>
      </c>
      <c r="K289" s="146" t="str">
        <f t="shared" si="36"/>
        <v>LP</v>
      </c>
      <c r="L289" s="144" t="s">
        <v>6261</v>
      </c>
      <c r="M289" s="144" t="str">
        <f t="shared" si="37"/>
        <v>Medium</v>
      </c>
      <c r="N289" s="144" t="s">
        <v>3403</v>
      </c>
      <c r="O289" s="189" t="s">
        <v>10724</v>
      </c>
      <c r="P289" s="144" t="s">
        <v>10725</v>
      </c>
      <c r="Q289" s="147" t="s">
        <v>10726</v>
      </c>
    </row>
    <row r="290" spans="1:17" ht="263.39999999999998" customHeight="1" x14ac:dyDescent="0.4">
      <c r="A290" s="144" t="str">
        <f t="shared" ca="1" si="33"/>
        <v>Expired</v>
      </c>
      <c r="B290" s="144" t="s">
        <v>6143</v>
      </c>
      <c r="C290" s="145">
        <v>41883</v>
      </c>
      <c r="D290" s="145">
        <v>44805</v>
      </c>
      <c r="E290" s="145">
        <f t="shared" si="38"/>
        <v>45535</v>
      </c>
      <c r="F290" s="144" t="s">
        <v>347</v>
      </c>
      <c r="G290" s="144" t="s">
        <v>10548</v>
      </c>
      <c r="H290" s="144" t="s">
        <v>7919</v>
      </c>
      <c r="I290" s="144" t="s">
        <v>3492</v>
      </c>
      <c r="J290" s="144" t="s">
        <v>2467</v>
      </c>
      <c r="K290" s="146" t="str">
        <f t="shared" si="36"/>
        <v>LP</v>
      </c>
      <c r="L290" s="144" t="s">
        <v>6261</v>
      </c>
      <c r="M290" s="144" t="str">
        <f t="shared" si="37"/>
        <v>Medium</v>
      </c>
      <c r="N290" s="144" t="s">
        <v>3943</v>
      </c>
      <c r="O290" s="189"/>
      <c r="P290" s="144" t="s">
        <v>960</v>
      </c>
      <c r="Q290" s="147" t="s">
        <v>3944</v>
      </c>
    </row>
    <row r="291" spans="1:17" ht="263.39999999999998" customHeight="1" x14ac:dyDescent="0.4">
      <c r="A291" s="144" t="str">
        <f t="shared" ca="1" si="33"/>
        <v>Expired</v>
      </c>
      <c r="B291" s="144" t="s">
        <v>2803</v>
      </c>
      <c r="C291" s="145">
        <v>43847</v>
      </c>
      <c r="D291" s="145">
        <v>45308</v>
      </c>
      <c r="E291" s="145">
        <f>DATE(YEAR(D291)+1,MONTH(D291),DAY(D291)-1)</f>
        <v>45673</v>
      </c>
      <c r="F291" s="144" t="s">
        <v>2977</v>
      </c>
      <c r="G291" s="144" t="s">
        <v>3945</v>
      </c>
      <c r="H291" s="144" t="s">
        <v>7919</v>
      </c>
      <c r="I291" s="144" t="s">
        <v>3492</v>
      </c>
      <c r="J291" s="144" t="s">
        <v>2467</v>
      </c>
      <c r="K291" s="146" t="str">
        <f t="shared" si="36"/>
        <v>LP</v>
      </c>
      <c r="L291" s="144" t="s">
        <v>6261</v>
      </c>
      <c r="M291" s="144" t="str">
        <f t="shared" si="37"/>
        <v>Medium</v>
      </c>
      <c r="N291" s="144" t="s">
        <v>7474</v>
      </c>
      <c r="O291" s="189" t="s">
        <v>9473</v>
      </c>
      <c r="P291" s="144" t="s">
        <v>9474</v>
      </c>
      <c r="Q291" s="147" t="s">
        <v>9475</v>
      </c>
    </row>
    <row r="292" spans="1:17" ht="263.39999999999998" customHeight="1" x14ac:dyDescent="0.4">
      <c r="A292" s="144" t="str">
        <f t="shared" ca="1" si="33"/>
        <v>Expired</v>
      </c>
      <c r="B292" s="144" t="s">
        <v>2656</v>
      </c>
      <c r="C292" s="145">
        <v>44489</v>
      </c>
      <c r="D292" s="145">
        <v>44489</v>
      </c>
      <c r="E292" s="145">
        <f t="shared" ref="E292:E309" si="39">DATE(YEAR(D292)+2,MONTH(D292),DAY(D292)-1)</f>
        <v>45218</v>
      </c>
      <c r="F292" s="144" t="s">
        <v>5724</v>
      </c>
      <c r="G292" s="144" t="s">
        <v>3946</v>
      </c>
      <c r="H292" s="144" t="s">
        <v>19</v>
      </c>
      <c r="I292" s="144" t="s">
        <v>3492</v>
      </c>
      <c r="J292" s="144" t="s">
        <v>2467</v>
      </c>
      <c r="K292" s="146" t="str">
        <f t="shared" si="36"/>
        <v>LP</v>
      </c>
      <c r="L292" s="144" t="s">
        <v>6264</v>
      </c>
      <c r="M292" s="144" t="str">
        <f t="shared" si="37"/>
        <v>Low</v>
      </c>
      <c r="N292" s="144" t="s">
        <v>1364</v>
      </c>
      <c r="O292" s="189"/>
      <c r="P292" s="144" t="s">
        <v>6826</v>
      </c>
      <c r="Q292" s="152" t="s">
        <v>3947</v>
      </c>
    </row>
    <row r="293" spans="1:17" ht="263.39999999999998" customHeight="1" x14ac:dyDescent="0.4">
      <c r="A293" s="160" t="str">
        <f t="shared" ca="1" si="33"/>
        <v>Expired</v>
      </c>
      <c r="B293" s="160" t="s">
        <v>117</v>
      </c>
      <c r="C293" s="161">
        <v>41810</v>
      </c>
      <c r="D293" s="161">
        <v>44002</v>
      </c>
      <c r="E293" s="161">
        <f t="shared" si="39"/>
        <v>44731</v>
      </c>
      <c r="F293" s="160" t="s">
        <v>2005</v>
      </c>
      <c r="G293" s="160" t="s">
        <v>3948</v>
      </c>
      <c r="H293" s="160" t="s">
        <v>7919</v>
      </c>
      <c r="I293" s="160" t="s">
        <v>3492</v>
      </c>
      <c r="J293" s="160" t="s">
        <v>2467</v>
      </c>
      <c r="K293" s="162" t="str">
        <f t="shared" si="36"/>
        <v>LP</v>
      </c>
      <c r="L293" s="160" t="s">
        <v>6261</v>
      </c>
      <c r="M293" s="160" t="str">
        <f t="shared" si="37"/>
        <v>Medium</v>
      </c>
      <c r="N293" s="163" t="s">
        <v>7475</v>
      </c>
      <c r="O293" s="191"/>
      <c r="P293" s="160" t="s">
        <v>1050</v>
      </c>
      <c r="Q293" s="172" t="s">
        <v>3949</v>
      </c>
    </row>
    <row r="294" spans="1:17" ht="263.39999999999998" customHeight="1" x14ac:dyDescent="0.4">
      <c r="A294" s="144" t="str">
        <f t="shared" ca="1" si="33"/>
        <v>Expired</v>
      </c>
      <c r="B294" s="144" t="s">
        <v>2565</v>
      </c>
      <c r="C294" s="145">
        <v>41863</v>
      </c>
      <c r="D294" s="145">
        <v>44055</v>
      </c>
      <c r="E294" s="145">
        <f t="shared" si="39"/>
        <v>44784</v>
      </c>
      <c r="F294" s="144" t="s">
        <v>2028</v>
      </c>
      <c r="G294" s="144" t="s">
        <v>3950</v>
      </c>
      <c r="H294" s="144" t="s">
        <v>7919</v>
      </c>
      <c r="I294" s="144" t="s">
        <v>3492</v>
      </c>
      <c r="J294" s="144" t="s">
        <v>2467</v>
      </c>
      <c r="K294" s="146" t="str">
        <f t="shared" si="36"/>
        <v>LP</v>
      </c>
      <c r="L294" s="144" t="s">
        <v>6261</v>
      </c>
      <c r="M294" s="144" t="str">
        <f t="shared" si="37"/>
        <v>Medium</v>
      </c>
      <c r="N294" s="144" t="s">
        <v>368</v>
      </c>
      <c r="O294" s="189"/>
      <c r="P294" s="144" t="s">
        <v>1813</v>
      </c>
      <c r="Q294" s="147" t="s">
        <v>3951</v>
      </c>
    </row>
    <row r="295" spans="1:17" ht="263.39999999999998" customHeight="1" x14ac:dyDescent="0.4">
      <c r="A295" s="144" t="str">
        <f t="shared" ca="1" si="33"/>
        <v>Expired</v>
      </c>
      <c r="B295" s="144" t="s">
        <v>2519</v>
      </c>
      <c r="C295" s="145">
        <v>43768</v>
      </c>
      <c r="D295" s="145">
        <f>C295</f>
        <v>43768</v>
      </c>
      <c r="E295" s="145">
        <f t="shared" si="39"/>
        <v>44498</v>
      </c>
      <c r="F295" s="144" t="s">
        <v>2978</v>
      </c>
      <c r="G295" s="144" t="s">
        <v>3953</v>
      </c>
      <c r="H295" s="144" t="s">
        <v>5</v>
      </c>
      <c r="I295" s="144" t="s">
        <v>3492</v>
      </c>
      <c r="J295" s="144" t="s">
        <v>2560</v>
      </c>
      <c r="K295" s="146" t="str">
        <f t="shared" si="36"/>
        <v>LP</v>
      </c>
      <c r="L295" s="144" t="s">
        <v>6266</v>
      </c>
      <c r="M295" s="144" t="str">
        <f t="shared" si="37"/>
        <v>Low</v>
      </c>
      <c r="N295" s="144" t="s">
        <v>3954</v>
      </c>
      <c r="O295" s="189"/>
      <c r="P295" s="144" t="s">
        <v>1744</v>
      </c>
      <c r="Q295" s="147" t="s">
        <v>3955</v>
      </c>
    </row>
    <row r="296" spans="1:17" ht="263.39999999999998" customHeight="1" x14ac:dyDescent="0.4">
      <c r="A296" s="144" t="str">
        <f t="shared" ca="1" si="33"/>
        <v>Expired</v>
      </c>
      <c r="B296" s="144" t="s">
        <v>7068</v>
      </c>
      <c r="C296" s="145">
        <v>45106</v>
      </c>
      <c r="D296" s="145">
        <f>C296</f>
        <v>45106</v>
      </c>
      <c r="E296" s="145">
        <f t="shared" si="39"/>
        <v>45836</v>
      </c>
      <c r="F296" s="144" t="s">
        <v>7069</v>
      </c>
      <c r="G296" s="144" t="s">
        <v>7070</v>
      </c>
      <c r="H296" s="144" t="s">
        <v>7919</v>
      </c>
      <c r="I296" s="144" t="s">
        <v>3492</v>
      </c>
      <c r="J296" s="144" t="s">
        <v>2467</v>
      </c>
      <c r="K296" s="146" t="str">
        <f t="shared" si="36"/>
        <v>LP</v>
      </c>
      <c r="L296" s="144" t="s">
        <v>6261</v>
      </c>
      <c r="M296" s="144" t="str">
        <f t="shared" si="37"/>
        <v>Medium</v>
      </c>
      <c r="N296" s="144" t="s">
        <v>7319</v>
      </c>
      <c r="O296" s="189" t="s">
        <v>7810</v>
      </c>
      <c r="P296" s="144" t="s">
        <v>7071</v>
      </c>
      <c r="Q296" s="147" t="s">
        <v>7072</v>
      </c>
    </row>
    <row r="297" spans="1:17" ht="263.39999999999998" customHeight="1" x14ac:dyDescent="0.4">
      <c r="A297" s="144" t="str">
        <f t="shared" ca="1" si="33"/>
        <v>Expired</v>
      </c>
      <c r="B297" s="144" t="s">
        <v>1271</v>
      </c>
      <c r="C297" s="145">
        <v>43257</v>
      </c>
      <c r="D297" s="145">
        <v>43988</v>
      </c>
      <c r="E297" s="145">
        <f t="shared" si="39"/>
        <v>44717</v>
      </c>
      <c r="F297" s="144" t="s">
        <v>2979</v>
      </c>
      <c r="G297" s="144" t="s">
        <v>3956</v>
      </c>
      <c r="H297" s="144" t="s">
        <v>7919</v>
      </c>
      <c r="I297" s="144" t="s">
        <v>3492</v>
      </c>
      <c r="J297" s="144" t="s">
        <v>2560</v>
      </c>
      <c r="K297" s="146" t="str">
        <f t="shared" si="36"/>
        <v>LP</v>
      </c>
      <c r="L297" s="144" t="s">
        <v>6261</v>
      </c>
      <c r="M297" s="144" t="str">
        <f t="shared" si="37"/>
        <v>Medium</v>
      </c>
      <c r="N297" s="144" t="s">
        <v>3957</v>
      </c>
      <c r="O297" s="189"/>
      <c r="P297" s="144" t="s">
        <v>3405</v>
      </c>
      <c r="Q297" s="147" t="s">
        <v>3958</v>
      </c>
    </row>
    <row r="298" spans="1:17" ht="263.39999999999998" customHeight="1" x14ac:dyDescent="0.4">
      <c r="A298" s="144" t="str">
        <f t="shared" ca="1" si="33"/>
        <v>Expired</v>
      </c>
      <c r="B298" s="144" t="s">
        <v>6192</v>
      </c>
      <c r="C298" s="145">
        <v>41835</v>
      </c>
      <c r="D298" s="145">
        <v>44757</v>
      </c>
      <c r="E298" s="145">
        <f t="shared" si="39"/>
        <v>45487</v>
      </c>
      <c r="F298" s="144" t="s">
        <v>157</v>
      </c>
      <c r="G298" s="144" t="s">
        <v>3959</v>
      </c>
      <c r="H298" s="144" t="s">
        <v>36</v>
      </c>
      <c r="I298" s="144" t="s">
        <v>3492</v>
      </c>
      <c r="J298" s="144" t="s">
        <v>2467</v>
      </c>
      <c r="K298" s="146" t="str">
        <f t="shared" si="36"/>
        <v>LP</v>
      </c>
      <c r="L298" s="144" t="s">
        <v>6261</v>
      </c>
      <c r="M298" s="144" t="str">
        <f t="shared" ref="M298:M329" si="40">IF(EXACT(L298,"Overseas Charities Operating in Jamaica"),"Medium",IF(EXACT(L298,"Muslim Groups/Foundations"),"Medium",IF(EXACT(L298,"Churches"),"Low",IF(EXACT(L298,"Benevolent Societies"),"Low",IF(EXACT(L298,"Alumni/Past Students Associations"),"Low",IF(EXACT(L298,"Schools(Government/Private)"),"Low",IF(EXACT(L298,"Govt.Based Trusts/Charities"),"Low",IF(EXACT(L298,"Trust"),"Medium",IF(EXACT(L298,"Company Based Foundations"),"Medium",IF(EXACT(L298,"Other Foundations"),"Medium",IF(EXACT(L298,"Unincorporated Groups"),"Medium","")))))))))))</f>
        <v>Medium</v>
      </c>
      <c r="N298" s="144" t="s">
        <v>305</v>
      </c>
      <c r="O298" s="189"/>
      <c r="P298" s="144" t="s">
        <v>1820</v>
      </c>
      <c r="Q298" s="147" t="s">
        <v>3960</v>
      </c>
    </row>
    <row r="299" spans="1:17" ht="263.39999999999998" customHeight="1" x14ac:dyDescent="0.4">
      <c r="A299" s="144" t="str">
        <f t="shared" ca="1" si="33"/>
        <v>Expired</v>
      </c>
      <c r="B299" s="144" t="s">
        <v>2691</v>
      </c>
      <c r="C299" s="145">
        <v>42873</v>
      </c>
      <c r="D299" s="145">
        <v>44334</v>
      </c>
      <c r="E299" s="145">
        <f t="shared" si="39"/>
        <v>45063</v>
      </c>
      <c r="F299" s="144" t="s">
        <v>2128</v>
      </c>
      <c r="G299" s="144" t="s">
        <v>3961</v>
      </c>
      <c r="H299" s="144" t="s">
        <v>7919</v>
      </c>
      <c r="I299" s="144" t="s">
        <v>3492</v>
      </c>
      <c r="J299" s="144" t="s">
        <v>2467</v>
      </c>
      <c r="K299" s="146" t="str">
        <f t="shared" si="36"/>
        <v>LP</v>
      </c>
      <c r="L299" s="144" t="s">
        <v>6264</v>
      </c>
      <c r="M299" s="144" t="str">
        <f t="shared" si="40"/>
        <v>Low</v>
      </c>
      <c r="N299" s="144" t="s">
        <v>3962</v>
      </c>
      <c r="O299" s="189"/>
      <c r="P299" s="144" t="s">
        <v>1867</v>
      </c>
      <c r="Q299" s="147" t="s">
        <v>749</v>
      </c>
    </row>
    <row r="300" spans="1:17" ht="263.39999999999998" customHeight="1" x14ac:dyDescent="0.4">
      <c r="A300" s="144" t="str">
        <f t="shared" ca="1" si="33"/>
        <v>Expired</v>
      </c>
      <c r="B300" s="144" t="s">
        <v>2416</v>
      </c>
      <c r="C300" s="145">
        <v>42044</v>
      </c>
      <c r="D300" s="145">
        <v>44966</v>
      </c>
      <c r="E300" s="145">
        <f t="shared" si="39"/>
        <v>45696</v>
      </c>
      <c r="F300" s="144" t="s">
        <v>511</v>
      </c>
      <c r="G300" s="144" t="s">
        <v>3963</v>
      </c>
      <c r="H300" s="144" t="s">
        <v>7919</v>
      </c>
      <c r="I300" s="144" t="s">
        <v>3492</v>
      </c>
      <c r="J300" s="144" t="s">
        <v>2467</v>
      </c>
      <c r="K300" s="146" t="str">
        <f t="shared" si="36"/>
        <v>LP</v>
      </c>
      <c r="L300" s="144" t="s">
        <v>6261</v>
      </c>
      <c r="M300" s="144" t="str">
        <f t="shared" si="40"/>
        <v>Medium</v>
      </c>
      <c r="N300" s="144" t="s">
        <v>3964</v>
      </c>
      <c r="O300" s="189"/>
      <c r="P300" s="144" t="s">
        <v>1816</v>
      </c>
      <c r="Q300" s="147" t="s">
        <v>6456</v>
      </c>
    </row>
    <row r="301" spans="1:17" ht="263.39999999999998" customHeight="1" x14ac:dyDescent="0.4">
      <c r="A301" s="144" t="str">
        <f t="shared" ca="1" si="33"/>
        <v>Active</v>
      </c>
      <c r="B301" s="144" t="s">
        <v>6315</v>
      </c>
      <c r="C301" s="145">
        <v>42690</v>
      </c>
      <c r="D301" s="145">
        <v>45612</v>
      </c>
      <c r="E301" s="145">
        <f t="shared" si="39"/>
        <v>46341</v>
      </c>
      <c r="F301" s="144" t="s">
        <v>2100</v>
      </c>
      <c r="G301" s="144" t="s">
        <v>10535</v>
      </c>
      <c r="H301" s="144" t="s">
        <v>7919</v>
      </c>
      <c r="I301" s="144" t="s">
        <v>3492</v>
      </c>
      <c r="J301" s="144" t="s">
        <v>2467</v>
      </c>
      <c r="K301" s="146" t="str">
        <f t="shared" si="36"/>
        <v>LP</v>
      </c>
      <c r="L301" s="144" t="s">
        <v>6264</v>
      </c>
      <c r="M301" s="144" t="str">
        <f t="shared" si="40"/>
        <v>Low</v>
      </c>
      <c r="N301" s="144" t="s">
        <v>7476</v>
      </c>
      <c r="O301" s="189" t="s">
        <v>10536</v>
      </c>
      <c r="P301" s="144" t="s">
        <v>1859</v>
      </c>
      <c r="Q301" s="147" t="s">
        <v>10537</v>
      </c>
    </row>
    <row r="302" spans="1:17" ht="263.39999999999998" customHeight="1" x14ac:dyDescent="0.4">
      <c r="A302" s="144" t="str">
        <f t="shared" ca="1" si="33"/>
        <v>Expired</v>
      </c>
      <c r="B302" s="144" t="s">
        <v>813</v>
      </c>
      <c r="C302" s="145">
        <v>42577</v>
      </c>
      <c r="D302" s="145">
        <f>C302</f>
        <v>42577</v>
      </c>
      <c r="E302" s="145">
        <f t="shared" si="39"/>
        <v>43306</v>
      </c>
      <c r="F302" s="144" t="s">
        <v>1926</v>
      </c>
      <c r="G302" s="144" t="s">
        <v>3965</v>
      </c>
      <c r="H302" s="144" t="s">
        <v>19</v>
      </c>
      <c r="I302" s="144" t="s">
        <v>3492</v>
      </c>
      <c r="J302" s="144" t="s">
        <v>2467</v>
      </c>
      <c r="K302" s="146" t="str">
        <f t="shared" si="36"/>
        <v>LP</v>
      </c>
      <c r="L302" s="144" t="s">
        <v>6264</v>
      </c>
      <c r="M302" s="144" t="str">
        <f t="shared" si="40"/>
        <v>Low</v>
      </c>
      <c r="N302" s="144" t="s">
        <v>7477</v>
      </c>
      <c r="O302" s="189"/>
      <c r="P302" s="144" t="s">
        <v>6823</v>
      </c>
      <c r="Q302" s="152" t="s">
        <v>6824</v>
      </c>
    </row>
    <row r="303" spans="1:17" ht="263.39999999999998" customHeight="1" x14ac:dyDescent="0.4">
      <c r="A303" s="144" t="str">
        <f t="shared" ca="1" si="33"/>
        <v>Expired</v>
      </c>
      <c r="B303" s="144" t="s">
        <v>1651</v>
      </c>
      <c r="C303" s="145">
        <v>44152</v>
      </c>
      <c r="D303" s="145">
        <f>C303</f>
        <v>44152</v>
      </c>
      <c r="E303" s="145">
        <f t="shared" si="39"/>
        <v>44881</v>
      </c>
      <c r="F303" s="144" t="s">
        <v>2980</v>
      </c>
      <c r="G303" s="144" t="s">
        <v>3966</v>
      </c>
      <c r="H303" s="144" t="s">
        <v>7919</v>
      </c>
      <c r="I303" s="144" t="s">
        <v>3492</v>
      </c>
      <c r="J303" s="144" t="s">
        <v>2467</v>
      </c>
      <c r="K303" s="146" t="str">
        <f t="shared" si="36"/>
        <v>LP</v>
      </c>
      <c r="L303" s="144" t="s">
        <v>6265</v>
      </c>
      <c r="M303" s="144" t="str">
        <f t="shared" si="40"/>
        <v>Low</v>
      </c>
      <c r="N303" s="144" t="s">
        <v>3967</v>
      </c>
      <c r="O303" s="189"/>
      <c r="P303" s="144" t="s">
        <v>1772</v>
      </c>
      <c r="Q303" s="147" t="s">
        <v>3968</v>
      </c>
    </row>
    <row r="304" spans="1:17" ht="263.39999999999998" customHeight="1" x14ac:dyDescent="0.4">
      <c r="A304" s="144" t="str">
        <f t="shared" ca="1" si="33"/>
        <v>Active</v>
      </c>
      <c r="B304" s="144" t="s">
        <v>9824</v>
      </c>
      <c r="C304" s="145">
        <v>45467</v>
      </c>
      <c r="D304" s="145">
        <f>C304</f>
        <v>45467</v>
      </c>
      <c r="E304" s="145">
        <f t="shared" si="39"/>
        <v>46196</v>
      </c>
      <c r="F304" s="144" t="s">
        <v>9825</v>
      </c>
      <c r="G304" s="144" t="s">
        <v>9826</v>
      </c>
      <c r="H304" s="148" t="s">
        <v>10</v>
      </c>
      <c r="I304" s="144" t="s">
        <v>2237</v>
      </c>
      <c r="J304" s="144" t="s">
        <v>2467</v>
      </c>
      <c r="K304" s="146" t="str">
        <f t="shared" si="36"/>
        <v>LP</v>
      </c>
      <c r="L304" s="144" t="s">
        <v>6264</v>
      </c>
      <c r="M304" s="144" t="str">
        <f t="shared" si="40"/>
        <v>Low</v>
      </c>
      <c r="N304" s="144" t="s">
        <v>3513</v>
      </c>
      <c r="O304" s="189" t="s">
        <v>749</v>
      </c>
      <c r="P304" s="144" t="s">
        <v>749</v>
      </c>
      <c r="Q304" s="147" t="s">
        <v>749</v>
      </c>
    </row>
    <row r="305" spans="1:17" ht="263.39999999999998" customHeight="1" x14ac:dyDescent="0.4">
      <c r="A305" s="144" t="str">
        <f t="shared" ca="1" si="33"/>
        <v>Expired</v>
      </c>
      <c r="B305" s="148" t="s">
        <v>980</v>
      </c>
      <c r="C305" s="153">
        <v>42899</v>
      </c>
      <c r="D305" s="157">
        <v>44360</v>
      </c>
      <c r="E305" s="145">
        <f t="shared" si="39"/>
        <v>45089</v>
      </c>
      <c r="F305" s="144" t="s">
        <v>10549</v>
      </c>
      <c r="G305" s="148" t="s">
        <v>3969</v>
      </c>
      <c r="H305" s="148" t="s">
        <v>10</v>
      </c>
      <c r="I305" s="148" t="s">
        <v>2237</v>
      </c>
      <c r="J305" s="169" t="s">
        <v>2467</v>
      </c>
      <c r="K305" s="146" t="str">
        <f t="shared" si="36"/>
        <v>LP</v>
      </c>
      <c r="L305" s="144" t="s">
        <v>6263</v>
      </c>
      <c r="M305" s="144" t="str">
        <f t="shared" si="40"/>
        <v>Medium</v>
      </c>
      <c r="N305" s="148" t="s">
        <v>2263</v>
      </c>
      <c r="O305" s="190"/>
      <c r="P305" s="148" t="s">
        <v>2264</v>
      </c>
      <c r="Q305" s="158" t="s">
        <v>3970</v>
      </c>
    </row>
    <row r="306" spans="1:17" ht="263.39999999999998" customHeight="1" x14ac:dyDescent="0.4">
      <c r="A306" s="144" t="str">
        <f t="shared" ca="1" si="33"/>
        <v>Expired</v>
      </c>
      <c r="B306" s="144" t="s">
        <v>949</v>
      </c>
      <c r="C306" s="145">
        <v>42877</v>
      </c>
      <c r="D306" s="145">
        <f>C306</f>
        <v>42877</v>
      </c>
      <c r="E306" s="145">
        <f t="shared" si="39"/>
        <v>43606</v>
      </c>
      <c r="F306" s="144" t="s">
        <v>1938</v>
      </c>
      <c r="G306" s="144" t="s">
        <v>3971</v>
      </c>
      <c r="H306" s="144" t="s">
        <v>19</v>
      </c>
      <c r="I306" s="144" t="s">
        <v>3492</v>
      </c>
      <c r="J306" s="144" t="s">
        <v>2467</v>
      </c>
      <c r="K306" s="146" t="str">
        <f t="shared" si="36"/>
        <v>LP</v>
      </c>
      <c r="L306" s="144" t="s">
        <v>6264</v>
      </c>
      <c r="M306" s="144" t="str">
        <f t="shared" si="40"/>
        <v>Low</v>
      </c>
      <c r="N306" s="144" t="s">
        <v>7478</v>
      </c>
      <c r="O306" s="189"/>
      <c r="P306" s="144" t="s">
        <v>1100</v>
      </c>
      <c r="Q306" s="147" t="s">
        <v>3972</v>
      </c>
    </row>
    <row r="307" spans="1:17" ht="263.39999999999998" customHeight="1" x14ac:dyDescent="0.4">
      <c r="A307" s="144" t="str">
        <f t="shared" ca="1" si="33"/>
        <v>Expired</v>
      </c>
      <c r="B307" s="144" t="s">
        <v>2784</v>
      </c>
      <c r="C307" s="145">
        <v>43664</v>
      </c>
      <c r="D307" s="145">
        <v>45125</v>
      </c>
      <c r="E307" s="145">
        <f t="shared" si="39"/>
        <v>45855</v>
      </c>
      <c r="F307" s="144" t="s">
        <v>2981</v>
      </c>
      <c r="G307" s="144" t="s">
        <v>3973</v>
      </c>
      <c r="H307" s="144" t="s">
        <v>19</v>
      </c>
      <c r="I307" s="144" t="s">
        <v>3492</v>
      </c>
      <c r="J307" s="144" t="s">
        <v>2467</v>
      </c>
      <c r="K307" s="146" t="str">
        <f t="shared" si="36"/>
        <v>LP</v>
      </c>
      <c r="L307" s="144" t="s">
        <v>6264</v>
      </c>
      <c r="M307" s="144" t="str">
        <f t="shared" si="40"/>
        <v>Low</v>
      </c>
      <c r="N307" s="144" t="s">
        <v>7479</v>
      </c>
      <c r="O307" s="189" t="s">
        <v>9879</v>
      </c>
      <c r="P307" s="144" t="s">
        <v>9880</v>
      </c>
      <c r="Q307" s="147" t="s">
        <v>9881</v>
      </c>
    </row>
    <row r="308" spans="1:17" ht="263.39999999999998" customHeight="1" x14ac:dyDescent="0.4">
      <c r="A308" s="144" t="str">
        <f t="shared" ca="1" si="33"/>
        <v>Expired</v>
      </c>
      <c r="B308" s="144" t="s">
        <v>2501</v>
      </c>
      <c r="C308" s="145">
        <v>43690</v>
      </c>
      <c r="D308" s="145">
        <f>C308</f>
        <v>43690</v>
      </c>
      <c r="E308" s="145">
        <f t="shared" si="39"/>
        <v>44420</v>
      </c>
      <c r="F308" s="144" t="s">
        <v>3322</v>
      </c>
      <c r="G308" s="144" t="s">
        <v>4002</v>
      </c>
      <c r="H308" s="144" t="s">
        <v>7919</v>
      </c>
      <c r="I308" s="144" t="s">
        <v>3492</v>
      </c>
      <c r="J308" s="144" t="s">
        <v>2467</v>
      </c>
      <c r="K308" s="146" t="str">
        <f t="shared" si="36"/>
        <v>LP</v>
      </c>
      <c r="L308" s="144" t="s">
        <v>6264</v>
      </c>
      <c r="M308" s="144" t="str">
        <f t="shared" si="40"/>
        <v>Low</v>
      </c>
      <c r="N308" s="144" t="s">
        <v>1885</v>
      </c>
      <c r="O308" s="189"/>
      <c r="P308" s="144" t="s">
        <v>6856</v>
      </c>
      <c r="Q308" s="147" t="s">
        <v>6857</v>
      </c>
    </row>
    <row r="309" spans="1:17" ht="263.39999999999998" customHeight="1" x14ac:dyDescent="0.4">
      <c r="A309" s="144" t="str">
        <f t="shared" ref="A309:A372" ca="1" si="41">IF(E309&lt;TODAY(),"Expired","Active")</f>
        <v>Expired</v>
      </c>
      <c r="B309" s="144" t="s">
        <v>799</v>
      </c>
      <c r="C309" s="145">
        <v>42545</v>
      </c>
      <c r="D309" s="145">
        <f>C309</f>
        <v>42545</v>
      </c>
      <c r="E309" s="145">
        <f t="shared" si="39"/>
        <v>43274</v>
      </c>
      <c r="F309" s="144" t="s">
        <v>805</v>
      </c>
      <c r="G309" s="179" t="s">
        <v>3976</v>
      </c>
      <c r="H309" s="144" t="s">
        <v>7919</v>
      </c>
      <c r="I309" s="144" t="s">
        <v>3492</v>
      </c>
      <c r="J309" s="144" t="s">
        <v>2467</v>
      </c>
      <c r="K309" s="146" t="str">
        <f t="shared" si="36"/>
        <v>LP</v>
      </c>
      <c r="L309" s="144" t="s">
        <v>6264</v>
      </c>
      <c r="M309" s="144" t="str">
        <f t="shared" si="40"/>
        <v>Low</v>
      </c>
      <c r="N309" s="144" t="s">
        <v>7481</v>
      </c>
      <c r="O309" s="189"/>
      <c r="P309" s="144" t="s">
        <v>6854</v>
      </c>
      <c r="Q309" s="147" t="s">
        <v>6855</v>
      </c>
    </row>
    <row r="310" spans="1:17" ht="263.39999999999998" customHeight="1" x14ac:dyDescent="0.4">
      <c r="A310" s="144" t="str">
        <f t="shared" ca="1" si="41"/>
        <v>Active</v>
      </c>
      <c r="B310" s="144" t="s">
        <v>2617</v>
      </c>
      <c r="C310" s="145">
        <v>43524</v>
      </c>
      <c r="D310" s="145">
        <v>45716</v>
      </c>
      <c r="E310" s="145">
        <f>DATE(YEAR(D310),MONTH(D310)+18,DAY(D310)-1)</f>
        <v>46261</v>
      </c>
      <c r="F310" s="144" t="s">
        <v>2982</v>
      </c>
      <c r="G310" s="144" t="s">
        <v>3977</v>
      </c>
      <c r="H310" s="144" t="s">
        <v>7919</v>
      </c>
      <c r="I310" s="144" t="s">
        <v>3492</v>
      </c>
      <c r="J310" s="144" t="s">
        <v>2467</v>
      </c>
      <c r="K310" s="146" t="str">
        <f t="shared" si="36"/>
        <v>LP</v>
      </c>
      <c r="L310" s="144" t="s">
        <v>6264</v>
      </c>
      <c r="M310" s="144" t="str">
        <f t="shared" si="40"/>
        <v>Low</v>
      </c>
      <c r="N310" s="144" t="s">
        <v>7406</v>
      </c>
      <c r="O310" s="189" t="s">
        <v>8269</v>
      </c>
      <c r="P310" s="144" t="s">
        <v>11024</v>
      </c>
      <c r="Q310" s="147" t="s">
        <v>8270</v>
      </c>
    </row>
    <row r="311" spans="1:17" ht="263.39999999999998" customHeight="1" x14ac:dyDescent="0.4">
      <c r="A311" s="144" t="str">
        <f t="shared" ca="1" si="41"/>
        <v>Expired</v>
      </c>
      <c r="B311" s="144" t="s">
        <v>25</v>
      </c>
      <c r="C311" s="145">
        <v>41687</v>
      </c>
      <c r="D311" s="145">
        <v>43148</v>
      </c>
      <c r="E311" s="145">
        <f t="shared" ref="E311:E333" si="42">DATE(YEAR(D311)+2,MONTH(D311),DAY(D311)-1)</f>
        <v>43877</v>
      </c>
      <c r="F311" s="144" t="s">
        <v>26</v>
      </c>
      <c r="G311" s="144" t="s">
        <v>3978</v>
      </c>
      <c r="H311" s="144" t="s">
        <v>7921</v>
      </c>
      <c r="I311" s="144" t="s">
        <v>3492</v>
      </c>
      <c r="J311" s="144" t="s">
        <v>2467</v>
      </c>
      <c r="K311" s="146" t="str">
        <f t="shared" si="36"/>
        <v>LP</v>
      </c>
      <c r="L311" s="144" t="s">
        <v>6264</v>
      </c>
      <c r="M311" s="144" t="str">
        <f t="shared" si="40"/>
        <v>Low</v>
      </c>
      <c r="N311" s="144" t="s">
        <v>216</v>
      </c>
      <c r="O311" s="189"/>
      <c r="P311" s="144" t="s">
        <v>6537</v>
      </c>
      <c r="Q311" s="147" t="s">
        <v>6538</v>
      </c>
    </row>
    <row r="312" spans="1:17" ht="263.39999999999998" customHeight="1" x14ac:dyDescent="0.4">
      <c r="A312" s="144" t="str">
        <f t="shared" ca="1" si="41"/>
        <v>Active</v>
      </c>
      <c r="B312" s="144" t="s">
        <v>9080</v>
      </c>
      <c r="C312" s="145">
        <v>42794</v>
      </c>
      <c r="D312" s="145">
        <v>45320</v>
      </c>
      <c r="E312" s="145">
        <f t="shared" si="42"/>
        <v>46050</v>
      </c>
      <c r="F312" s="144" t="s">
        <v>923</v>
      </c>
      <c r="G312" s="144" t="s">
        <v>3979</v>
      </c>
      <c r="H312" s="144" t="s">
        <v>45</v>
      </c>
      <c r="I312" s="144" t="s">
        <v>3492</v>
      </c>
      <c r="J312" s="144" t="s">
        <v>2467</v>
      </c>
      <c r="K312" s="146" t="str">
        <f t="shared" si="36"/>
        <v>LP</v>
      </c>
      <c r="L312" s="144" t="s">
        <v>6264</v>
      </c>
      <c r="M312" s="144" t="str">
        <f t="shared" si="40"/>
        <v>Low</v>
      </c>
      <c r="N312" s="144" t="s">
        <v>3980</v>
      </c>
      <c r="O312" s="189" t="s">
        <v>9081</v>
      </c>
      <c r="P312" s="144" t="s">
        <v>9082</v>
      </c>
      <c r="Q312" s="152" t="s">
        <v>9083</v>
      </c>
    </row>
    <row r="313" spans="1:17" ht="263.39999999999998" customHeight="1" x14ac:dyDescent="0.4">
      <c r="A313" s="144" t="str">
        <f t="shared" ca="1" si="41"/>
        <v>Expired</v>
      </c>
      <c r="B313" s="144" t="s">
        <v>2732</v>
      </c>
      <c r="C313" s="145">
        <v>43703</v>
      </c>
      <c r="D313" s="145">
        <v>45164</v>
      </c>
      <c r="E313" s="145">
        <f t="shared" si="42"/>
        <v>45894</v>
      </c>
      <c r="F313" s="144" t="s">
        <v>6739</v>
      </c>
      <c r="G313" s="144" t="s">
        <v>3981</v>
      </c>
      <c r="H313" s="144" t="s">
        <v>7919</v>
      </c>
      <c r="I313" s="144" t="s">
        <v>3492</v>
      </c>
      <c r="J313" s="144" t="s">
        <v>2467</v>
      </c>
      <c r="K313" s="146" t="str">
        <f t="shared" si="36"/>
        <v>LP</v>
      </c>
      <c r="L313" s="144" t="s">
        <v>6264</v>
      </c>
      <c r="M313" s="144" t="str">
        <f t="shared" si="40"/>
        <v>Low</v>
      </c>
      <c r="N313" s="144" t="s">
        <v>1513</v>
      </c>
      <c r="O313" s="189"/>
      <c r="P313" s="144" t="s">
        <v>1739</v>
      </c>
      <c r="Q313" s="147" t="s">
        <v>6850</v>
      </c>
    </row>
    <row r="314" spans="1:17" ht="263.39999999999998" customHeight="1" x14ac:dyDescent="0.4">
      <c r="A314" s="144" t="str">
        <f t="shared" ca="1" si="41"/>
        <v>Expired</v>
      </c>
      <c r="B314" s="144" t="s">
        <v>509</v>
      </c>
      <c r="C314" s="145">
        <v>42044</v>
      </c>
      <c r="D314" s="145">
        <f>C314</f>
        <v>42044</v>
      </c>
      <c r="E314" s="145">
        <f t="shared" si="42"/>
        <v>42774</v>
      </c>
      <c r="F314" s="144" t="s">
        <v>2082</v>
      </c>
      <c r="G314" s="144" t="s">
        <v>3983</v>
      </c>
      <c r="H314" s="144" t="s">
        <v>19</v>
      </c>
      <c r="I314" s="144" t="s">
        <v>3492</v>
      </c>
      <c r="J314" s="144" t="s">
        <v>2467</v>
      </c>
      <c r="K314" s="146" t="str">
        <f t="shared" si="36"/>
        <v>LP</v>
      </c>
      <c r="L314" s="144" t="s">
        <v>6264</v>
      </c>
      <c r="M314" s="144" t="str">
        <f t="shared" si="40"/>
        <v>Low</v>
      </c>
      <c r="N314" s="144" t="s">
        <v>3984</v>
      </c>
      <c r="O314" s="189"/>
      <c r="P314" s="144" t="s">
        <v>6847</v>
      </c>
      <c r="Q314" s="147" t="s">
        <v>3985</v>
      </c>
    </row>
    <row r="315" spans="1:17" ht="263.39999999999998" customHeight="1" x14ac:dyDescent="0.4">
      <c r="A315" s="144" t="str">
        <f t="shared" ca="1" si="41"/>
        <v>Expired</v>
      </c>
      <c r="B315" s="144" t="s">
        <v>849</v>
      </c>
      <c r="C315" s="145">
        <v>42615</v>
      </c>
      <c r="D315" s="145">
        <f>C315</f>
        <v>42615</v>
      </c>
      <c r="E315" s="145">
        <f t="shared" si="42"/>
        <v>43344</v>
      </c>
      <c r="F315" s="144" t="s">
        <v>850</v>
      </c>
      <c r="G315" s="144" t="s">
        <v>3986</v>
      </c>
      <c r="H315" s="144" t="s">
        <v>23</v>
      </c>
      <c r="I315" s="144" t="s">
        <v>3492</v>
      </c>
      <c r="J315" s="144" t="s">
        <v>2467</v>
      </c>
      <c r="K315" s="146" t="str">
        <f t="shared" si="36"/>
        <v>LP</v>
      </c>
      <c r="L315" s="144" t="s">
        <v>6264</v>
      </c>
      <c r="M315" s="144" t="str">
        <f t="shared" si="40"/>
        <v>Low</v>
      </c>
      <c r="N315" s="144" t="s">
        <v>7482</v>
      </c>
      <c r="O315" s="189"/>
      <c r="P315" s="144" t="s">
        <v>6846</v>
      </c>
      <c r="Q315" s="158" t="s">
        <v>6845</v>
      </c>
    </row>
    <row r="316" spans="1:17" ht="263.39999999999998" customHeight="1" x14ac:dyDescent="0.4">
      <c r="A316" s="144" t="str">
        <f t="shared" ca="1" si="41"/>
        <v>Expired</v>
      </c>
      <c r="B316" s="148" t="s">
        <v>1555</v>
      </c>
      <c r="C316" s="148"/>
      <c r="D316" s="157">
        <v>44529</v>
      </c>
      <c r="E316" s="145">
        <f t="shared" si="42"/>
        <v>45258</v>
      </c>
      <c r="F316" s="144" t="s">
        <v>3406</v>
      </c>
      <c r="G316" s="148" t="s">
        <v>3987</v>
      </c>
      <c r="H316" s="148" t="s">
        <v>10</v>
      </c>
      <c r="I316" s="148" t="s">
        <v>2237</v>
      </c>
      <c r="J316" s="169" t="s">
        <v>2467</v>
      </c>
      <c r="K316" s="146" t="str">
        <f t="shared" si="36"/>
        <v>LP</v>
      </c>
      <c r="L316" s="148" t="s">
        <v>6264</v>
      </c>
      <c r="M316" s="144" t="str">
        <f t="shared" si="40"/>
        <v>Low</v>
      </c>
      <c r="N316" s="148" t="s">
        <v>3407</v>
      </c>
      <c r="O316" s="190"/>
      <c r="P316" s="148" t="s">
        <v>2265</v>
      </c>
      <c r="Q316" s="158" t="s">
        <v>3988</v>
      </c>
    </row>
    <row r="317" spans="1:17" ht="263.39999999999998" customHeight="1" x14ac:dyDescent="0.4">
      <c r="A317" s="144" t="str">
        <f t="shared" ca="1" si="41"/>
        <v>Expired</v>
      </c>
      <c r="B317" s="144" t="s">
        <v>1498</v>
      </c>
      <c r="C317" s="145">
        <v>43664</v>
      </c>
      <c r="D317" s="145">
        <f>C317</f>
        <v>43664</v>
      </c>
      <c r="E317" s="145">
        <f t="shared" si="42"/>
        <v>44394</v>
      </c>
      <c r="F317" s="144" t="s">
        <v>1446</v>
      </c>
      <c r="G317" s="144" t="s">
        <v>3989</v>
      </c>
      <c r="H317" s="148" t="s">
        <v>13</v>
      </c>
      <c r="I317" s="144" t="s">
        <v>3492</v>
      </c>
      <c r="J317" s="144" t="s">
        <v>2467</v>
      </c>
      <c r="K317" s="146" t="str">
        <f t="shared" si="36"/>
        <v>LP</v>
      </c>
      <c r="L317" s="144" t="s">
        <v>6264</v>
      </c>
      <c r="M317" s="144" t="str">
        <f t="shared" si="40"/>
        <v>Low</v>
      </c>
      <c r="N317" s="144" t="s">
        <v>3990</v>
      </c>
      <c r="O317" s="189"/>
      <c r="P317" s="144" t="s">
        <v>1855</v>
      </c>
      <c r="Q317" s="147" t="s">
        <v>749</v>
      </c>
    </row>
    <row r="318" spans="1:17" ht="263.39999999999998" customHeight="1" x14ac:dyDescent="0.4">
      <c r="A318" s="144" t="str">
        <f t="shared" ca="1" si="41"/>
        <v>Expired</v>
      </c>
      <c r="B318" s="144" t="s">
        <v>2830</v>
      </c>
      <c r="C318" s="145">
        <v>44677</v>
      </c>
      <c r="D318" s="145">
        <v>44677</v>
      </c>
      <c r="E318" s="145">
        <f t="shared" si="42"/>
        <v>45407</v>
      </c>
      <c r="F318" s="144" t="s">
        <v>5726</v>
      </c>
      <c r="G318" s="144" t="s">
        <v>3991</v>
      </c>
      <c r="H318" s="144" t="s">
        <v>19</v>
      </c>
      <c r="I318" s="144" t="s">
        <v>3492</v>
      </c>
      <c r="J318" s="144" t="s">
        <v>2467</v>
      </c>
      <c r="K318" s="146" t="str">
        <f t="shared" si="36"/>
        <v>LP</v>
      </c>
      <c r="L318" s="144" t="s">
        <v>6264</v>
      </c>
      <c r="M318" s="144" t="str">
        <f t="shared" si="40"/>
        <v>Low</v>
      </c>
      <c r="N318" s="144" t="s">
        <v>3992</v>
      </c>
      <c r="O318" s="189"/>
      <c r="P318" s="144" t="s">
        <v>3993</v>
      </c>
      <c r="Q318" s="152" t="s">
        <v>3994</v>
      </c>
    </row>
    <row r="319" spans="1:17" ht="263.39999999999998" customHeight="1" x14ac:dyDescent="0.4">
      <c r="A319" s="144" t="str">
        <f t="shared" ca="1" si="41"/>
        <v>Expired</v>
      </c>
      <c r="B319" s="144" t="s">
        <v>137</v>
      </c>
      <c r="C319" s="145">
        <v>41815</v>
      </c>
      <c r="D319" s="145">
        <v>43276</v>
      </c>
      <c r="E319" s="145">
        <f t="shared" si="42"/>
        <v>44006</v>
      </c>
      <c r="F319" s="144" t="s">
        <v>2101</v>
      </c>
      <c r="G319" s="144" t="s">
        <v>3995</v>
      </c>
      <c r="H319" s="144" t="s">
        <v>23</v>
      </c>
      <c r="I319" s="144" t="s">
        <v>3492</v>
      </c>
      <c r="J319" s="144" t="s">
        <v>2467</v>
      </c>
      <c r="K319" s="146" t="str">
        <f t="shared" si="36"/>
        <v>LP</v>
      </c>
      <c r="L319" s="144" t="s">
        <v>6264</v>
      </c>
      <c r="M319" s="144" t="str">
        <f t="shared" si="40"/>
        <v>Low</v>
      </c>
      <c r="N319" s="144" t="s">
        <v>3408</v>
      </c>
      <c r="O319" s="189"/>
      <c r="P319" s="144" t="s">
        <v>6821</v>
      </c>
      <c r="Q319" s="147" t="s">
        <v>6822</v>
      </c>
    </row>
    <row r="320" spans="1:17" ht="263.39999999999998" customHeight="1" x14ac:dyDescent="0.4">
      <c r="A320" s="144" t="str">
        <f t="shared" ca="1" si="41"/>
        <v>Expired</v>
      </c>
      <c r="B320" s="144" t="s">
        <v>1411</v>
      </c>
      <c r="C320" s="145">
        <v>43507</v>
      </c>
      <c r="D320" s="145">
        <f>C320</f>
        <v>43507</v>
      </c>
      <c r="E320" s="145">
        <f t="shared" si="42"/>
        <v>44237</v>
      </c>
      <c r="F320" s="144" t="s">
        <v>6012</v>
      </c>
      <c r="G320" s="144" t="s">
        <v>3996</v>
      </c>
      <c r="H320" s="144" t="s">
        <v>7921</v>
      </c>
      <c r="I320" s="144" t="s">
        <v>3492</v>
      </c>
      <c r="J320" s="144" t="s">
        <v>2467</v>
      </c>
      <c r="K320" s="146" t="str">
        <f t="shared" si="36"/>
        <v>LP</v>
      </c>
      <c r="L320" s="144" t="s">
        <v>6264</v>
      </c>
      <c r="M320" s="144" t="str">
        <f t="shared" si="40"/>
        <v>Low</v>
      </c>
      <c r="N320" s="144" t="s">
        <v>7483</v>
      </c>
      <c r="O320" s="189"/>
      <c r="P320" s="144" t="s">
        <v>1706</v>
      </c>
      <c r="Q320" s="147" t="s">
        <v>3997</v>
      </c>
    </row>
    <row r="321" spans="1:19" ht="263.39999999999998" customHeight="1" x14ac:dyDescent="0.4">
      <c r="A321" s="144" t="str">
        <f t="shared" ca="1" si="41"/>
        <v>Expired</v>
      </c>
      <c r="B321" s="144" t="s">
        <v>2207</v>
      </c>
      <c r="C321" s="145">
        <v>44298</v>
      </c>
      <c r="D321" s="145">
        <f>C321</f>
        <v>44298</v>
      </c>
      <c r="E321" s="145">
        <f t="shared" si="42"/>
        <v>45027</v>
      </c>
      <c r="F321" s="144" t="s">
        <v>6107</v>
      </c>
      <c r="G321" s="144" t="s">
        <v>4003</v>
      </c>
      <c r="H321" s="144" t="s">
        <v>7919</v>
      </c>
      <c r="I321" s="144" t="s">
        <v>3492</v>
      </c>
      <c r="J321" s="144" t="s">
        <v>2467</v>
      </c>
      <c r="K321" s="146" t="str">
        <f t="shared" si="36"/>
        <v>LP</v>
      </c>
      <c r="L321" s="144" t="s">
        <v>6264</v>
      </c>
      <c r="M321" s="144" t="str">
        <f t="shared" si="40"/>
        <v>Low</v>
      </c>
      <c r="N321" s="144" t="s">
        <v>1364</v>
      </c>
      <c r="O321" s="189"/>
      <c r="P321" s="144" t="s">
        <v>2208</v>
      </c>
      <c r="Q321" s="147" t="s">
        <v>4004</v>
      </c>
    </row>
    <row r="322" spans="1:19" ht="263.39999999999998" customHeight="1" x14ac:dyDescent="0.4">
      <c r="A322" s="144" t="str">
        <f t="shared" ca="1" si="41"/>
        <v>Expired</v>
      </c>
      <c r="B322" s="144" t="s">
        <v>2217</v>
      </c>
      <c r="C322" s="145">
        <v>44305</v>
      </c>
      <c r="D322" s="145">
        <f>C322</f>
        <v>44305</v>
      </c>
      <c r="E322" s="145">
        <f t="shared" si="42"/>
        <v>45034</v>
      </c>
      <c r="F322" s="144" t="s">
        <v>5727</v>
      </c>
      <c r="G322" s="144" t="s">
        <v>3998</v>
      </c>
      <c r="H322" s="144" t="s">
        <v>19</v>
      </c>
      <c r="I322" s="144" t="s">
        <v>3492</v>
      </c>
      <c r="J322" s="144" t="s">
        <v>2467</v>
      </c>
      <c r="K322" s="146" t="str">
        <f t="shared" si="36"/>
        <v>LP</v>
      </c>
      <c r="L322" s="144" t="s">
        <v>6264</v>
      </c>
      <c r="M322" s="144" t="str">
        <f t="shared" si="40"/>
        <v>Low</v>
      </c>
      <c r="N322" s="144" t="s">
        <v>1364</v>
      </c>
      <c r="O322" s="189"/>
      <c r="P322" s="144" t="s">
        <v>3999</v>
      </c>
      <c r="Q322" s="147" t="s">
        <v>749</v>
      </c>
    </row>
    <row r="323" spans="1:19" ht="263.39999999999998" customHeight="1" x14ac:dyDescent="0.4">
      <c r="A323" s="144" t="str">
        <f t="shared" ca="1" si="41"/>
        <v>Expired</v>
      </c>
      <c r="B323" s="144" t="s">
        <v>1067</v>
      </c>
      <c r="C323" s="145">
        <v>43021</v>
      </c>
      <c r="D323" s="145">
        <f>C323</f>
        <v>43021</v>
      </c>
      <c r="E323" s="145">
        <f t="shared" si="42"/>
        <v>43750</v>
      </c>
      <c r="F323" s="144" t="s">
        <v>1077</v>
      </c>
      <c r="G323" s="144" t="s">
        <v>7240</v>
      </c>
      <c r="H323" s="144" t="s">
        <v>7919</v>
      </c>
      <c r="I323" s="144" t="s">
        <v>3492</v>
      </c>
      <c r="J323" s="144" t="s">
        <v>2467</v>
      </c>
      <c r="K323" s="146" t="str">
        <f t="shared" ref="K323:K386" si="43">IF(EXACT(J323,"C - COMPANY ACT"),"LP",IF(EXACT(J323,"V- VEST ACT (WITHIN PARLIAMENT) "),"LP",IF(EXACT(J323,"FS - FRIENDLY SOCIETIES ACT"),"LP",IF(EXACT(J323,"UN - UNICORPORATED"),"LA",""))))</f>
        <v>LP</v>
      </c>
      <c r="L323" s="144" t="s">
        <v>6264</v>
      </c>
      <c r="M323" s="144" t="str">
        <f t="shared" si="40"/>
        <v>Low</v>
      </c>
      <c r="N323" s="144" t="s">
        <v>7484</v>
      </c>
      <c r="O323" s="189"/>
      <c r="P323" s="144" t="s">
        <v>1083</v>
      </c>
      <c r="Q323" s="152" t="s">
        <v>6844</v>
      </c>
    </row>
    <row r="324" spans="1:19" ht="263.39999999999998" customHeight="1" x14ac:dyDescent="0.4">
      <c r="A324" s="144" t="str">
        <f t="shared" ca="1" si="41"/>
        <v>Expired</v>
      </c>
      <c r="B324" s="144" t="s">
        <v>2588</v>
      </c>
      <c r="C324" s="145">
        <v>44398</v>
      </c>
      <c r="D324" s="145">
        <v>44398</v>
      </c>
      <c r="E324" s="145">
        <f t="shared" si="42"/>
        <v>45127</v>
      </c>
      <c r="F324" s="144" t="s">
        <v>5728</v>
      </c>
      <c r="G324" s="144" t="s">
        <v>4000</v>
      </c>
      <c r="H324" s="144" t="s">
        <v>450</v>
      </c>
      <c r="I324" s="144" t="s">
        <v>3492</v>
      </c>
      <c r="J324" s="144" t="s">
        <v>2467</v>
      </c>
      <c r="K324" s="146" t="str">
        <f t="shared" si="43"/>
        <v>LP</v>
      </c>
      <c r="L324" s="144" t="s">
        <v>6264</v>
      </c>
      <c r="M324" s="144" t="str">
        <f t="shared" si="40"/>
        <v>Low</v>
      </c>
      <c r="N324" s="144" t="s">
        <v>7485</v>
      </c>
      <c r="O324" s="189"/>
      <c r="P324" s="144" t="s">
        <v>2911</v>
      </c>
      <c r="Q324" s="152" t="s">
        <v>4001</v>
      </c>
    </row>
    <row r="325" spans="1:19" ht="263.39999999999998" customHeight="1" x14ac:dyDescent="0.4">
      <c r="A325" s="144" t="str">
        <f t="shared" ca="1" si="41"/>
        <v>Active</v>
      </c>
      <c r="B325" s="148" t="s">
        <v>3084</v>
      </c>
      <c r="C325" s="153">
        <v>44554</v>
      </c>
      <c r="D325" s="157">
        <v>45646</v>
      </c>
      <c r="E325" s="145">
        <f t="shared" si="42"/>
        <v>46375</v>
      </c>
      <c r="F325" s="144" t="s">
        <v>3085</v>
      </c>
      <c r="G325" s="148" t="s">
        <v>4005</v>
      </c>
      <c r="H325" s="148" t="s">
        <v>10</v>
      </c>
      <c r="I325" s="148" t="s">
        <v>2237</v>
      </c>
      <c r="J325" s="169" t="s">
        <v>2467</v>
      </c>
      <c r="K325" s="146" t="str">
        <f t="shared" si="43"/>
        <v>LP</v>
      </c>
      <c r="L325" s="148" t="s">
        <v>6264</v>
      </c>
      <c r="M325" s="144" t="str">
        <f t="shared" si="40"/>
        <v>Low</v>
      </c>
      <c r="N325" s="148" t="s">
        <v>3086</v>
      </c>
      <c r="O325" s="190"/>
      <c r="P325" s="148" t="s">
        <v>3087</v>
      </c>
      <c r="Q325" s="158" t="s">
        <v>4006</v>
      </c>
    </row>
    <row r="326" spans="1:19" ht="263.39999999999998" customHeight="1" x14ac:dyDescent="0.4">
      <c r="A326" s="144" t="str">
        <f t="shared" ca="1" si="41"/>
        <v>Expired</v>
      </c>
      <c r="B326" s="144" t="s">
        <v>1274</v>
      </c>
      <c r="C326" s="145">
        <v>43271</v>
      </c>
      <c r="D326" s="145">
        <f>C326</f>
        <v>43271</v>
      </c>
      <c r="E326" s="145">
        <f t="shared" si="42"/>
        <v>44001</v>
      </c>
      <c r="F326" s="144" t="s">
        <v>2985</v>
      </c>
      <c r="G326" s="144" t="s">
        <v>4008</v>
      </c>
      <c r="H326" s="144" t="s">
        <v>19</v>
      </c>
      <c r="I326" s="144" t="s">
        <v>3492</v>
      </c>
      <c r="J326" s="144" t="s">
        <v>2467</v>
      </c>
      <c r="K326" s="146" t="str">
        <f t="shared" si="43"/>
        <v>LP</v>
      </c>
      <c r="L326" s="144" t="s">
        <v>6264</v>
      </c>
      <c r="M326" s="144" t="str">
        <f t="shared" si="40"/>
        <v>Low</v>
      </c>
      <c r="N326" s="144" t="s">
        <v>7486</v>
      </c>
      <c r="O326" s="189"/>
      <c r="P326" s="144" t="s">
        <v>1678</v>
      </c>
      <c r="Q326" s="147" t="s">
        <v>4009</v>
      </c>
    </row>
    <row r="327" spans="1:19" ht="263.39999999999998" customHeight="1" x14ac:dyDescent="0.4">
      <c r="A327" s="144" t="str">
        <f t="shared" ca="1" si="41"/>
        <v>Expired</v>
      </c>
      <c r="B327" s="144" t="s">
        <v>2517</v>
      </c>
      <c r="C327" s="145">
        <v>43768</v>
      </c>
      <c r="D327" s="145">
        <f>C327</f>
        <v>43768</v>
      </c>
      <c r="E327" s="145">
        <f t="shared" si="42"/>
        <v>44498</v>
      </c>
      <c r="F327" s="144" t="s">
        <v>2986</v>
      </c>
      <c r="G327" s="144" t="s">
        <v>4010</v>
      </c>
      <c r="H327" s="144" t="s">
        <v>36</v>
      </c>
      <c r="I327" s="144" t="s">
        <v>3492</v>
      </c>
      <c r="J327" s="144" t="s">
        <v>2467</v>
      </c>
      <c r="K327" s="146" t="str">
        <f t="shared" si="43"/>
        <v>LP</v>
      </c>
      <c r="L327" s="144" t="s">
        <v>6264</v>
      </c>
      <c r="M327" s="144" t="str">
        <f t="shared" si="40"/>
        <v>Low</v>
      </c>
      <c r="N327" s="144" t="s">
        <v>1524</v>
      </c>
      <c r="O327" s="189"/>
      <c r="P327" s="144" t="s">
        <v>6843</v>
      </c>
      <c r="Q327" s="147" t="s">
        <v>6842</v>
      </c>
      <c r="R327" s="11"/>
      <c r="S327" s="11"/>
    </row>
    <row r="328" spans="1:19" ht="263.39999999999998" customHeight="1" x14ac:dyDescent="0.4">
      <c r="A328" s="144" t="str">
        <f t="shared" ca="1" si="41"/>
        <v>Expired</v>
      </c>
      <c r="B328" s="144" t="s">
        <v>888</v>
      </c>
      <c r="C328" s="145">
        <v>42727</v>
      </c>
      <c r="D328" s="145">
        <v>43457</v>
      </c>
      <c r="E328" s="145">
        <f t="shared" si="42"/>
        <v>44187</v>
      </c>
      <c r="F328" s="144" t="s">
        <v>896</v>
      </c>
      <c r="G328" s="144" t="s">
        <v>4012</v>
      </c>
      <c r="H328" s="144" t="s">
        <v>7919</v>
      </c>
      <c r="I328" s="144" t="s">
        <v>3492</v>
      </c>
      <c r="J328" s="144" t="s">
        <v>2467</v>
      </c>
      <c r="K328" s="146" t="str">
        <f t="shared" si="43"/>
        <v>LP</v>
      </c>
      <c r="L328" s="144" t="s">
        <v>6261</v>
      </c>
      <c r="M328" s="144" t="str">
        <f t="shared" si="40"/>
        <v>Medium</v>
      </c>
      <c r="N328" s="144" t="s">
        <v>4013</v>
      </c>
      <c r="O328" s="189"/>
      <c r="P328" s="144" t="s">
        <v>1729</v>
      </c>
      <c r="Q328" s="147" t="s">
        <v>4014</v>
      </c>
      <c r="R328" s="11"/>
      <c r="S328" s="11"/>
    </row>
    <row r="329" spans="1:19" ht="263.39999999999998" customHeight="1" x14ac:dyDescent="0.4">
      <c r="A329" s="144" t="str">
        <f t="shared" ca="1" si="41"/>
        <v>Active</v>
      </c>
      <c r="B329" s="144" t="s">
        <v>5908</v>
      </c>
      <c r="C329" s="145">
        <v>42913</v>
      </c>
      <c r="D329" s="145">
        <v>45835</v>
      </c>
      <c r="E329" s="145">
        <f t="shared" si="42"/>
        <v>46564</v>
      </c>
      <c r="F329" s="144" t="s">
        <v>978</v>
      </c>
      <c r="G329" s="144" t="s">
        <v>6481</v>
      </c>
      <c r="H329" s="144" t="s">
        <v>45</v>
      </c>
      <c r="I329" s="144" t="s">
        <v>3492</v>
      </c>
      <c r="J329" s="144" t="s">
        <v>2467</v>
      </c>
      <c r="K329" s="146" t="str">
        <f t="shared" si="43"/>
        <v>LP</v>
      </c>
      <c r="L329" s="144" t="s">
        <v>6261</v>
      </c>
      <c r="M329" s="144" t="str">
        <f t="shared" si="40"/>
        <v>Medium</v>
      </c>
      <c r="N329" s="144" t="s">
        <v>7487</v>
      </c>
      <c r="O329" s="189"/>
      <c r="P329" s="144" t="s">
        <v>5910</v>
      </c>
      <c r="Q329" s="147" t="s">
        <v>5909</v>
      </c>
      <c r="R329" s="11"/>
      <c r="S329" s="11"/>
    </row>
    <row r="330" spans="1:19" ht="263.39999999999998" customHeight="1" x14ac:dyDescent="0.4">
      <c r="A330" s="144" t="str">
        <f t="shared" ca="1" si="41"/>
        <v>Active</v>
      </c>
      <c r="B330" s="144" t="s">
        <v>2654</v>
      </c>
      <c r="C330" s="145">
        <v>42247</v>
      </c>
      <c r="D330" s="145">
        <v>45535</v>
      </c>
      <c r="E330" s="145">
        <f t="shared" si="42"/>
        <v>46264</v>
      </c>
      <c r="F330" s="144" t="s">
        <v>642</v>
      </c>
      <c r="G330" s="144" t="s">
        <v>4015</v>
      </c>
      <c r="H330" s="144" t="s">
        <v>7919</v>
      </c>
      <c r="I330" s="144" t="s">
        <v>3492</v>
      </c>
      <c r="J330" s="144" t="s">
        <v>2467</v>
      </c>
      <c r="K330" s="146" t="str">
        <f t="shared" si="43"/>
        <v>LP</v>
      </c>
      <c r="L330" s="144" t="s">
        <v>6264</v>
      </c>
      <c r="M330" s="144" t="str">
        <f t="shared" ref="M330:M361" si="44">IF(EXACT(L330,"Overseas Charities Operating in Jamaica"),"Medium",IF(EXACT(L330,"Muslim Groups/Foundations"),"Medium",IF(EXACT(L330,"Churches"),"Low",IF(EXACT(L330,"Benevolent Societies"),"Low",IF(EXACT(L330,"Alumni/Past Students Associations"),"Low",IF(EXACT(L330,"Schools(Government/Private)"),"Low",IF(EXACT(L330,"Govt.Based Trusts/Charities"),"Low",IF(EXACT(L330,"Trust"),"Medium",IF(EXACT(L330,"Company Based Foundations"),"Medium",IF(EXACT(L330,"Other Foundations"),"Medium",IF(EXACT(L330,"Unincorporated Groups"),"Medium","")))))))))))</f>
        <v>Low</v>
      </c>
      <c r="N330" s="144" t="s">
        <v>1364</v>
      </c>
      <c r="O330" s="189" t="s">
        <v>9278</v>
      </c>
      <c r="P330" s="144" t="s">
        <v>1632</v>
      </c>
      <c r="Q330" s="147" t="s">
        <v>9279</v>
      </c>
      <c r="R330" s="11"/>
      <c r="S330" s="11"/>
    </row>
    <row r="331" spans="1:19" ht="263.39999999999998" customHeight="1" x14ac:dyDescent="0.4">
      <c r="A331" s="144" t="str">
        <f t="shared" ca="1" si="41"/>
        <v>Active</v>
      </c>
      <c r="B331" s="144" t="s">
        <v>10449</v>
      </c>
      <c r="C331" s="145">
        <v>45755</v>
      </c>
      <c r="D331" s="145">
        <v>45755</v>
      </c>
      <c r="E331" s="145">
        <f t="shared" si="42"/>
        <v>46484</v>
      </c>
      <c r="F331" s="144" t="s">
        <v>10450</v>
      </c>
      <c r="G331" s="144" t="s">
        <v>4686</v>
      </c>
      <c r="H331" s="144" t="s">
        <v>7919</v>
      </c>
      <c r="I331" s="144" t="s">
        <v>3492</v>
      </c>
      <c r="J331" s="144" t="s">
        <v>2467</v>
      </c>
      <c r="K331" s="146" t="str">
        <f t="shared" si="43"/>
        <v>LP</v>
      </c>
      <c r="L331" s="144" t="s">
        <v>6264</v>
      </c>
      <c r="M331" s="144" t="str">
        <f t="shared" si="44"/>
        <v>Low</v>
      </c>
      <c r="N331" s="144" t="s">
        <v>10451</v>
      </c>
      <c r="O331" s="189" t="s">
        <v>10452</v>
      </c>
      <c r="P331" s="144" t="s">
        <v>10453</v>
      </c>
      <c r="Q331" s="147" t="s">
        <v>10454</v>
      </c>
      <c r="R331" s="11"/>
      <c r="S331" s="11"/>
    </row>
    <row r="332" spans="1:19" ht="263.39999999999998" customHeight="1" x14ac:dyDescent="0.4">
      <c r="A332" s="144" t="str">
        <f t="shared" ca="1" si="41"/>
        <v>Expired</v>
      </c>
      <c r="B332" s="144" t="s">
        <v>78</v>
      </c>
      <c r="C332" s="145">
        <v>41765</v>
      </c>
      <c r="D332" s="145">
        <v>41783</v>
      </c>
      <c r="E332" s="145">
        <f t="shared" si="42"/>
        <v>42513</v>
      </c>
      <c r="F332" s="144" t="s">
        <v>6108</v>
      </c>
      <c r="G332" s="144" t="s">
        <v>4016</v>
      </c>
      <c r="H332" s="148" t="s">
        <v>10</v>
      </c>
      <c r="I332" s="144" t="s">
        <v>3492</v>
      </c>
      <c r="J332" s="144" t="s">
        <v>2467</v>
      </c>
      <c r="K332" s="146" t="str">
        <f t="shared" si="43"/>
        <v>LP</v>
      </c>
      <c r="L332" s="144" t="s">
        <v>6261</v>
      </c>
      <c r="M332" s="144" t="str">
        <f t="shared" si="44"/>
        <v>Medium</v>
      </c>
      <c r="N332" s="144" t="s">
        <v>269</v>
      </c>
      <c r="O332" s="189"/>
      <c r="P332" s="144" t="s">
        <v>6818</v>
      </c>
      <c r="Q332" s="147" t="s">
        <v>6817</v>
      </c>
      <c r="R332" s="11"/>
      <c r="S332" s="11"/>
    </row>
    <row r="333" spans="1:19" ht="263.39999999999998" customHeight="1" x14ac:dyDescent="0.4">
      <c r="A333" s="144" t="str">
        <f t="shared" ca="1" si="41"/>
        <v>Expired</v>
      </c>
      <c r="B333" s="144" t="s">
        <v>480</v>
      </c>
      <c r="C333" s="145">
        <v>41990</v>
      </c>
      <c r="D333" s="145">
        <v>42721</v>
      </c>
      <c r="E333" s="145">
        <f t="shared" si="42"/>
        <v>43450</v>
      </c>
      <c r="F333" s="144" t="s">
        <v>2147</v>
      </c>
      <c r="G333" s="144" t="s">
        <v>4018</v>
      </c>
      <c r="H333" s="144" t="s">
        <v>7919</v>
      </c>
      <c r="I333" s="144" t="s">
        <v>3492</v>
      </c>
      <c r="J333" s="144" t="s">
        <v>2467</v>
      </c>
      <c r="K333" s="146" t="str">
        <f t="shared" si="43"/>
        <v>LP</v>
      </c>
      <c r="L333" s="144" t="s">
        <v>6261</v>
      </c>
      <c r="M333" s="144" t="str">
        <f t="shared" si="44"/>
        <v>Medium</v>
      </c>
      <c r="N333" s="144" t="s">
        <v>481</v>
      </c>
      <c r="O333" s="189"/>
      <c r="P333" s="144" t="s">
        <v>6883</v>
      </c>
      <c r="Q333" s="147" t="s">
        <v>6884</v>
      </c>
      <c r="R333" s="11"/>
      <c r="S333" s="11"/>
    </row>
    <row r="334" spans="1:19" ht="263.39999999999998" customHeight="1" x14ac:dyDescent="0.4">
      <c r="A334" s="144" t="str">
        <f t="shared" ca="1" si="41"/>
        <v>Expired</v>
      </c>
      <c r="B334" s="144" t="s">
        <v>6431</v>
      </c>
      <c r="C334" s="145">
        <v>44746</v>
      </c>
      <c r="D334" s="145">
        <v>44960</v>
      </c>
      <c r="E334" s="145">
        <f>DATE(YEAR(D334)+1,MONTH(D334)+5,DAY(D334))</f>
        <v>45476</v>
      </c>
      <c r="F334" s="144" t="s">
        <v>5729</v>
      </c>
      <c r="G334" s="144" t="s">
        <v>4019</v>
      </c>
      <c r="H334" s="148" t="s">
        <v>7919</v>
      </c>
      <c r="I334" s="144" t="s">
        <v>3492</v>
      </c>
      <c r="J334" s="144" t="s">
        <v>2467</v>
      </c>
      <c r="K334" s="146" t="str">
        <f t="shared" si="43"/>
        <v>LP</v>
      </c>
      <c r="L334" s="144" t="s">
        <v>6261</v>
      </c>
      <c r="M334" s="144" t="str">
        <f t="shared" si="44"/>
        <v>Medium</v>
      </c>
      <c r="N334" s="144" t="s">
        <v>7488</v>
      </c>
      <c r="O334" s="189"/>
      <c r="P334" s="144" t="s">
        <v>3201</v>
      </c>
      <c r="Q334" s="147" t="s">
        <v>4020</v>
      </c>
      <c r="R334" s="11"/>
      <c r="S334" s="11"/>
    </row>
    <row r="335" spans="1:19" ht="263.39999999999998" customHeight="1" x14ac:dyDescent="0.4">
      <c r="A335" s="144" t="str">
        <f t="shared" ca="1" si="41"/>
        <v>Expired</v>
      </c>
      <c r="B335" s="144" t="s">
        <v>2497</v>
      </c>
      <c r="C335" s="145">
        <v>43703</v>
      </c>
      <c r="D335" s="145">
        <f>C335</f>
        <v>43703</v>
      </c>
      <c r="E335" s="145">
        <f t="shared" ref="E335:E342" si="45">DATE(YEAR(D335)+2,MONTH(D335),DAY(D335)-1)</f>
        <v>44433</v>
      </c>
      <c r="F335" s="144" t="s">
        <v>2987</v>
      </c>
      <c r="G335" s="144" t="s">
        <v>4021</v>
      </c>
      <c r="H335" s="144" t="s">
        <v>19</v>
      </c>
      <c r="I335" s="144" t="s">
        <v>3492</v>
      </c>
      <c r="J335" s="144" t="s">
        <v>2467</v>
      </c>
      <c r="K335" s="146" t="str">
        <f t="shared" si="43"/>
        <v>LP</v>
      </c>
      <c r="L335" s="144" t="s">
        <v>6262</v>
      </c>
      <c r="M335" s="144" t="str">
        <f t="shared" si="44"/>
        <v>Medium</v>
      </c>
      <c r="N335" s="144" t="s">
        <v>4022</v>
      </c>
      <c r="O335" s="189"/>
      <c r="P335" s="144" t="s">
        <v>6881</v>
      </c>
      <c r="Q335" s="147" t="s">
        <v>6882</v>
      </c>
      <c r="R335" s="11"/>
      <c r="S335" s="11"/>
    </row>
    <row r="336" spans="1:19" ht="263.39999999999998" customHeight="1" x14ac:dyDescent="0.4">
      <c r="A336" s="144" t="str">
        <f t="shared" ca="1" si="41"/>
        <v>Expired</v>
      </c>
      <c r="B336" s="144" t="s">
        <v>7939</v>
      </c>
      <c r="C336" s="145">
        <v>41722</v>
      </c>
      <c r="D336" s="145">
        <v>44935</v>
      </c>
      <c r="E336" s="145">
        <f t="shared" si="45"/>
        <v>45665</v>
      </c>
      <c r="F336" s="144" t="s">
        <v>2062</v>
      </c>
      <c r="G336" s="144" t="s">
        <v>4023</v>
      </c>
      <c r="H336" s="144" t="s">
        <v>7919</v>
      </c>
      <c r="I336" s="144" t="s">
        <v>3492</v>
      </c>
      <c r="J336" s="144" t="s">
        <v>2467</v>
      </c>
      <c r="K336" s="146" t="str">
        <f t="shared" si="43"/>
        <v>LP</v>
      </c>
      <c r="L336" s="144" t="s">
        <v>6269</v>
      </c>
      <c r="M336" s="144" t="str">
        <f t="shared" si="44"/>
        <v>Medium</v>
      </c>
      <c r="N336" s="144" t="s">
        <v>239</v>
      </c>
      <c r="O336" s="189" t="s">
        <v>7940</v>
      </c>
      <c r="P336" s="144" t="s">
        <v>666</v>
      </c>
      <c r="Q336" s="147" t="s">
        <v>4024</v>
      </c>
      <c r="R336" s="11"/>
      <c r="S336" s="11"/>
    </row>
    <row r="337" spans="1:19" ht="263.39999999999998" customHeight="1" x14ac:dyDescent="0.4">
      <c r="A337" s="144" t="str">
        <f t="shared" ca="1" si="41"/>
        <v>Expired</v>
      </c>
      <c r="B337" s="144" t="s">
        <v>1500</v>
      </c>
      <c r="C337" s="145">
        <v>43669</v>
      </c>
      <c r="D337" s="145">
        <f>C337</f>
        <v>43669</v>
      </c>
      <c r="E337" s="145">
        <f t="shared" si="45"/>
        <v>44399</v>
      </c>
      <c r="F337" s="144" t="s">
        <v>6109</v>
      </c>
      <c r="G337" s="144" t="s">
        <v>7241</v>
      </c>
      <c r="H337" s="148" t="s">
        <v>13</v>
      </c>
      <c r="I337" s="144" t="s">
        <v>3492</v>
      </c>
      <c r="J337" s="144" t="s">
        <v>2467</v>
      </c>
      <c r="K337" s="146" t="str">
        <f t="shared" si="43"/>
        <v>LP</v>
      </c>
      <c r="L337" s="144" t="s">
        <v>6269</v>
      </c>
      <c r="M337" s="144" t="str">
        <f t="shared" si="44"/>
        <v>Medium</v>
      </c>
      <c r="N337" s="144" t="s">
        <v>4025</v>
      </c>
      <c r="O337" s="189"/>
      <c r="P337" s="144" t="s">
        <v>1720</v>
      </c>
      <c r="Q337" s="147" t="s">
        <v>4026</v>
      </c>
      <c r="R337" s="11"/>
      <c r="S337" s="11"/>
    </row>
    <row r="338" spans="1:19" ht="263.39999999999998" customHeight="1" x14ac:dyDescent="0.4">
      <c r="A338" s="144" t="str">
        <f t="shared" ca="1" si="41"/>
        <v>Expired</v>
      </c>
      <c r="B338" s="144" t="s">
        <v>1360</v>
      </c>
      <c r="C338" s="145">
        <v>43438</v>
      </c>
      <c r="D338" s="145">
        <f>C338</f>
        <v>43438</v>
      </c>
      <c r="E338" s="145">
        <f t="shared" si="45"/>
        <v>44168</v>
      </c>
      <c r="F338" s="144" t="s">
        <v>2988</v>
      </c>
      <c r="G338" s="144" t="s">
        <v>4027</v>
      </c>
      <c r="H338" s="144" t="s">
        <v>7919</v>
      </c>
      <c r="I338" s="144" t="s">
        <v>3492</v>
      </c>
      <c r="J338" s="144" t="s">
        <v>2467</v>
      </c>
      <c r="K338" s="146" t="str">
        <f t="shared" si="43"/>
        <v>LP</v>
      </c>
      <c r="L338" s="144" t="s">
        <v>6261</v>
      </c>
      <c r="M338" s="144" t="str">
        <f t="shared" si="44"/>
        <v>Medium</v>
      </c>
      <c r="N338" s="144" t="s">
        <v>7489</v>
      </c>
      <c r="O338" s="189"/>
      <c r="P338" s="144" t="s">
        <v>1694</v>
      </c>
      <c r="Q338" s="147" t="s">
        <v>4028</v>
      </c>
      <c r="R338" s="11"/>
      <c r="S338" s="11"/>
    </row>
    <row r="339" spans="1:19" ht="263.39999999999998" customHeight="1" x14ac:dyDescent="0.4">
      <c r="A339" s="144" t="str">
        <f t="shared" ca="1" si="41"/>
        <v>Active</v>
      </c>
      <c r="B339" s="144" t="s">
        <v>10129</v>
      </c>
      <c r="C339" s="145">
        <v>43362</v>
      </c>
      <c r="D339" s="145">
        <v>45554</v>
      </c>
      <c r="E339" s="145">
        <f t="shared" si="45"/>
        <v>46283</v>
      </c>
      <c r="F339" s="144" t="s">
        <v>3323</v>
      </c>
      <c r="G339" s="144" t="s">
        <v>4029</v>
      </c>
      <c r="H339" s="144" t="s">
        <v>36</v>
      </c>
      <c r="I339" s="144" t="s">
        <v>3492</v>
      </c>
      <c r="J339" s="144" t="s">
        <v>2467</v>
      </c>
      <c r="K339" s="146" t="str">
        <f t="shared" si="43"/>
        <v>LP</v>
      </c>
      <c r="L339" s="144" t="s">
        <v>6264</v>
      </c>
      <c r="M339" s="144" t="str">
        <f t="shared" si="44"/>
        <v>Low</v>
      </c>
      <c r="N339" s="144" t="s">
        <v>4030</v>
      </c>
      <c r="O339" s="189" t="s">
        <v>10130</v>
      </c>
      <c r="P339" s="144" t="s">
        <v>1818</v>
      </c>
      <c r="Q339" s="147" t="s">
        <v>10131</v>
      </c>
      <c r="R339" s="11"/>
      <c r="S339" s="11"/>
    </row>
    <row r="340" spans="1:19" ht="263.39999999999998" customHeight="1" x14ac:dyDescent="0.4">
      <c r="A340" s="144" t="str">
        <f t="shared" ca="1" si="41"/>
        <v>Expired</v>
      </c>
      <c r="B340" s="144" t="s">
        <v>3230</v>
      </c>
      <c r="C340" s="145">
        <v>44504</v>
      </c>
      <c r="D340" s="145">
        <f>C340</f>
        <v>44504</v>
      </c>
      <c r="E340" s="145">
        <f t="shared" si="45"/>
        <v>45233</v>
      </c>
      <c r="F340" s="144" t="s">
        <v>5730</v>
      </c>
      <c r="G340" s="144" t="s">
        <v>4031</v>
      </c>
      <c r="H340" s="144" t="s">
        <v>19</v>
      </c>
      <c r="I340" s="144" t="s">
        <v>3492</v>
      </c>
      <c r="J340" s="144" t="s">
        <v>2467</v>
      </c>
      <c r="K340" s="146" t="str">
        <f t="shared" si="43"/>
        <v>LP</v>
      </c>
      <c r="L340" s="144" t="s">
        <v>6264</v>
      </c>
      <c r="M340" s="144" t="str">
        <f t="shared" si="44"/>
        <v>Low</v>
      </c>
      <c r="N340" s="144" t="s">
        <v>4032</v>
      </c>
      <c r="O340" s="189"/>
      <c r="P340" s="144" t="s">
        <v>3231</v>
      </c>
      <c r="Q340" s="147" t="s">
        <v>4033</v>
      </c>
      <c r="R340" s="11"/>
      <c r="S340" s="11"/>
    </row>
    <row r="341" spans="1:19" ht="263.39999999999998" customHeight="1" x14ac:dyDescent="0.4">
      <c r="A341" s="144" t="str">
        <f t="shared" ca="1" si="41"/>
        <v>Expired</v>
      </c>
      <c r="B341" s="144" t="s">
        <v>6479</v>
      </c>
      <c r="C341" s="145">
        <v>44124</v>
      </c>
      <c r="D341" s="145">
        <v>45219</v>
      </c>
      <c r="E341" s="145">
        <f t="shared" si="45"/>
        <v>45949</v>
      </c>
      <c r="F341" s="144" t="s">
        <v>2989</v>
      </c>
      <c r="G341" s="144" t="s">
        <v>4034</v>
      </c>
      <c r="H341" s="144" t="s">
        <v>7919</v>
      </c>
      <c r="I341" s="144" t="s">
        <v>3492</v>
      </c>
      <c r="J341" s="144" t="s">
        <v>2467</v>
      </c>
      <c r="K341" s="146" t="str">
        <f t="shared" si="43"/>
        <v>LP</v>
      </c>
      <c r="L341" s="144" t="s">
        <v>6261</v>
      </c>
      <c r="M341" s="144" t="str">
        <f t="shared" si="44"/>
        <v>Medium</v>
      </c>
      <c r="N341" s="144" t="s">
        <v>4035</v>
      </c>
      <c r="O341" s="189" t="s">
        <v>8368</v>
      </c>
      <c r="P341" s="144" t="s">
        <v>8369</v>
      </c>
      <c r="Q341" s="147" t="s">
        <v>6480</v>
      </c>
      <c r="R341" s="11"/>
      <c r="S341" s="11"/>
    </row>
    <row r="342" spans="1:19" ht="263.39999999999998" customHeight="1" x14ac:dyDescent="0.4">
      <c r="A342" s="144" t="str">
        <f t="shared" ca="1" si="41"/>
        <v>Expired</v>
      </c>
      <c r="B342" s="144" t="s">
        <v>6599</v>
      </c>
      <c r="C342" s="145">
        <v>45016</v>
      </c>
      <c r="D342" s="145">
        <f>C342</f>
        <v>45016</v>
      </c>
      <c r="E342" s="145">
        <f t="shared" si="45"/>
        <v>45746</v>
      </c>
      <c r="F342" s="144" t="s">
        <v>6600</v>
      </c>
      <c r="G342" s="144" t="s">
        <v>6601</v>
      </c>
      <c r="H342" s="144" t="s">
        <v>45</v>
      </c>
      <c r="I342" s="144" t="s">
        <v>3492</v>
      </c>
      <c r="J342" s="144" t="s">
        <v>2467</v>
      </c>
      <c r="K342" s="146" t="s">
        <v>2580</v>
      </c>
      <c r="L342" s="144" t="s">
        <v>6263</v>
      </c>
      <c r="M342" s="144" t="str">
        <f t="shared" si="44"/>
        <v>Medium</v>
      </c>
      <c r="N342" s="144" t="s">
        <v>7320</v>
      </c>
      <c r="O342" s="189"/>
      <c r="P342" s="144" t="s">
        <v>6602</v>
      </c>
      <c r="Q342" s="147" t="s">
        <v>6603</v>
      </c>
      <c r="R342" s="11"/>
      <c r="S342" s="11"/>
    </row>
    <row r="343" spans="1:19" ht="263.39999999999998" customHeight="1" x14ac:dyDescent="0.4">
      <c r="A343" s="144" t="str">
        <f t="shared" ca="1" si="41"/>
        <v>Expired</v>
      </c>
      <c r="B343" s="144" t="s">
        <v>985</v>
      </c>
      <c r="C343" s="145">
        <v>42930</v>
      </c>
      <c r="D343" s="145">
        <v>43291</v>
      </c>
      <c r="E343" s="145">
        <f>DATE(YEAR(D343)+1,MONTH(D343),DAY(D343)+3)</f>
        <v>43659</v>
      </c>
      <c r="F343" s="144" t="s">
        <v>994</v>
      </c>
      <c r="G343" s="144" t="s">
        <v>4036</v>
      </c>
      <c r="H343" s="144" t="s">
        <v>450</v>
      </c>
      <c r="I343" s="144" t="s">
        <v>3492</v>
      </c>
      <c r="J343" s="144" t="s">
        <v>2467</v>
      </c>
      <c r="K343" s="146" t="str">
        <f t="shared" ref="K343:K374" si="46">IF(EXACT(J343,"C - COMPANY ACT"),"LP",IF(EXACT(J343,"V- VEST ACT (WITHIN PARLIAMENT) "),"LP",IF(EXACT(J343,"FS - FRIENDLY SOCIETIES ACT"),"LP",IF(EXACT(J343,"UN - UNICORPORATED"),"LA",""))))</f>
        <v>LP</v>
      </c>
      <c r="L343" s="144" t="s">
        <v>6261</v>
      </c>
      <c r="M343" s="144" t="str">
        <f t="shared" si="44"/>
        <v>Medium</v>
      </c>
      <c r="N343" s="144" t="s">
        <v>4037</v>
      </c>
      <c r="O343" s="189"/>
      <c r="P343" s="144" t="s">
        <v>6877</v>
      </c>
      <c r="Q343" s="147" t="s">
        <v>6878</v>
      </c>
      <c r="R343" s="11"/>
      <c r="S343" s="11"/>
    </row>
    <row r="344" spans="1:19" ht="263.39999999999998" customHeight="1" x14ac:dyDescent="0.4">
      <c r="A344" s="144" t="str">
        <f t="shared" ca="1" si="41"/>
        <v>Expired</v>
      </c>
      <c r="B344" s="144" t="s">
        <v>1380</v>
      </c>
      <c r="C344" s="145">
        <v>43476</v>
      </c>
      <c r="D344" s="145">
        <v>44207</v>
      </c>
      <c r="E344" s="145">
        <f t="shared" ref="E344:E350" si="47">DATE(YEAR(D344)+2,MONTH(D344),DAY(D344)-1)</f>
        <v>44936</v>
      </c>
      <c r="F344" s="144" t="s">
        <v>2990</v>
      </c>
      <c r="G344" s="144" t="s">
        <v>4038</v>
      </c>
      <c r="H344" s="144" t="s">
        <v>7919</v>
      </c>
      <c r="I344" s="144" t="s">
        <v>3492</v>
      </c>
      <c r="J344" s="144" t="s">
        <v>2467</v>
      </c>
      <c r="K344" s="146" t="str">
        <f t="shared" si="46"/>
        <v>LP</v>
      </c>
      <c r="L344" s="144" t="s">
        <v>6261</v>
      </c>
      <c r="M344" s="144" t="str">
        <f t="shared" si="44"/>
        <v>Medium</v>
      </c>
      <c r="N344" s="144" t="s">
        <v>7490</v>
      </c>
      <c r="O344" s="189"/>
      <c r="P344" s="144" t="s">
        <v>1703</v>
      </c>
      <c r="Q344" s="147" t="s">
        <v>4039</v>
      </c>
      <c r="R344" s="11"/>
      <c r="S344" s="11"/>
    </row>
    <row r="345" spans="1:19" ht="263.39999999999998" customHeight="1" x14ac:dyDescent="0.4">
      <c r="A345" s="144" t="str">
        <f t="shared" ca="1" si="41"/>
        <v>Active</v>
      </c>
      <c r="B345" s="144" t="s">
        <v>6294</v>
      </c>
      <c r="C345" s="145">
        <v>41724</v>
      </c>
      <c r="D345" s="145">
        <v>45383</v>
      </c>
      <c r="E345" s="145">
        <f t="shared" si="47"/>
        <v>46112</v>
      </c>
      <c r="F345" s="144" t="s">
        <v>10550</v>
      </c>
      <c r="G345" s="144" t="s">
        <v>4040</v>
      </c>
      <c r="H345" s="144" t="s">
        <v>7919</v>
      </c>
      <c r="I345" s="144" t="s">
        <v>3492</v>
      </c>
      <c r="J345" s="144" t="s">
        <v>2467</v>
      </c>
      <c r="K345" s="146" t="str">
        <f t="shared" si="46"/>
        <v>LP</v>
      </c>
      <c r="L345" s="144" t="s">
        <v>6269</v>
      </c>
      <c r="M345" s="144" t="str">
        <f t="shared" si="44"/>
        <v>Medium</v>
      </c>
      <c r="N345" s="144" t="s">
        <v>242</v>
      </c>
      <c r="O345" s="189" t="s">
        <v>11036</v>
      </c>
      <c r="P345" s="144" t="s">
        <v>11034</v>
      </c>
      <c r="Q345" s="147" t="s">
        <v>11035</v>
      </c>
      <c r="R345" s="11"/>
      <c r="S345" s="11"/>
    </row>
    <row r="346" spans="1:19" ht="263.39999999999998" customHeight="1" x14ac:dyDescent="0.4">
      <c r="A346" s="144" t="str">
        <f t="shared" ca="1" si="41"/>
        <v>Expired</v>
      </c>
      <c r="B346" s="144" t="s">
        <v>2447</v>
      </c>
      <c r="C346" s="145">
        <v>44357</v>
      </c>
      <c r="D346" s="145">
        <v>45087</v>
      </c>
      <c r="E346" s="145">
        <f t="shared" si="47"/>
        <v>45817</v>
      </c>
      <c r="F346" s="144" t="s">
        <v>5731</v>
      </c>
      <c r="G346" s="144" t="s">
        <v>4041</v>
      </c>
      <c r="H346" s="144" t="s">
        <v>19</v>
      </c>
      <c r="I346" s="144" t="s">
        <v>3492</v>
      </c>
      <c r="J346" s="144" t="s">
        <v>2467</v>
      </c>
      <c r="K346" s="146" t="str">
        <f t="shared" si="46"/>
        <v>LP</v>
      </c>
      <c r="L346" s="144" t="s">
        <v>6264</v>
      </c>
      <c r="M346" s="144" t="str">
        <f t="shared" si="44"/>
        <v>Low</v>
      </c>
      <c r="N346" s="144" t="s">
        <v>7445</v>
      </c>
      <c r="O346" s="189" t="s">
        <v>8197</v>
      </c>
      <c r="P346" s="144" t="s">
        <v>8198</v>
      </c>
      <c r="Q346" s="147" t="s">
        <v>8199</v>
      </c>
      <c r="R346" s="11"/>
      <c r="S346" s="11"/>
    </row>
    <row r="347" spans="1:19" ht="263.39999999999998" customHeight="1" x14ac:dyDescent="0.4">
      <c r="A347" s="144" t="str">
        <f t="shared" ca="1" si="41"/>
        <v>Expired</v>
      </c>
      <c r="B347" s="144" t="s">
        <v>1119</v>
      </c>
      <c r="C347" s="145">
        <v>43055</v>
      </c>
      <c r="D347" s="145">
        <f>C347</f>
        <v>43055</v>
      </c>
      <c r="E347" s="145">
        <f t="shared" si="47"/>
        <v>43784</v>
      </c>
      <c r="F347" s="144" t="s">
        <v>1895</v>
      </c>
      <c r="G347" s="144" t="s">
        <v>4042</v>
      </c>
      <c r="H347" s="148" t="s">
        <v>13</v>
      </c>
      <c r="I347" s="144" t="s">
        <v>3492</v>
      </c>
      <c r="J347" s="144" t="s">
        <v>2467</v>
      </c>
      <c r="K347" s="146" t="str">
        <f t="shared" si="46"/>
        <v>LP</v>
      </c>
      <c r="L347" s="144" t="s">
        <v>6262</v>
      </c>
      <c r="M347" s="144" t="str">
        <f t="shared" si="44"/>
        <v>Medium</v>
      </c>
      <c r="N347" s="144" t="s">
        <v>4043</v>
      </c>
      <c r="O347" s="189"/>
      <c r="P347" s="144" t="s">
        <v>749</v>
      </c>
      <c r="Q347" s="152" t="s">
        <v>749</v>
      </c>
      <c r="R347" s="11"/>
      <c r="S347" s="11"/>
    </row>
    <row r="348" spans="1:19" ht="263.39999999999998" customHeight="1" x14ac:dyDescent="0.4">
      <c r="A348" s="144" t="str">
        <f t="shared" ca="1" si="41"/>
        <v>Active</v>
      </c>
      <c r="B348" s="144" t="s">
        <v>2788</v>
      </c>
      <c r="C348" s="145">
        <v>41681</v>
      </c>
      <c r="D348" s="145">
        <v>45333</v>
      </c>
      <c r="E348" s="145">
        <f t="shared" si="47"/>
        <v>46063</v>
      </c>
      <c r="F348" s="144" t="s">
        <v>2059</v>
      </c>
      <c r="G348" s="144" t="s">
        <v>4044</v>
      </c>
      <c r="H348" s="144" t="s">
        <v>19</v>
      </c>
      <c r="I348" s="144" t="s">
        <v>3492</v>
      </c>
      <c r="J348" s="144" t="s">
        <v>2467</v>
      </c>
      <c r="K348" s="146" t="str">
        <f t="shared" si="46"/>
        <v>LP</v>
      </c>
      <c r="L348" s="144" t="s">
        <v>6264</v>
      </c>
      <c r="M348" s="144" t="str">
        <f t="shared" si="44"/>
        <v>Low</v>
      </c>
      <c r="N348" s="144" t="s">
        <v>213</v>
      </c>
      <c r="O348" s="189" t="s">
        <v>9230</v>
      </c>
      <c r="P348" s="144" t="s">
        <v>9231</v>
      </c>
      <c r="Q348" s="147" t="s">
        <v>9232</v>
      </c>
      <c r="R348" s="11"/>
      <c r="S348" s="11"/>
    </row>
    <row r="349" spans="1:19" ht="263.39999999999998" customHeight="1" x14ac:dyDescent="0.4">
      <c r="A349" s="144" t="str">
        <f t="shared" ca="1" si="41"/>
        <v>Expired</v>
      </c>
      <c r="B349" s="144" t="s">
        <v>6350</v>
      </c>
      <c r="C349" s="145">
        <v>44931</v>
      </c>
      <c r="D349" s="145">
        <f>C349</f>
        <v>44931</v>
      </c>
      <c r="E349" s="145">
        <f t="shared" si="47"/>
        <v>45661</v>
      </c>
      <c r="F349" s="144" t="s">
        <v>6351</v>
      </c>
      <c r="G349" s="144" t="s">
        <v>6352</v>
      </c>
      <c r="H349" s="148" t="s">
        <v>7919</v>
      </c>
      <c r="I349" s="144" t="s">
        <v>3492</v>
      </c>
      <c r="J349" s="144" t="s">
        <v>2467</v>
      </c>
      <c r="K349" s="146" t="str">
        <f t="shared" si="46"/>
        <v>LP</v>
      </c>
      <c r="L349" s="144" t="s">
        <v>6261</v>
      </c>
      <c r="M349" s="144" t="str">
        <f t="shared" si="44"/>
        <v>Medium</v>
      </c>
      <c r="N349" s="144" t="s">
        <v>7321</v>
      </c>
      <c r="O349" s="189"/>
      <c r="P349" s="144" t="s">
        <v>6353</v>
      </c>
      <c r="Q349" s="147" t="s">
        <v>6354</v>
      </c>
      <c r="R349" s="11"/>
      <c r="S349" s="11"/>
    </row>
    <row r="350" spans="1:19" ht="263.39999999999998" customHeight="1" x14ac:dyDescent="0.4">
      <c r="A350" s="144" t="str">
        <f t="shared" ca="1" si="41"/>
        <v>Expired</v>
      </c>
      <c r="B350" s="144" t="s">
        <v>2534</v>
      </c>
      <c r="C350" s="145">
        <v>43856</v>
      </c>
      <c r="D350" s="145">
        <f>C350</f>
        <v>43856</v>
      </c>
      <c r="E350" s="145">
        <f t="shared" si="47"/>
        <v>44586</v>
      </c>
      <c r="F350" s="144" t="s">
        <v>2991</v>
      </c>
      <c r="G350" s="144" t="s">
        <v>4047</v>
      </c>
      <c r="H350" s="144" t="s">
        <v>7919</v>
      </c>
      <c r="I350" s="144" t="s">
        <v>3492</v>
      </c>
      <c r="J350" s="144" t="s">
        <v>2467</v>
      </c>
      <c r="K350" s="146" t="str">
        <f t="shared" si="46"/>
        <v>LP</v>
      </c>
      <c r="L350" s="144" t="s">
        <v>6269</v>
      </c>
      <c r="M350" s="144" t="str">
        <f t="shared" si="44"/>
        <v>Medium</v>
      </c>
      <c r="N350" s="144" t="s">
        <v>4048</v>
      </c>
      <c r="O350" s="189"/>
      <c r="P350" s="144" t="s">
        <v>6875</v>
      </c>
      <c r="Q350" s="147" t="s">
        <v>6876</v>
      </c>
      <c r="R350" s="11"/>
      <c r="S350" s="11"/>
    </row>
    <row r="351" spans="1:19" ht="263.39999999999998" customHeight="1" x14ac:dyDescent="0.4">
      <c r="A351" s="144" t="str">
        <f t="shared" ca="1" si="41"/>
        <v>Expired</v>
      </c>
      <c r="B351" s="144" t="s">
        <v>1000</v>
      </c>
      <c r="C351" s="145">
        <v>42955</v>
      </c>
      <c r="D351" s="145">
        <v>43115</v>
      </c>
      <c r="E351" s="145">
        <f>DATE(YEAR(D351)+1,MONTH(D351)+7,DAY(D351)-8)</f>
        <v>43684</v>
      </c>
      <c r="F351" s="144" t="s">
        <v>1948</v>
      </c>
      <c r="G351" s="144" t="s">
        <v>4050</v>
      </c>
      <c r="H351" s="144" t="s">
        <v>7919</v>
      </c>
      <c r="I351" s="144" t="s">
        <v>3492</v>
      </c>
      <c r="J351" s="144" t="s">
        <v>2467</v>
      </c>
      <c r="K351" s="146" t="str">
        <f t="shared" si="46"/>
        <v>LP</v>
      </c>
      <c r="L351" s="144" t="s">
        <v>6264</v>
      </c>
      <c r="M351" s="144" t="str">
        <f t="shared" si="44"/>
        <v>Low</v>
      </c>
      <c r="N351" s="144" t="s">
        <v>4051</v>
      </c>
      <c r="O351" s="189"/>
      <c r="P351" s="144" t="s">
        <v>6873</v>
      </c>
      <c r="Q351" s="147" t="s">
        <v>6874</v>
      </c>
      <c r="R351" s="11"/>
      <c r="S351" s="11"/>
    </row>
    <row r="352" spans="1:19" ht="263.39999999999998" customHeight="1" x14ac:dyDescent="0.4">
      <c r="A352" s="144" t="str">
        <f t="shared" ca="1" si="41"/>
        <v>Expired</v>
      </c>
      <c r="B352" s="144" t="s">
        <v>2573</v>
      </c>
      <c r="C352" s="145">
        <v>41834</v>
      </c>
      <c r="D352" s="145">
        <v>44756</v>
      </c>
      <c r="E352" s="145">
        <f>DATE(YEAR(D352)+2,MONTH(D352),DAY(D352)-1)</f>
        <v>45486</v>
      </c>
      <c r="F352" s="144" t="s">
        <v>160</v>
      </c>
      <c r="G352" s="144" t="s">
        <v>4052</v>
      </c>
      <c r="H352" s="144" t="s">
        <v>7919</v>
      </c>
      <c r="I352" s="144" t="s">
        <v>3492</v>
      </c>
      <c r="J352" s="144" t="s">
        <v>2467</v>
      </c>
      <c r="K352" s="146" t="str">
        <f t="shared" si="46"/>
        <v>LP</v>
      </c>
      <c r="L352" s="144" t="s">
        <v>6264</v>
      </c>
      <c r="M352" s="144" t="str">
        <f t="shared" si="44"/>
        <v>Low</v>
      </c>
      <c r="N352" s="144" t="s">
        <v>1592</v>
      </c>
      <c r="O352" s="189"/>
      <c r="P352" s="144" t="s">
        <v>1163</v>
      </c>
      <c r="Q352" s="147" t="s">
        <v>4053</v>
      </c>
      <c r="R352" s="11"/>
      <c r="S352" s="11"/>
    </row>
    <row r="353" spans="1:19" ht="263.39999999999998" customHeight="1" x14ac:dyDescent="0.4">
      <c r="A353" s="160" t="str">
        <f t="shared" ca="1" si="41"/>
        <v>Expired</v>
      </c>
      <c r="B353" s="160" t="s">
        <v>2819</v>
      </c>
      <c r="C353" s="161">
        <v>41687</v>
      </c>
      <c r="D353" s="161">
        <v>44614</v>
      </c>
      <c r="E353" s="161">
        <f>DATE(YEAR(D353)+2,MONTH(D353),DAY(D353)-1)</f>
        <v>45343</v>
      </c>
      <c r="F353" s="160" t="s">
        <v>3409</v>
      </c>
      <c r="G353" s="161" t="s">
        <v>4052</v>
      </c>
      <c r="H353" s="160" t="s">
        <v>7919</v>
      </c>
      <c r="I353" s="160" t="s">
        <v>3492</v>
      </c>
      <c r="J353" s="160" t="s">
        <v>2467</v>
      </c>
      <c r="K353" s="162" t="str">
        <f t="shared" si="46"/>
        <v>LP</v>
      </c>
      <c r="L353" s="160" t="s">
        <v>6264</v>
      </c>
      <c r="M353" s="160" t="str">
        <f t="shared" si="44"/>
        <v>Low</v>
      </c>
      <c r="N353" s="163" t="s">
        <v>220</v>
      </c>
      <c r="O353" s="191"/>
      <c r="P353" s="160" t="s">
        <v>1164</v>
      </c>
      <c r="Q353" s="172" t="s">
        <v>4054</v>
      </c>
      <c r="R353" s="11"/>
      <c r="S353" s="11"/>
    </row>
    <row r="354" spans="1:19" ht="263.39999999999998" customHeight="1" x14ac:dyDescent="0.4">
      <c r="A354" s="144" t="str">
        <f t="shared" ca="1" si="41"/>
        <v>Active</v>
      </c>
      <c r="B354" s="144" t="s">
        <v>7181</v>
      </c>
      <c r="C354" s="145">
        <v>45126</v>
      </c>
      <c r="D354" s="145">
        <v>45857</v>
      </c>
      <c r="E354" s="145">
        <f>DATE(YEAR(D354)+1,MONTH(D354),DAY(D354)-1)</f>
        <v>46221</v>
      </c>
      <c r="F354" s="144" t="s">
        <v>7182</v>
      </c>
      <c r="G354" s="144" t="s">
        <v>7183</v>
      </c>
      <c r="H354" s="144" t="s">
        <v>19</v>
      </c>
      <c r="I354" s="144" t="s">
        <v>3492</v>
      </c>
      <c r="J354" s="144" t="s">
        <v>2467</v>
      </c>
      <c r="K354" s="146" t="str">
        <f t="shared" si="46"/>
        <v>LP</v>
      </c>
      <c r="L354" s="144" t="s">
        <v>6261</v>
      </c>
      <c r="M354" s="144" t="str">
        <f t="shared" si="44"/>
        <v>Medium</v>
      </c>
      <c r="N354" s="144" t="s">
        <v>7322</v>
      </c>
      <c r="O354" s="189" t="s">
        <v>7811</v>
      </c>
      <c r="P354" s="144" t="s">
        <v>7184</v>
      </c>
      <c r="Q354" s="147" t="s">
        <v>7185</v>
      </c>
      <c r="R354" s="11"/>
      <c r="S354" s="11"/>
    </row>
    <row r="355" spans="1:19" ht="263.39999999999998" customHeight="1" x14ac:dyDescent="0.4">
      <c r="A355" s="144" t="str">
        <f t="shared" ca="1" si="41"/>
        <v>Active</v>
      </c>
      <c r="B355" s="144" t="s">
        <v>2577</v>
      </c>
      <c r="C355" s="145">
        <v>42992</v>
      </c>
      <c r="D355" s="145">
        <v>45695</v>
      </c>
      <c r="E355" s="145">
        <f>DATE(YEAR(D355)+2,MONTH(D355),DAY(D355)-1)</f>
        <v>46424</v>
      </c>
      <c r="F355" s="144" t="s">
        <v>2992</v>
      </c>
      <c r="G355" s="144" t="s">
        <v>4055</v>
      </c>
      <c r="H355" s="144" t="s">
        <v>23</v>
      </c>
      <c r="I355" s="144" t="s">
        <v>3492</v>
      </c>
      <c r="J355" s="144" t="s">
        <v>2467</v>
      </c>
      <c r="K355" s="146" t="str">
        <f t="shared" si="46"/>
        <v>LP</v>
      </c>
      <c r="L355" s="144" t="s">
        <v>6264</v>
      </c>
      <c r="M355" s="144" t="str">
        <f t="shared" si="44"/>
        <v>Low</v>
      </c>
      <c r="N355" s="144" t="s">
        <v>7492</v>
      </c>
      <c r="O355" s="189" t="s">
        <v>7812</v>
      </c>
      <c r="P355" s="144" t="s">
        <v>1838</v>
      </c>
      <c r="Q355" s="147" t="s">
        <v>7043</v>
      </c>
      <c r="R355" s="11"/>
      <c r="S355" s="11"/>
    </row>
    <row r="356" spans="1:19" ht="263.39999999999998" customHeight="1" x14ac:dyDescent="0.4">
      <c r="A356" s="144" t="str">
        <f t="shared" ca="1" si="41"/>
        <v>Expired</v>
      </c>
      <c r="B356" s="144" t="s">
        <v>6654</v>
      </c>
      <c r="C356" s="145">
        <v>45035</v>
      </c>
      <c r="D356" s="145">
        <f>C356</f>
        <v>45035</v>
      </c>
      <c r="E356" s="145">
        <f>DATE(YEAR(D356)+2,MONTH(D356),DAY(D356)-1)</f>
        <v>45765</v>
      </c>
      <c r="F356" s="144" t="s">
        <v>6655</v>
      </c>
      <c r="G356" s="144" t="s">
        <v>6656</v>
      </c>
      <c r="H356" s="144" t="s">
        <v>5</v>
      </c>
      <c r="I356" s="144" t="s">
        <v>3492</v>
      </c>
      <c r="J356" s="144" t="s">
        <v>2467</v>
      </c>
      <c r="K356" s="146" t="str">
        <f t="shared" si="46"/>
        <v>LP</v>
      </c>
      <c r="L356" s="144" t="s">
        <v>6264</v>
      </c>
      <c r="M356" s="144" t="str">
        <f t="shared" si="44"/>
        <v>Low</v>
      </c>
      <c r="N356" s="144" t="s">
        <v>7323</v>
      </c>
      <c r="O356" s="189"/>
      <c r="P356" s="144" t="s">
        <v>6657</v>
      </c>
      <c r="Q356" s="147" t="s">
        <v>6658</v>
      </c>
      <c r="R356" s="11"/>
      <c r="S356" s="11"/>
    </row>
    <row r="357" spans="1:19" ht="263.39999999999998" customHeight="1" x14ac:dyDescent="0.4">
      <c r="A357" s="144" t="str">
        <f t="shared" ca="1" si="41"/>
        <v>Active</v>
      </c>
      <c r="B357" s="144" t="s">
        <v>6409</v>
      </c>
      <c r="C357" s="145">
        <v>44951</v>
      </c>
      <c r="D357" s="145">
        <v>45682</v>
      </c>
      <c r="E357" s="145">
        <f>DATE(YEAR(D357)+1,MONTH(D357),DAY(D357)-1)</f>
        <v>46046</v>
      </c>
      <c r="F357" s="144" t="s">
        <v>6410</v>
      </c>
      <c r="G357" s="144" t="s">
        <v>6411</v>
      </c>
      <c r="H357" s="148" t="s">
        <v>7919</v>
      </c>
      <c r="I357" s="144" t="s">
        <v>3492</v>
      </c>
      <c r="J357" s="144" t="s">
        <v>2467</v>
      </c>
      <c r="K357" s="146" t="str">
        <f t="shared" si="46"/>
        <v>LP</v>
      </c>
      <c r="L357" s="144" t="s">
        <v>6261</v>
      </c>
      <c r="M357" s="144" t="str">
        <f t="shared" si="44"/>
        <v>Medium</v>
      </c>
      <c r="N357" s="144" t="s">
        <v>7324</v>
      </c>
      <c r="O357" s="189" t="s">
        <v>10407</v>
      </c>
      <c r="P357" s="144" t="s">
        <v>10408</v>
      </c>
      <c r="Q357" s="152" t="s">
        <v>10409</v>
      </c>
      <c r="R357" s="11"/>
      <c r="S357" s="11"/>
    </row>
    <row r="358" spans="1:19" ht="263.39999999999998" customHeight="1" x14ac:dyDescent="0.4">
      <c r="A358" s="144" t="str">
        <f t="shared" ca="1" si="41"/>
        <v>Active</v>
      </c>
      <c r="B358" s="144" t="s">
        <v>6635</v>
      </c>
      <c r="C358" s="145">
        <v>45030</v>
      </c>
      <c r="D358" s="145">
        <v>45761</v>
      </c>
      <c r="E358" s="145">
        <f>DATE(YEAR(D358),MONTH(D358)+18,DAY(D358)-1)</f>
        <v>46308</v>
      </c>
      <c r="F358" s="144" t="s">
        <v>6636</v>
      </c>
      <c r="G358" s="144" t="s">
        <v>6637</v>
      </c>
      <c r="H358" s="144" t="s">
        <v>7919</v>
      </c>
      <c r="I358" s="144" t="s">
        <v>3492</v>
      </c>
      <c r="J358" s="144" t="s">
        <v>2467</v>
      </c>
      <c r="K358" s="146" t="str">
        <f t="shared" si="46"/>
        <v>LP</v>
      </c>
      <c r="L358" s="144" t="s">
        <v>6261</v>
      </c>
      <c r="M358" s="144" t="str">
        <f t="shared" si="44"/>
        <v>Medium</v>
      </c>
      <c r="N358" s="144" t="s">
        <v>7325</v>
      </c>
      <c r="O358" s="189" t="s">
        <v>11025</v>
      </c>
      <c r="P358" s="144" t="s">
        <v>11026</v>
      </c>
      <c r="Q358" s="147" t="s">
        <v>11027</v>
      </c>
      <c r="R358" s="11"/>
      <c r="S358" s="11"/>
    </row>
    <row r="359" spans="1:19" ht="263.39999999999998" customHeight="1" x14ac:dyDescent="0.4">
      <c r="A359" s="144" t="str">
        <f t="shared" ca="1" si="41"/>
        <v>Expired</v>
      </c>
      <c r="B359" s="144" t="s">
        <v>6478</v>
      </c>
      <c r="C359" s="145">
        <v>42237</v>
      </c>
      <c r="D359" s="145">
        <v>44794</v>
      </c>
      <c r="E359" s="145">
        <f>DATE(YEAR(D359)+2,MONTH(D359),DAY(D359)-1)</f>
        <v>45524</v>
      </c>
      <c r="F359" s="144" t="s">
        <v>639</v>
      </c>
      <c r="G359" s="144" t="s">
        <v>9752</v>
      </c>
      <c r="H359" s="144" t="s">
        <v>7919</v>
      </c>
      <c r="I359" s="144" t="s">
        <v>3492</v>
      </c>
      <c r="J359" s="144" t="s">
        <v>2467</v>
      </c>
      <c r="K359" s="146" t="str">
        <f t="shared" si="46"/>
        <v>LP</v>
      </c>
      <c r="L359" s="144" t="s">
        <v>6261</v>
      </c>
      <c r="M359" s="144" t="str">
        <f t="shared" si="44"/>
        <v>Medium</v>
      </c>
      <c r="N359" s="144" t="s">
        <v>4056</v>
      </c>
      <c r="O359" s="189"/>
      <c r="P359" s="144" t="s">
        <v>1831</v>
      </c>
      <c r="Q359" s="147" t="s">
        <v>4057</v>
      </c>
      <c r="R359" s="11"/>
      <c r="S359" s="11"/>
    </row>
    <row r="360" spans="1:19" ht="263.39999999999998" customHeight="1" x14ac:dyDescent="0.4">
      <c r="A360" s="144" t="str">
        <f t="shared" ca="1" si="41"/>
        <v>Expired</v>
      </c>
      <c r="B360" s="144" t="s">
        <v>2813</v>
      </c>
      <c r="C360" s="145">
        <v>41708</v>
      </c>
      <c r="D360" s="145">
        <v>44630</v>
      </c>
      <c r="E360" s="145">
        <f>DATE(YEAR(D360)+2,MONTH(D360),DAY(D360)-1)</f>
        <v>45360</v>
      </c>
      <c r="F360" s="144" t="s">
        <v>41</v>
      </c>
      <c r="G360" s="144" t="s">
        <v>9752</v>
      </c>
      <c r="H360" s="144" t="s">
        <v>7919</v>
      </c>
      <c r="I360" s="144" t="s">
        <v>3492</v>
      </c>
      <c r="J360" s="144" t="s">
        <v>2467</v>
      </c>
      <c r="K360" s="146" t="str">
        <f t="shared" si="46"/>
        <v>LP</v>
      </c>
      <c r="L360" s="144" t="s">
        <v>6261</v>
      </c>
      <c r="M360" s="144" t="str">
        <f t="shared" si="44"/>
        <v>Medium</v>
      </c>
      <c r="N360" s="144" t="s">
        <v>229</v>
      </c>
      <c r="O360" s="189" t="s">
        <v>9753</v>
      </c>
      <c r="P360" s="144" t="s">
        <v>1218</v>
      </c>
      <c r="Q360" s="147" t="s">
        <v>9754</v>
      </c>
      <c r="R360" s="11"/>
      <c r="S360" s="11"/>
    </row>
    <row r="361" spans="1:19" ht="263.39999999999998" customHeight="1" x14ac:dyDescent="0.4">
      <c r="A361" s="144" t="str">
        <f t="shared" ca="1" si="41"/>
        <v>Expired</v>
      </c>
      <c r="B361" s="148" t="s">
        <v>1412</v>
      </c>
      <c r="C361" s="148"/>
      <c r="D361" s="157">
        <v>44238</v>
      </c>
      <c r="E361" s="145">
        <f>DATE(YEAR(D361)+2,MONTH(D361),DAY(D361)-1)</f>
        <v>44967</v>
      </c>
      <c r="F361" s="144" t="s">
        <v>3088</v>
      </c>
      <c r="G361" s="148" t="s">
        <v>4058</v>
      </c>
      <c r="H361" s="148" t="s">
        <v>10</v>
      </c>
      <c r="I361" s="148" t="s">
        <v>2237</v>
      </c>
      <c r="J361" s="144"/>
      <c r="K361" s="146" t="str">
        <f t="shared" si="46"/>
        <v/>
      </c>
      <c r="L361" s="148" t="s">
        <v>6261</v>
      </c>
      <c r="M361" s="144" t="str">
        <f t="shared" si="44"/>
        <v>Medium</v>
      </c>
      <c r="N361" s="148"/>
      <c r="O361" s="190"/>
      <c r="P361" s="148"/>
      <c r="Q361" s="168"/>
      <c r="R361" s="11"/>
      <c r="S361" s="11"/>
    </row>
    <row r="362" spans="1:19" ht="263.39999999999998" customHeight="1" x14ac:dyDescent="0.4">
      <c r="A362" s="144" t="str">
        <f t="shared" ca="1" si="41"/>
        <v>Active</v>
      </c>
      <c r="B362" s="148" t="s">
        <v>9659</v>
      </c>
      <c r="C362" s="153" t="s">
        <v>6519</v>
      </c>
      <c r="D362" s="157">
        <v>45460</v>
      </c>
      <c r="E362" s="145">
        <f>DATE(YEAR(D362)+2,MONTH(D362),DAY(D362)-1)</f>
        <v>46189</v>
      </c>
      <c r="F362" s="144" t="s">
        <v>115</v>
      </c>
      <c r="G362" s="148" t="s">
        <v>4059</v>
      </c>
      <c r="H362" s="148" t="s">
        <v>10</v>
      </c>
      <c r="I362" s="148" t="s">
        <v>2237</v>
      </c>
      <c r="J362" s="144" t="s">
        <v>2467</v>
      </c>
      <c r="K362" s="146" t="str">
        <f t="shared" si="46"/>
        <v>LP</v>
      </c>
      <c r="L362" s="148" t="s">
        <v>6264</v>
      </c>
      <c r="M362" s="144" t="str">
        <f t="shared" ref="M362:M393" si="48">IF(EXACT(L362,"Overseas Charities Operating in Jamaica"),"Medium",IF(EXACT(L362,"Muslim Groups/Foundations"),"Medium",IF(EXACT(L362,"Churches"),"Low",IF(EXACT(L362,"Benevolent Societies"),"Low",IF(EXACT(L362,"Alumni/Past Students Associations"),"Low",IF(EXACT(L362,"Schools(Government/Private)"),"Low",IF(EXACT(L362,"Govt.Based Trusts/Charities"),"Low",IF(EXACT(L362,"Trust"),"Medium",IF(EXACT(L362,"Company Based Foundations"),"Medium",IF(EXACT(L362,"Other Foundations"),"Medium",IF(EXACT(L362,"Unincorporated Groups"),"Medium","")))))))))))</f>
        <v>Low</v>
      </c>
      <c r="N362" s="148" t="s">
        <v>3776</v>
      </c>
      <c r="O362" s="190"/>
      <c r="P362" s="148" t="s">
        <v>6518</v>
      </c>
      <c r="Q362" s="158" t="s">
        <v>6517</v>
      </c>
      <c r="R362" s="11"/>
      <c r="S362" s="11"/>
    </row>
    <row r="363" spans="1:19" ht="263.39999999999998" customHeight="1" x14ac:dyDescent="0.4">
      <c r="A363" s="144" t="str">
        <f t="shared" ca="1" si="41"/>
        <v>Active</v>
      </c>
      <c r="B363" s="144" t="s">
        <v>6495</v>
      </c>
      <c r="C363" s="145">
        <v>43826</v>
      </c>
      <c r="D363" s="145">
        <v>45371</v>
      </c>
      <c r="E363" s="145">
        <f>DATE(YEAR(D363)+2,MONTH(D363),DAY(D363)-1)</f>
        <v>46100</v>
      </c>
      <c r="F363" s="144" t="s">
        <v>6013</v>
      </c>
      <c r="G363" s="144" t="s">
        <v>7242</v>
      </c>
      <c r="H363" s="144" t="s">
        <v>19</v>
      </c>
      <c r="I363" s="144" t="s">
        <v>3492</v>
      </c>
      <c r="J363" s="144" t="s">
        <v>2467</v>
      </c>
      <c r="K363" s="146" t="str">
        <f t="shared" si="46"/>
        <v>LP</v>
      </c>
      <c r="L363" s="144" t="s">
        <v>6264</v>
      </c>
      <c r="M363" s="144" t="str">
        <f t="shared" si="48"/>
        <v>Low</v>
      </c>
      <c r="N363" s="144" t="s">
        <v>1364</v>
      </c>
      <c r="O363" s="189" t="s">
        <v>10571</v>
      </c>
      <c r="P363" s="144" t="s">
        <v>6496</v>
      </c>
      <c r="Q363" s="158" t="s">
        <v>10082</v>
      </c>
      <c r="R363" s="11"/>
      <c r="S363" s="11"/>
    </row>
    <row r="364" spans="1:19" ht="263.39999999999998" customHeight="1" x14ac:dyDescent="0.4">
      <c r="A364" s="144" t="str">
        <f t="shared" ca="1" si="41"/>
        <v>Active</v>
      </c>
      <c r="B364" s="144" t="s">
        <v>10696</v>
      </c>
      <c r="C364" s="145">
        <v>43332</v>
      </c>
      <c r="D364" s="145">
        <v>45832</v>
      </c>
      <c r="E364" s="145">
        <f>DATE(YEAR(D364)+1,MONTH(D364),DAY(D364)-1)</f>
        <v>46196</v>
      </c>
      <c r="F364" s="144" t="s">
        <v>2993</v>
      </c>
      <c r="G364" s="144" t="s">
        <v>4060</v>
      </c>
      <c r="H364" s="144" t="s">
        <v>5</v>
      </c>
      <c r="I364" s="144" t="s">
        <v>3492</v>
      </c>
      <c r="J364" s="144" t="s">
        <v>2467</v>
      </c>
      <c r="K364" s="146" t="str">
        <f t="shared" si="46"/>
        <v>LP</v>
      </c>
      <c r="L364" s="144" t="s">
        <v>6261</v>
      </c>
      <c r="M364" s="144" t="str">
        <f t="shared" si="48"/>
        <v>Medium</v>
      </c>
      <c r="N364" s="144" t="s">
        <v>7493</v>
      </c>
      <c r="O364" s="189" t="s">
        <v>10697</v>
      </c>
      <c r="P364" s="144" t="s">
        <v>10698</v>
      </c>
      <c r="Q364" s="147" t="s">
        <v>10699</v>
      </c>
      <c r="R364" s="11"/>
      <c r="S364" s="11"/>
    </row>
    <row r="365" spans="1:19" ht="263.39999999999998" customHeight="1" x14ac:dyDescent="0.4">
      <c r="A365" s="144" t="str">
        <f t="shared" ca="1" si="41"/>
        <v>Active</v>
      </c>
      <c r="B365" s="144" t="s">
        <v>5661</v>
      </c>
      <c r="C365" s="145">
        <v>44645</v>
      </c>
      <c r="D365" s="145">
        <v>45741</v>
      </c>
      <c r="E365" s="145">
        <f>DATE(YEAR(D365)+1,MONTH(D365),DAY(D365)-1)</f>
        <v>46105</v>
      </c>
      <c r="F365" s="144" t="s">
        <v>5668</v>
      </c>
      <c r="G365" s="144" t="s">
        <v>5672</v>
      </c>
      <c r="H365" s="148" t="s">
        <v>13</v>
      </c>
      <c r="I365" s="144" t="s">
        <v>2237</v>
      </c>
      <c r="J365" s="144" t="s">
        <v>2467</v>
      </c>
      <c r="K365" s="146" t="str">
        <f t="shared" si="46"/>
        <v>LP</v>
      </c>
      <c r="L365" s="144" t="s">
        <v>6264</v>
      </c>
      <c r="M365" s="144" t="str">
        <f t="shared" si="48"/>
        <v>Low</v>
      </c>
      <c r="N365" s="144" t="s">
        <v>5677</v>
      </c>
      <c r="O365" s="189" t="s">
        <v>749</v>
      </c>
      <c r="P365" s="144" t="s">
        <v>749</v>
      </c>
      <c r="Q365" s="147" t="s">
        <v>749</v>
      </c>
      <c r="R365" s="11"/>
      <c r="S365" s="11"/>
    </row>
    <row r="366" spans="1:19" ht="263.39999999999998" customHeight="1" x14ac:dyDescent="0.4">
      <c r="A366" s="144" t="str">
        <f t="shared" ca="1" si="41"/>
        <v>Expired</v>
      </c>
      <c r="B366" s="144" t="s">
        <v>2515</v>
      </c>
      <c r="C366" s="145">
        <v>43768</v>
      </c>
      <c r="D366" s="145">
        <f>C366</f>
        <v>43768</v>
      </c>
      <c r="E366" s="145">
        <f t="shared" ref="E366:E375" si="49">DATE(YEAR(D366)+2,MONTH(D366),DAY(D366)-1)</f>
        <v>44498</v>
      </c>
      <c r="F366" s="144" t="s">
        <v>2994</v>
      </c>
      <c r="G366" s="144" t="s">
        <v>4061</v>
      </c>
      <c r="H366" s="144" t="s">
        <v>45</v>
      </c>
      <c r="I366" s="144" t="s">
        <v>3492</v>
      </c>
      <c r="J366" s="144" t="s">
        <v>2467</v>
      </c>
      <c r="K366" s="146" t="str">
        <f t="shared" si="46"/>
        <v>LP</v>
      </c>
      <c r="L366" s="144" t="s">
        <v>6261</v>
      </c>
      <c r="M366" s="144" t="str">
        <f t="shared" si="48"/>
        <v>Medium</v>
      </c>
      <c r="N366" s="144" t="s">
        <v>4062</v>
      </c>
      <c r="O366" s="189"/>
      <c r="P366" s="144" t="s">
        <v>1743</v>
      </c>
      <c r="Q366" s="147" t="s">
        <v>4063</v>
      </c>
      <c r="R366" s="11"/>
      <c r="S366" s="11"/>
    </row>
    <row r="367" spans="1:19" ht="263.39999999999998" customHeight="1" x14ac:dyDescent="0.4">
      <c r="A367" s="144" t="str">
        <f t="shared" ca="1" si="41"/>
        <v>Expired</v>
      </c>
      <c r="B367" s="144" t="s">
        <v>2539</v>
      </c>
      <c r="C367" s="145">
        <v>43962</v>
      </c>
      <c r="D367" s="145">
        <f>C367</f>
        <v>43962</v>
      </c>
      <c r="E367" s="145">
        <f t="shared" si="49"/>
        <v>44691</v>
      </c>
      <c r="F367" s="144" t="s">
        <v>2995</v>
      </c>
      <c r="G367" s="144" t="s">
        <v>4064</v>
      </c>
      <c r="H367" s="144" t="s">
        <v>19</v>
      </c>
      <c r="I367" s="144" t="s">
        <v>3492</v>
      </c>
      <c r="J367" s="144" t="s">
        <v>2467</v>
      </c>
      <c r="K367" s="146" t="str">
        <f t="shared" si="46"/>
        <v>LP</v>
      </c>
      <c r="L367" s="144" t="s">
        <v>6262</v>
      </c>
      <c r="M367" s="144" t="str">
        <f t="shared" si="48"/>
        <v>Medium</v>
      </c>
      <c r="N367" s="144" t="s">
        <v>1876</v>
      </c>
      <c r="O367" s="189"/>
      <c r="P367" s="144" t="s">
        <v>6871</v>
      </c>
      <c r="Q367" s="147" t="s">
        <v>6872</v>
      </c>
      <c r="R367" s="11"/>
      <c r="S367" s="11"/>
    </row>
    <row r="368" spans="1:19" ht="263.39999999999998" customHeight="1" x14ac:dyDescent="0.4">
      <c r="A368" s="144" t="str">
        <f t="shared" ca="1" si="41"/>
        <v>Expired</v>
      </c>
      <c r="B368" s="144" t="s">
        <v>1032</v>
      </c>
      <c r="C368" s="145">
        <v>42992</v>
      </c>
      <c r="D368" s="145">
        <f>C368</f>
        <v>42992</v>
      </c>
      <c r="E368" s="145">
        <f t="shared" si="49"/>
        <v>43721</v>
      </c>
      <c r="F368" s="144" t="s">
        <v>1950</v>
      </c>
      <c r="G368" s="144" t="s">
        <v>4065</v>
      </c>
      <c r="H368" s="144" t="s">
        <v>7919</v>
      </c>
      <c r="I368" s="144" t="s">
        <v>3492</v>
      </c>
      <c r="J368" s="144" t="s">
        <v>2467</v>
      </c>
      <c r="K368" s="146" t="str">
        <f t="shared" si="46"/>
        <v>LP</v>
      </c>
      <c r="L368" s="144" t="s">
        <v>6262</v>
      </c>
      <c r="M368" s="144" t="str">
        <f t="shared" si="48"/>
        <v>Medium</v>
      </c>
      <c r="N368" s="144" t="s">
        <v>4066</v>
      </c>
      <c r="O368" s="189"/>
      <c r="P368" s="169" t="s">
        <v>6869</v>
      </c>
      <c r="Q368" s="147" t="s">
        <v>6870</v>
      </c>
      <c r="R368" s="11"/>
      <c r="S368" s="11"/>
    </row>
    <row r="369" spans="1:19" ht="263.39999999999998" customHeight="1" x14ac:dyDescent="0.4">
      <c r="A369" s="144" t="str">
        <f t="shared" ca="1" si="41"/>
        <v>Active</v>
      </c>
      <c r="B369" s="144" t="s">
        <v>2720</v>
      </c>
      <c r="C369" s="145">
        <v>43573</v>
      </c>
      <c r="D369" s="145">
        <v>45247</v>
      </c>
      <c r="E369" s="145">
        <f t="shared" si="49"/>
        <v>45977</v>
      </c>
      <c r="F369" s="144" t="s">
        <v>2996</v>
      </c>
      <c r="G369" s="144" t="s">
        <v>8872</v>
      </c>
      <c r="H369" s="144" t="s">
        <v>7919</v>
      </c>
      <c r="I369" s="144" t="s">
        <v>3492</v>
      </c>
      <c r="J369" s="144" t="s">
        <v>2467</v>
      </c>
      <c r="K369" s="146" t="str">
        <f t="shared" si="46"/>
        <v>LP</v>
      </c>
      <c r="L369" s="144" t="s">
        <v>6261</v>
      </c>
      <c r="M369" s="144" t="str">
        <f t="shared" si="48"/>
        <v>Medium</v>
      </c>
      <c r="N369" s="144" t="s">
        <v>4067</v>
      </c>
      <c r="O369" s="189" t="s">
        <v>8873</v>
      </c>
      <c r="P369" s="144" t="s">
        <v>8875</v>
      </c>
      <c r="Q369" s="147" t="s">
        <v>8874</v>
      </c>
      <c r="R369" s="11"/>
      <c r="S369" s="11"/>
    </row>
    <row r="370" spans="1:19" ht="263.39999999999998" customHeight="1" x14ac:dyDescent="0.4">
      <c r="A370" s="144" t="str">
        <f t="shared" ca="1" si="41"/>
        <v>Expired</v>
      </c>
      <c r="B370" s="144" t="s">
        <v>6137</v>
      </c>
      <c r="C370" s="145">
        <v>44838</v>
      </c>
      <c r="D370" s="145">
        <v>44838</v>
      </c>
      <c r="E370" s="145">
        <f t="shared" si="49"/>
        <v>45568</v>
      </c>
      <c r="F370" s="144" t="s">
        <v>6225</v>
      </c>
      <c r="G370" s="144" t="s">
        <v>6138</v>
      </c>
      <c r="H370" s="144" t="s">
        <v>7919</v>
      </c>
      <c r="I370" s="144" t="s">
        <v>3492</v>
      </c>
      <c r="J370" s="144" t="s">
        <v>2467</v>
      </c>
      <c r="K370" s="146" t="str">
        <f t="shared" si="46"/>
        <v>LP</v>
      </c>
      <c r="L370" s="144" t="s">
        <v>6262</v>
      </c>
      <c r="M370" s="144" t="str">
        <f t="shared" si="48"/>
        <v>Medium</v>
      </c>
      <c r="N370" s="144" t="s">
        <v>7326</v>
      </c>
      <c r="O370" s="189"/>
      <c r="P370" s="144" t="s">
        <v>6139</v>
      </c>
      <c r="Q370" s="147" t="s">
        <v>6140</v>
      </c>
    </row>
    <row r="371" spans="1:19" ht="263.39999999999998" customHeight="1" x14ac:dyDescent="0.4">
      <c r="A371" s="144" t="str">
        <f t="shared" ca="1" si="41"/>
        <v>Expired</v>
      </c>
      <c r="B371" s="144" t="s">
        <v>2437</v>
      </c>
      <c r="C371" s="145">
        <v>43594</v>
      </c>
      <c r="D371" s="145">
        <f>C371</f>
        <v>43594</v>
      </c>
      <c r="E371" s="145">
        <f t="shared" si="49"/>
        <v>44324</v>
      </c>
      <c r="F371" s="144" t="s">
        <v>5732</v>
      </c>
      <c r="G371" s="144" t="s">
        <v>4068</v>
      </c>
      <c r="H371" s="144" t="s">
        <v>45</v>
      </c>
      <c r="I371" s="144" t="s">
        <v>3492</v>
      </c>
      <c r="J371" s="144" t="s">
        <v>2467</v>
      </c>
      <c r="K371" s="146" t="str">
        <f t="shared" si="46"/>
        <v>LP</v>
      </c>
      <c r="L371" s="144" t="s">
        <v>6262</v>
      </c>
      <c r="M371" s="144" t="str">
        <f t="shared" si="48"/>
        <v>Medium</v>
      </c>
      <c r="N371" s="144" t="s">
        <v>4069</v>
      </c>
      <c r="O371" s="189"/>
      <c r="P371" s="144" t="s">
        <v>6891</v>
      </c>
      <c r="Q371" s="147" t="s">
        <v>6890</v>
      </c>
    </row>
    <row r="372" spans="1:19" ht="263.39999999999998" customHeight="1" x14ac:dyDescent="0.4">
      <c r="A372" s="144" t="str">
        <f t="shared" ca="1" si="41"/>
        <v>Expired</v>
      </c>
      <c r="B372" s="144" t="s">
        <v>704</v>
      </c>
      <c r="C372" s="145">
        <v>42360</v>
      </c>
      <c r="D372" s="145">
        <f>C372</f>
        <v>42360</v>
      </c>
      <c r="E372" s="145">
        <f t="shared" si="49"/>
        <v>43090</v>
      </c>
      <c r="F372" s="144" t="s">
        <v>2068</v>
      </c>
      <c r="G372" s="144" t="s">
        <v>4071</v>
      </c>
      <c r="H372" s="144" t="s">
        <v>7919</v>
      </c>
      <c r="I372" s="144" t="s">
        <v>3492</v>
      </c>
      <c r="J372" s="144" t="s">
        <v>2467</v>
      </c>
      <c r="K372" s="146" t="str">
        <f t="shared" si="46"/>
        <v>LP</v>
      </c>
      <c r="L372" s="144" t="s">
        <v>6262</v>
      </c>
      <c r="M372" s="144" t="str">
        <f t="shared" si="48"/>
        <v>Medium</v>
      </c>
      <c r="N372" s="144" t="s">
        <v>3410</v>
      </c>
      <c r="O372" s="189"/>
      <c r="P372" s="144" t="s">
        <v>709</v>
      </c>
      <c r="Q372" s="152"/>
    </row>
    <row r="373" spans="1:19" ht="263.39999999999998" customHeight="1" x14ac:dyDescent="0.4">
      <c r="A373" s="144" t="str">
        <f t="shared" ref="A373:A436" ca="1" si="50">IF(E373&lt;TODAY(),"Expired","Active")</f>
        <v>Expired</v>
      </c>
      <c r="B373" s="144" t="s">
        <v>2583</v>
      </c>
      <c r="C373" s="145">
        <v>42060</v>
      </c>
      <c r="D373" s="145">
        <v>44252</v>
      </c>
      <c r="E373" s="145">
        <f t="shared" si="49"/>
        <v>44981</v>
      </c>
      <c r="F373" s="144" t="s">
        <v>2107</v>
      </c>
      <c r="G373" s="144" t="s">
        <v>4074</v>
      </c>
      <c r="H373" s="144" t="s">
        <v>7919</v>
      </c>
      <c r="I373" s="144" t="s">
        <v>3492</v>
      </c>
      <c r="J373" s="144" t="s">
        <v>2467</v>
      </c>
      <c r="K373" s="146" t="str">
        <f t="shared" si="46"/>
        <v>LP</v>
      </c>
      <c r="L373" s="144" t="s">
        <v>6262</v>
      </c>
      <c r="M373" s="144" t="str">
        <f t="shared" si="48"/>
        <v>Medium</v>
      </c>
      <c r="N373" s="144" t="s">
        <v>932</v>
      </c>
      <c r="O373" s="189"/>
      <c r="P373" s="144" t="s">
        <v>933</v>
      </c>
      <c r="Q373" s="147" t="s">
        <v>749</v>
      </c>
    </row>
    <row r="374" spans="1:19" ht="263.39999999999998" customHeight="1" x14ac:dyDescent="0.4">
      <c r="A374" s="144" t="str">
        <f t="shared" ca="1" si="50"/>
        <v>Active</v>
      </c>
      <c r="B374" s="144" t="s">
        <v>5964</v>
      </c>
      <c r="C374" s="145">
        <v>43818</v>
      </c>
      <c r="D374" s="145">
        <v>45279</v>
      </c>
      <c r="E374" s="145">
        <f t="shared" si="49"/>
        <v>46009</v>
      </c>
      <c r="F374" s="144" t="s">
        <v>2997</v>
      </c>
      <c r="G374" s="144" t="s">
        <v>8623</v>
      </c>
      <c r="H374" s="144" t="s">
        <v>4709</v>
      </c>
      <c r="I374" s="144" t="s">
        <v>3492</v>
      </c>
      <c r="J374" s="144" t="s">
        <v>2467</v>
      </c>
      <c r="K374" s="146" t="str">
        <f t="shared" si="46"/>
        <v>LP</v>
      </c>
      <c r="L374" s="144" t="s">
        <v>6263</v>
      </c>
      <c r="M374" s="144" t="str">
        <f t="shared" si="48"/>
        <v>Medium</v>
      </c>
      <c r="N374" s="144" t="s">
        <v>1364</v>
      </c>
      <c r="O374" s="189" t="s">
        <v>8624</v>
      </c>
      <c r="P374" s="144" t="s">
        <v>8625</v>
      </c>
      <c r="Q374" s="147" t="s">
        <v>8626</v>
      </c>
    </row>
    <row r="375" spans="1:19" ht="263.39999999999998" customHeight="1" x14ac:dyDescent="0.4">
      <c r="A375" s="144" t="str">
        <f t="shared" ca="1" si="50"/>
        <v>Expired</v>
      </c>
      <c r="B375" s="144" t="s">
        <v>6958</v>
      </c>
      <c r="C375" s="145">
        <v>45079</v>
      </c>
      <c r="D375" s="145">
        <f>C375</f>
        <v>45079</v>
      </c>
      <c r="E375" s="145">
        <f t="shared" si="49"/>
        <v>45809</v>
      </c>
      <c r="F375" s="144" t="s">
        <v>6959</v>
      </c>
      <c r="G375" s="144" t="s">
        <v>6960</v>
      </c>
      <c r="H375" s="144" t="s">
        <v>154</v>
      </c>
      <c r="I375" s="144" t="s">
        <v>3492</v>
      </c>
      <c r="J375" s="144" t="s">
        <v>2467</v>
      </c>
      <c r="K375" s="146" t="str">
        <f t="shared" ref="K375:K406" si="51">IF(EXACT(J375,"C - COMPANY ACT"),"LP",IF(EXACT(J375,"V- VEST ACT (WITHIN PARLIAMENT) "),"LP",IF(EXACT(J375,"FS - FRIENDLY SOCIETIES ACT"),"LP",IF(EXACT(J375,"UN - UNICORPORATED"),"LA",""))))</f>
        <v>LP</v>
      </c>
      <c r="L375" s="144" t="s">
        <v>6261</v>
      </c>
      <c r="M375" s="144" t="str">
        <f t="shared" si="48"/>
        <v>Medium</v>
      </c>
      <c r="N375" s="144" t="s">
        <v>7495</v>
      </c>
      <c r="O375" s="189"/>
      <c r="P375" s="144" t="s">
        <v>6961</v>
      </c>
      <c r="Q375" s="147" t="s">
        <v>6962</v>
      </c>
    </row>
    <row r="376" spans="1:19" ht="263.39999999999998" customHeight="1" x14ac:dyDescent="0.4">
      <c r="A376" s="144" t="str">
        <f t="shared" ca="1" si="50"/>
        <v>Active</v>
      </c>
      <c r="B376" s="144" t="s">
        <v>8819</v>
      </c>
      <c r="C376" s="145">
        <v>43053</v>
      </c>
      <c r="D376" s="145">
        <v>45640</v>
      </c>
      <c r="E376" s="145">
        <f>DATE(YEAR(D376),MONTH(D376)+20,DAY(D376)-1)</f>
        <v>46247</v>
      </c>
      <c r="F376" s="144" t="s">
        <v>1122</v>
      </c>
      <c r="G376" s="144" t="s">
        <v>8820</v>
      </c>
      <c r="H376" s="144" t="s">
        <v>19</v>
      </c>
      <c r="I376" s="144" t="s">
        <v>3492</v>
      </c>
      <c r="J376" s="144" t="s">
        <v>2467</v>
      </c>
      <c r="K376" s="146" t="str">
        <f t="shared" si="51"/>
        <v>LP</v>
      </c>
      <c r="L376" s="144" t="s">
        <v>6264</v>
      </c>
      <c r="M376" s="144" t="str">
        <f t="shared" si="48"/>
        <v>Low</v>
      </c>
      <c r="N376" s="144" t="s">
        <v>4075</v>
      </c>
      <c r="O376" s="189" t="s">
        <v>8821</v>
      </c>
      <c r="P376" s="144" t="s">
        <v>6889</v>
      </c>
      <c r="Q376" s="152" t="s">
        <v>8822</v>
      </c>
    </row>
    <row r="377" spans="1:19" ht="263.39999999999998" customHeight="1" x14ac:dyDescent="0.4">
      <c r="A377" s="144" t="str">
        <f t="shared" ca="1" si="50"/>
        <v>Expired</v>
      </c>
      <c r="B377" s="144" t="s">
        <v>2187</v>
      </c>
      <c r="C377" s="145">
        <v>44271</v>
      </c>
      <c r="D377" s="145">
        <f>C377</f>
        <v>44271</v>
      </c>
      <c r="E377" s="145">
        <f t="shared" ref="E377:E384" si="52">DATE(YEAR(D377)+2,MONTH(D377),DAY(D377)-1)</f>
        <v>45000</v>
      </c>
      <c r="F377" s="144" t="s">
        <v>5734</v>
      </c>
      <c r="G377" s="144" t="s">
        <v>4076</v>
      </c>
      <c r="H377" s="144" t="s">
        <v>7919</v>
      </c>
      <c r="I377" s="144" t="s">
        <v>3492</v>
      </c>
      <c r="J377" s="144" t="s">
        <v>2467</v>
      </c>
      <c r="K377" s="146" t="str">
        <f t="shared" si="51"/>
        <v>LP</v>
      </c>
      <c r="L377" s="144" t="s">
        <v>6261</v>
      </c>
      <c r="M377" s="144" t="str">
        <f t="shared" si="48"/>
        <v>Medium</v>
      </c>
      <c r="N377" s="144" t="s">
        <v>7496</v>
      </c>
      <c r="O377" s="189"/>
      <c r="P377" s="144" t="s">
        <v>4077</v>
      </c>
      <c r="Q377" s="147" t="s">
        <v>4078</v>
      </c>
    </row>
    <row r="378" spans="1:19" ht="263.39999999999998" customHeight="1" x14ac:dyDescent="0.4">
      <c r="A378" s="144" t="str">
        <f t="shared" ca="1" si="50"/>
        <v>Expired</v>
      </c>
      <c r="B378" s="144" t="s">
        <v>726</v>
      </c>
      <c r="C378" s="145">
        <v>42401</v>
      </c>
      <c r="D378" s="145">
        <f>C378</f>
        <v>42401</v>
      </c>
      <c r="E378" s="145">
        <f t="shared" si="52"/>
        <v>43131</v>
      </c>
      <c r="F378" s="144" t="s">
        <v>1923</v>
      </c>
      <c r="G378" s="144" t="s">
        <v>4079</v>
      </c>
      <c r="H378" s="144" t="s">
        <v>7919</v>
      </c>
      <c r="I378" s="144" t="s">
        <v>3492</v>
      </c>
      <c r="J378" s="144" t="s">
        <v>2467</v>
      </c>
      <c r="K378" s="146" t="str">
        <f t="shared" si="51"/>
        <v>LP</v>
      </c>
      <c r="L378" s="144" t="s">
        <v>6261</v>
      </c>
      <c r="M378" s="144" t="str">
        <f t="shared" si="48"/>
        <v>Medium</v>
      </c>
      <c r="N378" s="144" t="s">
        <v>4080</v>
      </c>
      <c r="O378" s="189"/>
      <c r="P378" s="144" t="s">
        <v>6888</v>
      </c>
      <c r="Q378" s="152" t="s">
        <v>6887</v>
      </c>
    </row>
    <row r="379" spans="1:19" ht="263.39999999999998" customHeight="1" x14ac:dyDescent="0.4">
      <c r="A379" s="144" t="str">
        <f t="shared" ca="1" si="50"/>
        <v>Expired</v>
      </c>
      <c r="B379" s="144" t="s">
        <v>6457</v>
      </c>
      <c r="C379" s="145">
        <v>44152</v>
      </c>
      <c r="D379" s="145">
        <v>44882</v>
      </c>
      <c r="E379" s="145">
        <f t="shared" si="52"/>
        <v>45612</v>
      </c>
      <c r="F379" s="144" t="s">
        <v>3411</v>
      </c>
      <c r="G379" s="144" t="s">
        <v>4081</v>
      </c>
      <c r="H379" s="144" t="s">
        <v>7919</v>
      </c>
      <c r="I379" s="144" t="s">
        <v>3492</v>
      </c>
      <c r="J379" s="144" t="s">
        <v>2467</v>
      </c>
      <c r="K379" s="146" t="str">
        <f t="shared" si="51"/>
        <v>LP</v>
      </c>
      <c r="L379" s="144" t="s">
        <v>6261</v>
      </c>
      <c r="M379" s="144" t="str">
        <f t="shared" si="48"/>
        <v>Medium</v>
      </c>
      <c r="N379" s="144" t="s">
        <v>4035</v>
      </c>
      <c r="O379" s="189"/>
      <c r="P379" s="144" t="s">
        <v>1649</v>
      </c>
      <c r="Q379" s="147" t="s">
        <v>6458</v>
      </c>
      <c r="R379" s="12"/>
      <c r="S379" s="12"/>
    </row>
    <row r="380" spans="1:19" ht="263.39999999999998" customHeight="1" x14ac:dyDescent="0.4">
      <c r="A380" s="144" t="str">
        <f t="shared" ca="1" si="50"/>
        <v>Active</v>
      </c>
      <c r="B380" s="144" t="s">
        <v>10753</v>
      </c>
      <c r="C380" s="145">
        <v>45881</v>
      </c>
      <c r="D380" s="145">
        <f>C380</f>
        <v>45881</v>
      </c>
      <c r="E380" s="145">
        <f t="shared" si="52"/>
        <v>46610</v>
      </c>
      <c r="F380" s="144" t="s">
        <v>10754</v>
      </c>
      <c r="G380" s="144" t="s">
        <v>10755</v>
      </c>
      <c r="H380" s="144" t="s">
        <v>19</v>
      </c>
      <c r="I380" s="144" t="s">
        <v>3492</v>
      </c>
      <c r="J380" s="144" t="s">
        <v>2467</v>
      </c>
      <c r="K380" s="146" t="str">
        <f t="shared" si="51"/>
        <v>LP</v>
      </c>
      <c r="L380" s="144" t="s">
        <v>6261</v>
      </c>
      <c r="M380" s="144" t="str">
        <f t="shared" si="48"/>
        <v>Medium</v>
      </c>
      <c r="N380" s="144" t="s">
        <v>10756</v>
      </c>
      <c r="O380" s="189" t="s">
        <v>10757</v>
      </c>
      <c r="P380" s="144" t="s">
        <v>10758</v>
      </c>
      <c r="Q380" s="147" t="s">
        <v>10759</v>
      </c>
    </row>
    <row r="381" spans="1:19" ht="263.39999999999998" customHeight="1" x14ac:dyDescent="0.4">
      <c r="A381" s="144" t="str">
        <f t="shared" ca="1" si="50"/>
        <v>Active</v>
      </c>
      <c r="B381" s="144" t="s">
        <v>9495</v>
      </c>
      <c r="C381" s="145">
        <v>42577</v>
      </c>
      <c r="D381" s="145">
        <v>45386</v>
      </c>
      <c r="E381" s="145">
        <f t="shared" si="52"/>
        <v>46115</v>
      </c>
      <c r="F381" s="144" t="s">
        <v>10551</v>
      </c>
      <c r="G381" s="144" t="s">
        <v>4093</v>
      </c>
      <c r="H381" s="144" t="s">
        <v>7919</v>
      </c>
      <c r="I381" s="144" t="s">
        <v>3492</v>
      </c>
      <c r="J381" s="144" t="s">
        <v>2467</v>
      </c>
      <c r="K381" s="146" t="str">
        <f t="shared" si="51"/>
        <v>LP</v>
      </c>
      <c r="L381" s="144" t="s">
        <v>6261</v>
      </c>
      <c r="M381" s="144" t="str">
        <f t="shared" si="48"/>
        <v>Medium</v>
      </c>
      <c r="N381" s="144" t="s">
        <v>4094</v>
      </c>
      <c r="O381" s="189" t="s">
        <v>9496</v>
      </c>
      <c r="P381" s="144" t="s">
        <v>9497</v>
      </c>
      <c r="Q381" s="147" t="s">
        <v>9498</v>
      </c>
      <c r="R381" s="12"/>
      <c r="S381" s="12"/>
    </row>
    <row r="382" spans="1:19" ht="263.39999999999998" customHeight="1" x14ac:dyDescent="0.4">
      <c r="A382" s="144" t="str">
        <f t="shared" ca="1" si="50"/>
        <v>Expired</v>
      </c>
      <c r="B382" s="144" t="s">
        <v>2719</v>
      </c>
      <c r="C382" s="145">
        <v>43454</v>
      </c>
      <c r="D382" s="145">
        <v>44438</v>
      </c>
      <c r="E382" s="145">
        <f t="shared" si="52"/>
        <v>45167</v>
      </c>
      <c r="F382" s="144" t="s">
        <v>2998</v>
      </c>
      <c r="G382" s="144" t="s">
        <v>7243</v>
      </c>
      <c r="H382" s="144" t="s">
        <v>7919</v>
      </c>
      <c r="I382" s="144" t="s">
        <v>3492</v>
      </c>
      <c r="J382" s="144" t="s">
        <v>2467</v>
      </c>
      <c r="K382" s="146" t="str">
        <f t="shared" si="51"/>
        <v>LP</v>
      </c>
      <c r="L382" s="144" t="s">
        <v>6261</v>
      </c>
      <c r="M382" s="144" t="str">
        <f t="shared" si="48"/>
        <v>Medium</v>
      </c>
      <c r="N382" s="144" t="s">
        <v>1378</v>
      </c>
      <c r="O382" s="189"/>
      <c r="P382" s="144" t="s">
        <v>1673</v>
      </c>
      <c r="Q382" s="147" t="s">
        <v>4082</v>
      </c>
    </row>
    <row r="383" spans="1:19" ht="263.39999999999998" customHeight="1" x14ac:dyDescent="0.4">
      <c r="A383" s="144" t="str">
        <f t="shared" ca="1" si="50"/>
        <v>Expired</v>
      </c>
      <c r="B383" s="144" t="s">
        <v>637</v>
      </c>
      <c r="C383" s="145">
        <v>42237</v>
      </c>
      <c r="D383" s="145">
        <f>C383</f>
        <v>42237</v>
      </c>
      <c r="E383" s="145">
        <f t="shared" si="52"/>
        <v>42967</v>
      </c>
      <c r="F383" s="144" t="s">
        <v>2086</v>
      </c>
      <c r="G383" s="144" t="s">
        <v>4083</v>
      </c>
      <c r="H383" s="144" t="s">
        <v>7919</v>
      </c>
      <c r="I383" s="144" t="s">
        <v>3492</v>
      </c>
      <c r="J383" s="144" t="s">
        <v>2467</v>
      </c>
      <c r="K383" s="146" t="str">
        <f t="shared" si="51"/>
        <v>LP</v>
      </c>
      <c r="L383" s="144" t="s">
        <v>6264</v>
      </c>
      <c r="M383" s="144" t="str">
        <f t="shared" si="48"/>
        <v>Low</v>
      </c>
      <c r="N383" s="144" t="s">
        <v>7327</v>
      </c>
      <c r="O383" s="189"/>
      <c r="P383" s="144" t="s">
        <v>6885</v>
      </c>
      <c r="Q383" s="152" t="s">
        <v>6886</v>
      </c>
      <c r="R383" s="12"/>
      <c r="S383" s="12"/>
    </row>
    <row r="384" spans="1:19" ht="263.39999999999998" customHeight="1" x14ac:dyDescent="0.4">
      <c r="A384" s="144" t="str">
        <f t="shared" ca="1" si="50"/>
        <v>Expired</v>
      </c>
      <c r="B384" s="148" t="s">
        <v>1557</v>
      </c>
      <c r="C384" s="153">
        <v>43182</v>
      </c>
      <c r="D384" s="157">
        <v>45002</v>
      </c>
      <c r="E384" s="145">
        <f t="shared" si="52"/>
        <v>45732</v>
      </c>
      <c r="F384" s="144" t="s">
        <v>6110</v>
      </c>
      <c r="G384" s="148" t="s">
        <v>4084</v>
      </c>
      <c r="H384" s="148" t="s">
        <v>450</v>
      </c>
      <c r="I384" s="148" t="s">
        <v>2237</v>
      </c>
      <c r="J384" s="144"/>
      <c r="K384" s="146" t="str">
        <f t="shared" si="51"/>
        <v/>
      </c>
      <c r="L384" s="144" t="s">
        <v>6265</v>
      </c>
      <c r="M384" s="144" t="str">
        <f t="shared" si="48"/>
        <v>Low</v>
      </c>
      <c r="N384" s="148" t="s">
        <v>2266</v>
      </c>
      <c r="O384" s="190"/>
      <c r="P384" s="148" t="s">
        <v>2267</v>
      </c>
      <c r="Q384" s="168"/>
      <c r="R384" s="12"/>
      <c r="S384" s="12"/>
    </row>
    <row r="385" spans="1:17" ht="263.39999999999998" customHeight="1" x14ac:dyDescent="0.4">
      <c r="A385" s="144" t="str">
        <f t="shared" ca="1" si="50"/>
        <v>Expired</v>
      </c>
      <c r="B385" s="144" t="s">
        <v>6168</v>
      </c>
      <c r="C385" s="145">
        <v>43269</v>
      </c>
      <c r="D385" s="145">
        <v>45461</v>
      </c>
      <c r="E385" s="145">
        <f>DATE(YEAR(D385)+1,MONTH(D385),DAY(D385)-1)</f>
        <v>45825</v>
      </c>
      <c r="F385" s="144" t="s">
        <v>2999</v>
      </c>
      <c r="G385" s="144" t="s">
        <v>7244</v>
      </c>
      <c r="H385" s="144" t="s">
        <v>7919</v>
      </c>
      <c r="I385" s="144" t="s">
        <v>3492</v>
      </c>
      <c r="J385" s="144" t="s">
        <v>2467</v>
      </c>
      <c r="K385" s="146" t="str">
        <f t="shared" si="51"/>
        <v>LP</v>
      </c>
      <c r="L385" s="144" t="s">
        <v>6265</v>
      </c>
      <c r="M385" s="144" t="str">
        <f t="shared" si="48"/>
        <v>Low</v>
      </c>
      <c r="N385" s="144" t="s">
        <v>7497</v>
      </c>
      <c r="O385" s="189" t="s">
        <v>9909</v>
      </c>
      <c r="P385" s="144" t="s">
        <v>1868</v>
      </c>
      <c r="Q385" s="147" t="s">
        <v>9910</v>
      </c>
    </row>
    <row r="386" spans="1:17" ht="263.39999999999998" customHeight="1" x14ac:dyDescent="0.4">
      <c r="A386" s="144" t="str">
        <f t="shared" ca="1" si="50"/>
        <v>Active</v>
      </c>
      <c r="B386" s="144" t="s">
        <v>9133</v>
      </c>
      <c r="C386" s="145">
        <v>42872</v>
      </c>
      <c r="D386" s="145">
        <v>45433</v>
      </c>
      <c r="E386" s="145">
        <f t="shared" ref="E386:E417" si="53">DATE(YEAR(D386)+2,MONTH(D386),DAY(D386)-1)</f>
        <v>46162</v>
      </c>
      <c r="F386" s="144" t="s">
        <v>5735</v>
      </c>
      <c r="G386" s="144" t="s">
        <v>4085</v>
      </c>
      <c r="H386" s="144" t="s">
        <v>45</v>
      </c>
      <c r="I386" s="144" t="s">
        <v>3492</v>
      </c>
      <c r="J386" s="144" t="s">
        <v>2467</v>
      </c>
      <c r="K386" s="146" t="str">
        <f t="shared" si="51"/>
        <v>LP</v>
      </c>
      <c r="L386" s="144" t="s">
        <v>6262</v>
      </c>
      <c r="M386" s="144" t="str">
        <f t="shared" si="48"/>
        <v>Medium</v>
      </c>
      <c r="N386" s="144" t="s">
        <v>7498</v>
      </c>
      <c r="O386" s="189" t="s">
        <v>9134</v>
      </c>
      <c r="P386" s="144" t="s">
        <v>9135</v>
      </c>
      <c r="Q386" s="147" t="s">
        <v>9136</v>
      </c>
    </row>
    <row r="387" spans="1:17" ht="263.39999999999998" customHeight="1" x14ac:dyDescent="0.4">
      <c r="A387" s="144" t="str">
        <f t="shared" ca="1" si="50"/>
        <v>Expired</v>
      </c>
      <c r="B387" s="144" t="s">
        <v>1464</v>
      </c>
      <c r="C387" s="145">
        <v>43642</v>
      </c>
      <c r="D387" s="145">
        <f>C387</f>
        <v>43642</v>
      </c>
      <c r="E387" s="145">
        <f t="shared" si="53"/>
        <v>44372</v>
      </c>
      <c r="F387" s="144" t="s">
        <v>3000</v>
      </c>
      <c r="G387" s="144" t="s">
        <v>4086</v>
      </c>
      <c r="H387" s="144" t="s">
        <v>19</v>
      </c>
      <c r="I387" s="144" t="s">
        <v>3492</v>
      </c>
      <c r="J387" s="144" t="s">
        <v>2467</v>
      </c>
      <c r="K387" s="146" t="str">
        <f t="shared" si="51"/>
        <v>LP</v>
      </c>
      <c r="L387" s="144" t="s">
        <v>6261</v>
      </c>
      <c r="M387" s="144" t="str">
        <f t="shared" si="48"/>
        <v>Medium</v>
      </c>
      <c r="N387" s="144" t="s">
        <v>4087</v>
      </c>
      <c r="O387" s="189"/>
      <c r="P387" s="144" t="s">
        <v>6879</v>
      </c>
      <c r="Q387" s="147" t="s">
        <v>6880</v>
      </c>
    </row>
    <row r="388" spans="1:17" ht="51" customHeight="1" x14ac:dyDescent="0.4">
      <c r="A388" s="144" t="str">
        <f t="shared" ca="1" si="50"/>
        <v>Expired</v>
      </c>
      <c r="B388" s="144" t="s">
        <v>1381</v>
      </c>
      <c r="C388" s="145">
        <v>43476</v>
      </c>
      <c r="D388" s="145">
        <f>C388</f>
        <v>43476</v>
      </c>
      <c r="E388" s="145">
        <f t="shared" si="53"/>
        <v>44206</v>
      </c>
      <c r="F388" s="144" t="s">
        <v>3001</v>
      </c>
      <c r="G388" s="144" t="s">
        <v>4088</v>
      </c>
      <c r="H388" s="148" t="s">
        <v>13</v>
      </c>
      <c r="I388" s="144" t="s">
        <v>3492</v>
      </c>
      <c r="J388" s="144" t="s">
        <v>2467</v>
      </c>
      <c r="K388" s="146" t="str">
        <f t="shared" si="51"/>
        <v>LP</v>
      </c>
      <c r="L388" s="144" t="s">
        <v>6261</v>
      </c>
      <c r="M388" s="144" t="str">
        <f t="shared" si="48"/>
        <v>Medium</v>
      </c>
      <c r="N388" s="144" t="s">
        <v>1873</v>
      </c>
      <c r="O388" s="189"/>
      <c r="P388" s="144" t="s">
        <v>1701</v>
      </c>
      <c r="Q388" s="147" t="s">
        <v>4089</v>
      </c>
    </row>
    <row r="389" spans="1:17" ht="50.15" customHeight="1" x14ac:dyDescent="0.4">
      <c r="A389" s="144" t="str">
        <f t="shared" ca="1" si="50"/>
        <v>Active</v>
      </c>
      <c r="B389" s="144" t="s">
        <v>2468</v>
      </c>
      <c r="C389" s="145">
        <v>43205</v>
      </c>
      <c r="D389" s="145">
        <v>45398</v>
      </c>
      <c r="E389" s="145">
        <f t="shared" si="53"/>
        <v>46127</v>
      </c>
      <c r="F389" s="144" t="s">
        <v>2557</v>
      </c>
      <c r="G389" s="144" t="s">
        <v>4090</v>
      </c>
      <c r="H389" s="144" t="s">
        <v>19</v>
      </c>
      <c r="I389" s="144" t="s">
        <v>3492</v>
      </c>
      <c r="J389" s="144" t="s">
        <v>2467</v>
      </c>
      <c r="K389" s="146" t="str">
        <f t="shared" si="51"/>
        <v>LP</v>
      </c>
      <c r="L389" s="144" t="s">
        <v>6261</v>
      </c>
      <c r="M389" s="144" t="str">
        <f t="shared" si="48"/>
        <v>Medium</v>
      </c>
      <c r="N389" s="144" t="s">
        <v>7499</v>
      </c>
      <c r="O389" s="189" t="s">
        <v>10137</v>
      </c>
      <c r="P389" s="144" t="s">
        <v>10138</v>
      </c>
      <c r="Q389" s="147" t="s">
        <v>10139</v>
      </c>
    </row>
    <row r="390" spans="1:17" ht="51.9" customHeight="1" x14ac:dyDescent="0.4">
      <c r="A390" s="144" t="str">
        <f t="shared" ca="1" si="50"/>
        <v>Active</v>
      </c>
      <c r="B390" s="144" t="s">
        <v>2810</v>
      </c>
      <c r="C390" s="145">
        <v>43816</v>
      </c>
      <c r="D390" s="145">
        <v>45277</v>
      </c>
      <c r="E390" s="145">
        <f t="shared" si="53"/>
        <v>46007</v>
      </c>
      <c r="F390" s="144" t="s">
        <v>6866</v>
      </c>
      <c r="G390" s="144" t="s">
        <v>4091</v>
      </c>
      <c r="H390" s="144" t="s">
        <v>7919</v>
      </c>
      <c r="I390" s="144" t="s">
        <v>3492</v>
      </c>
      <c r="J390" s="144" t="s">
        <v>2467</v>
      </c>
      <c r="K390" s="146" t="str">
        <f t="shared" si="51"/>
        <v>LP</v>
      </c>
      <c r="L390" s="144" t="s">
        <v>6264</v>
      </c>
      <c r="M390" s="144" t="str">
        <f t="shared" si="48"/>
        <v>Low</v>
      </c>
      <c r="N390" s="144" t="s">
        <v>1364</v>
      </c>
      <c r="O390" s="189" t="s">
        <v>9714</v>
      </c>
      <c r="P390" s="144" t="s">
        <v>9715</v>
      </c>
      <c r="Q390" s="147" t="s">
        <v>9716</v>
      </c>
    </row>
    <row r="391" spans="1:17" ht="51" customHeight="1" x14ac:dyDescent="0.4">
      <c r="A391" s="144" t="str">
        <f t="shared" ca="1" si="50"/>
        <v>Expired</v>
      </c>
      <c r="B391" s="144" t="s">
        <v>6361</v>
      </c>
      <c r="C391" s="145">
        <v>42891</v>
      </c>
      <c r="D391" s="145">
        <v>45082</v>
      </c>
      <c r="E391" s="145">
        <f t="shared" si="53"/>
        <v>45812</v>
      </c>
      <c r="F391" s="144" t="s">
        <v>2130</v>
      </c>
      <c r="G391" s="144" t="s">
        <v>4092</v>
      </c>
      <c r="H391" s="144" t="s">
        <v>7919</v>
      </c>
      <c r="I391" s="144" t="s">
        <v>3492</v>
      </c>
      <c r="J391" s="144" t="s">
        <v>2467</v>
      </c>
      <c r="K391" s="146" t="str">
        <f t="shared" si="51"/>
        <v>LP</v>
      </c>
      <c r="L391" s="144" t="s">
        <v>6261</v>
      </c>
      <c r="M391" s="144" t="str">
        <f t="shared" si="48"/>
        <v>Medium</v>
      </c>
      <c r="N391" s="144" t="s">
        <v>7500</v>
      </c>
      <c r="O391" s="189" t="s">
        <v>8183</v>
      </c>
      <c r="P391" s="144" t="s">
        <v>8184</v>
      </c>
      <c r="Q391" s="147" t="s">
        <v>8185</v>
      </c>
    </row>
    <row r="392" spans="1:17" ht="51.9" customHeight="1" x14ac:dyDescent="0.4">
      <c r="A392" s="144" t="str">
        <f t="shared" ca="1" si="50"/>
        <v>Expired</v>
      </c>
      <c r="B392" s="144" t="s">
        <v>1228</v>
      </c>
      <c r="C392" s="145">
        <v>43200</v>
      </c>
      <c r="D392" s="145">
        <v>43931</v>
      </c>
      <c r="E392" s="145">
        <f t="shared" si="53"/>
        <v>44660</v>
      </c>
      <c r="F392" s="144" t="s">
        <v>1229</v>
      </c>
      <c r="G392" s="144" t="s">
        <v>4095</v>
      </c>
      <c r="H392" s="144" t="s">
        <v>7919</v>
      </c>
      <c r="I392" s="144" t="s">
        <v>3492</v>
      </c>
      <c r="J392" s="144" t="s">
        <v>2467</v>
      </c>
      <c r="K392" s="146" t="str">
        <f t="shared" si="51"/>
        <v>LP</v>
      </c>
      <c r="L392" s="144" t="s">
        <v>6262</v>
      </c>
      <c r="M392" s="144" t="str">
        <f t="shared" si="48"/>
        <v>Medium</v>
      </c>
      <c r="N392" s="144" t="s">
        <v>7501</v>
      </c>
      <c r="O392" s="189"/>
      <c r="P392" s="144" t="s">
        <v>1622</v>
      </c>
      <c r="Q392" s="147" t="s">
        <v>4096</v>
      </c>
    </row>
    <row r="393" spans="1:17" ht="51" customHeight="1" x14ac:dyDescent="0.4">
      <c r="A393" s="144" t="str">
        <f t="shared" ca="1" si="50"/>
        <v>Active</v>
      </c>
      <c r="B393" s="144" t="s">
        <v>5992</v>
      </c>
      <c r="C393" s="145">
        <v>43945</v>
      </c>
      <c r="D393" s="145">
        <v>45406</v>
      </c>
      <c r="E393" s="145">
        <f t="shared" si="53"/>
        <v>46135</v>
      </c>
      <c r="F393" s="144" t="s">
        <v>3003</v>
      </c>
      <c r="G393" s="144" t="s">
        <v>9873</v>
      </c>
      <c r="H393" s="144" t="s">
        <v>7919</v>
      </c>
      <c r="I393" s="144" t="s">
        <v>3492</v>
      </c>
      <c r="J393" s="144" t="s">
        <v>2467</v>
      </c>
      <c r="K393" s="146" t="str">
        <f t="shared" si="51"/>
        <v>LP</v>
      </c>
      <c r="L393" s="144" t="s">
        <v>6261</v>
      </c>
      <c r="M393" s="144" t="str">
        <f t="shared" si="48"/>
        <v>Medium</v>
      </c>
      <c r="N393" s="144" t="s">
        <v>4098</v>
      </c>
      <c r="O393" s="189" t="s">
        <v>9874</v>
      </c>
      <c r="P393" s="144" t="s">
        <v>9875</v>
      </c>
      <c r="Q393" s="152" t="s">
        <v>5993</v>
      </c>
    </row>
    <row r="394" spans="1:17" ht="51.9" customHeight="1" x14ac:dyDescent="0.4">
      <c r="A394" s="144" t="str">
        <f t="shared" ca="1" si="50"/>
        <v>Active</v>
      </c>
      <c r="B394" s="144" t="s">
        <v>10049</v>
      </c>
      <c r="C394" s="145">
        <v>45573</v>
      </c>
      <c r="D394" s="145">
        <v>45573</v>
      </c>
      <c r="E394" s="145">
        <f t="shared" si="53"/>
        <v>46302</v>
      </c>
      <c r="F394" s="144" t="s">
        <v>10050</v>
      </c>
      <c r="G394" s="144" t="s">
        <v>10051</v>
      </c>
      <c r="H394" s="144" t="s">
        <v>7919</v>
      </c>
      <c r="I394" s="144" t="s">
        <v>3492</v>
      </c>
      <c r="J394" s="144" t="s">
        <v>2466</v>
      </c>
      <c r="K394" s="146" t="str">
        <f t="shared" si="51"/>
        <v>LA</v>
      </c>
      <c r="L394" s="144" t="s">
        <v>6261</v>
      </c>
      <c r="M394" s="144" t="str">
        <f t="shared" ref="M394:M425" si="54">IF(EXACT(L394,"Overseas Charities Operating in Jamaica"),"Medium",IF(EXACT(L394,"Muslim Groups/Foundations"),"Medium",IF(EXACT(L394,"Churches"),"Low",IF(EXACT(L394,"Benevolent Societies"),"Low",IF(EXACT(L394,"Alumni/Past Students Associations"),"Low",IF(EXACT(L394,"Schools(Government/Private)"),"Low",IF(EXACT(L394,"Govt.Based Trusts/Charities"),"Low",IF(EXACT(L394,"Trust"),"Medium",IF(EXACT(L394,"Company Based Foundations"),"Medium",IF(EXACT(L394,"Other Foundations"),"Medium",IF(EXACT(L394,"Unincorporated Groups"),"Medium","")))))))))))</f>
        <v>Medium</v>
      </c>
      <c r="N394" s="144" t="s">
        <v>10052</v>
      </c>
      <c r="O394" s="189" t="s">
        <v>10053</v>
      </c>
      <c r="P394" s="144" t="s">
        <v>10054</v>
      </c>
      <c r="Q394" s="147" t="s">
        <v>10055</v>
      </c>
    </row>
    <row r="395" spans="1:17" ht="51.9" customHeight="1" x14ac:dyDescent="0.4">
      <c r="A395" s="144" t="str">
        <f t="shared" ca="1" si="50"/>
        <v>Expired</v>
      </c>
      <c r="B395" s="144" t="s">
        <v>1620</v>
      </c>
      <c r="C395" s="145">
        <v>44025</v>
      </c>
      <c r="D395" s="145">
        <f>C395</f>
        <v>44025</v>
      </c>
      <c r="E395" s="145">
        <f t="shared" si="53"/>
        <v>44754</v>
      </c>
      <c r="F395" s="144" t="s">
        <v>3005</v>
      </c>
      <c r="G395" s="144" t="s">
        <v>4101</v>
      </c>
      <c r="H395" s="144" t="s">
        <v>7921</v>
      </c>
      <c r="I395" s="144" t="s">
        <v>3492</v>
      </c>
      <c r="J395" s="144" t="s">
        <v>2467</v>
      </c>
      <c r="K395" s="146" t="str">
        <f t="shared" si="51"/>
        <v>LP</v>
      </c>
      <c r="L395" s="144" t="s">
        <v>6261</v>
      </c>
      <c r="M395" s="144" t="str">
        <f t="shared" si="54"/>
        <v>Medium</v>
      </c>
      <c r="N395" s="144" t="s">
        <v>4102</v>
      </c>
      <c r="O395" s="189"/>
      <c r="P395" s="144" t="s">
        <v>6864</v>
      </c>
      <c r="Q395" s="152" t="s">
        <v>6865</v>
      </c>
    </row>
    <row r="396" spans="1:17" ht="52.75" customHeight="1" x14ac:dyDescent="0.4">
      <c r="A396" s="144" t="str">
        <f t="shared" ca="1" si="50"/>
        <v>Expired</v>
      </c>
      <c r="B396" s="144" t="s">
        <v>1137</v>
      </c>
      <c r="C396" s="145">
        <v>43116</v>
      </c>
      <c r="D396" s="145">
        <v>43846</v>
      </c>
      <c r="E396" s="145">
        <f t="shared" si="53"/>
        <v>44576</v>
      </c>
      <c r="F396" s="144" t="s">
        <v>3006</v>
      </c>
      <c r="G396" s="144" t="s">
        <v>4103</v>
      </c>
      <c r="H396" s="144" t="s">
        <v>23</v>
      </c>
      <c r="I396" s="144" t="s">
        <v>3492</v>
      </c>
      <c r="J396" s="144" t="s">
        <v>2467</v>
      </c>
      <c r="K396" s="146" t="str">
        <f t="shared" si="51"/>
        <v>LP</v>
      </c>
      <c r="L396" s="144" t="s">
        <v>6264</v>
      </c>
      <c r="M396" s="144" t="str">
        <f t="shared" si="54"/>
        <v>Low</v>
      </c>
      <c r="N396" s="144" t="s">
        <v>7502</v>
      </c>
      <c r="O396" s="189"/>
      <c r="P396" s="144" t="s">
        <v>1638</v>
      </c>
      <c r="Q396" s="147" t="s">
        <v>4104</v>
      </c>
    </row>
    <row r="397" spans="1:17" ht="52.75" customHeight="1" x14ac:dyDescent="0.4">
      <c r="A397" s="144" t="str">
        <f t="shared" ca="1" si="50"/>
        <v>Expired</v>
      </c>
      <c r="B397" s="144" t="s">
        <v>6589</v>
      </c>
      <c r="C397" s="145">
        <v>45016</v>
      </c>
      <c r="D397" s="145">
        <f>C397</f>
        <v>45016</v>
      </c>
      <c r="E397" s="145">
        <f t="shared" si="53"/>
        <v>45746</v>
      </c>
      <c r="F397" s="144" t="s">
        <v>6590</v>
      </c>
      <c r="G397" s="144" t="s">
        <v>6591</v>
      </c>
      <c r="H397" s="144" t="s">
        <v>7919</v>
      </c>
      <c r="I397" s="144" t="s">
        <v>3492</v>
      </c>
      <c r="J397" s="144" t="s">
        <v>2467</v>
      </c>
      <c r="K397" s="146" t="s">
        <v>2580</v>
      </c>
      <c r="L397" s="144" t="s">
        <v>6261</v>
      </c>
      <c r="M397" s="144" t="str">
        <f t="shared" si="54"/>
        <v>Medium</v>
      </c>
      <c r="N397" s="144" t="s">
        <v>7328</v>
      </c>
      <c r="O397" s="189"/>
      <c r="P397" s="144" t="s">
        <v>6593</v>
      </c>
      <c r="Q397" s="147" t="s">
        <v>6592</v>
      </c>
    </row>
    <row r="398" spans="1:17" ht="51.9" customHeight="1" x14ac:dyDescent="0.4">
      <c r="A398" s="144" t="str">
        <f t="shared" ca="1" si="50"/>
        <v>Expired</v>
      </c>
      <c r="B398" s="144" t="s">
        <v>9337</v>
      </c>
      <c r="C398" s="145">
        <v>43410</v>
      </c>
      <c r="D398" s="145">
        <v>44871</v>
      </c>
      <c r="E398" s="145">
        <f t="shared" si="53"/>
        <v>45601</v>
      </c>
      <c r="F398" s="144" t="s">
        <v>1355</v>
      </c>
      <c r="G398" s="144" t="s">
        <v>9338</v>
      </c>
      <c r="H398" s="144" t="s">
        <v>19</v>
      </c>
      <c r="I398" s="144" t="s">
        <v>3492</v>
      </c>
      <c r="J398" s="144" t="s">
        <v>2467</v>
      </c>
      <c r="K398" s="146" t="str">
        <f>IF(EXACT(J398,"C - COMPANY ACT"),"LP",IF(EXACT(J398,"V- VEST ACT (WITHIN PARLIAMENT) "),"LP",IF(EXACT(J398,"FS - FRIENDLY SOCIETIES ACT"),"LP",IF(EXACT(J398,"UN - UNICORPORATED"),"LA",""))))</f>
        <v>LP</v>
      </c>
      <c r="L398" s="144" t="s">
        <v>6264</v>
      </c>
      <c r="M398" s="144" t="str">
        <f t="shared" si="54"/>
        <v>Low</v>
      </c>
      <c r="N398" s="144" t="s">
        <v>1364</v>
      </c>
      <c r="O398" s="189" t="s">
        <v>9339</v>
      </c>
      <c r="P398" s="144" t="s">
        <v>9340</v>
      </c>
      <c r="Q398" s="147" t="s">
        <v>9341</v>
      </c>
    </row>
    <row r="399" spans="1:17" ht="48.9" customHeight="1" x14ac:dyDescent="0.4">
      <c r="A399" s="144" t="str">
        <f t="shared" ca="1" si="50"/>
        <v>Active</v>
      </c>
      <c r="B399" s="144" t="s">
        <v>9248</v>
      </c>
      <c r="C399" s="145">
        <v>45349</v>
      </c>
      <c r="D399" s="145">
        <f>C399</f>
        <v>45349</v>
      </c>
      <c r="E399" s="145">
        <f t="shared" si="53"/>
        <v>46079</v>
      </c>
      <c r="F399" s="144" t="s">
        <v>9249</v>
      </c>
      <c r="G399" s="144" t="s">
        <v>3587</v>
      </c>
      <c r="H399" s="144" t="s">
        <v>7919</v>
      </c>
      <c r="I399" s="144" t="s">
        <v>3492</v>
      </c>
      <c r="J399" s="144" t="s">
        <v>2467</v>
      </c>
      <c r="K399" s="146" t="s">
        <v>2580</v>
      </c>
      <c r="L399" s="144" t="s">
        <v>6264</v>
      </c>
      <c r="M399" s="144" t="str">
        <f t="shared" si="54"/>
        <v>Low</v>
      </c>
      <c r="N399" s="144" t="s">
        <v>9250</v>
      </c>
      <c r="O399" s="189" t="s">
        <v>9251</v>
      </c>
      <c r="P399" s="144" t="s">
        <v>9252</v>
      </c>
      <c r="Q399" s="147" t="s">
        <v>9253</v>
      </c>
    </row>
    <row r="400" spans="1:17" ht="51.9" customHeight="1" x14ac:dyDescent="0.4">
      <c r="A400" s="144" t="str">
        <f t="shared" ca="1" si="50"/>
        <v>Expired</v>
      </c>
      <c r="B400" s="144" t="s">
        <v>2851</v>
      </c>
      <c r="C400" s="145">
        <v>44705</v>
      </c>
      <c r="D400" s="145">
        <v>44705</v>
      </c>
      <c r="E400" s="145">
        <f t="shared" si="53"/>
        <v>45435</v>
      </c>
      <c r="F400" s="144" t="s">
        <v>5736</v>
      </c>
      <c r="G400" s="144" t="s">
        <v>4105</v>
      </c>
      <c r="H400" s="144" t="s">
        <v>716</v>
      </c>
      <c r="I400" s="144" t="s">
        <v>3492</v>
      </c>
      <c r="J400" s="144" t="s">
        <v>2467</v>
      </c>
      <c r="K400" s="146" t="str">
        <f t="shared" ref="K400:K408" si="55">IF(EXACT(J400,"C - COMPANY ACT"),"LP",IF(EXACT(J400,"V- VEST ACT (WITHIN PARLIAMENT) "),"LP",IF(EXACT(J400,"FS - FRIENDLY SOCIETIES ACT"),"LP",IF(EXACT(J400,"UN - UNICORPORATED"),"LA",""))))</f>
        <v>LP</v>
      </c>
      <c r="L400" s="144" t="s">
        <v>6264</v>
      </c>
      <c r="M400" s="144" t="str">
        <f t="shared" si="54"/>
        <v>Low</v>
      </c>
      <c r="N400" s="144" t="s">
        <v>1364</v>
      </c>
      <c r="O400" s="189"/>
      <c r="P400" s="144"/>
      <c r="Q400" s="147"/>
    </row>
    <row r="401" spans="1:17" ht="51" customHeight="1" x14ac:dyDescent="0.4">
      <c r="A401" s="144" t="str">
        <f t="shared" ca="1" si="50"/>
        <v>Expired</v>
      </c>
      <c r="B401" s="144" t="s">
        <v>2488</v>
      </c>
      <c r="C401" s="145">
        <v>43781</v>
      </c>
      <c r="D401" s="145">
        <f>C401</f>
        <v>43781</v>
      </c>
      <c r="E401" s="145">
        <f t="shared" si="53"/>
        <v>44511</v>
      </c>
      <c r="F401" s="144" t="s">
        <v>3356</v>
      </c>
      <c r="G401" s="144" t="s">
        <v>4106</v>
      </c>
      <c r="H401" s="144" t="s">
        <v>7919</v>
      </c>
      <c r="I401" s="144" t="s">
        <v>3492</v>
      </c>
      <c r="J401" s="144" t="s">
        <v>2467</v>
      </c>
      <c r="K401" s="146" t="str">
        <f t="shared" si="55"/>
        <v>LP</v>
      </c>
      <c r="L401" s="144" t="s">
        <v>6261</v>
      </c>
      <c r="M401" s="144" t="str">
        <f t="shared" si="54"/>
        <v>Medium</v>
      </c>
      <c r="N401" s="144" t="s">
        <v>7503</v>
      </c>
      <c r="O401" s="189"/>
      <c r="P401" s="144" t="s">
        <v>6923</v>
      </c>
      <c r="Q401" s="147" t="s">
        <v>4107</v>
      </c>
    </row>
    <row r="402" spans="1:17" ht="51.9" customHeight="1" x14ac:dyDescent="0.4">
      <c r="A402" s="144" t="str">
        <f t="shared" ca="1" si="50"/>
        <v>Expired</v>
      </c>
      <c r="B402" s="144" t="s">
        <v>1430</v>
      </c>
      <c r="C402" s="145">
        <v>43584</v>
      </c>
      <c r="D402" s="145">
        <f>C402</f>
        <v>43584</v>
      </c>
      <c r="E402" s="145">
        <f t="shared" si="53"/>
        <v>44314</v>
      </c>
      <c r="F402" s="144" t="s">
        <v>3007</v>
      </c>
      <c r="G402" s="144" t="s">
        <v>4108</v>
      </c>
      <c r="H402" s="144" t="s">
        <v>7919</v>
      </c>
      <c r="I402" s="144" t="s">
        <v>3492</v>
      </c>
      <c r="J402" s="144" t="s">
        <v>2467</v>
      </c>
      <c r="K402" s="146" t="str">
        <f t="shared" si="55"/>
        <v>LP</v>
      </c>
      <c r="L402" s="144" t="s">
        <v>6264</v>
      </c>
      <c r="M402" s="144" t="str">
        <f t="shared" si="54"/>
        <v>Low</v>
      </c>
      <c r="N402" s="144" t="s">
        <v>7504</v>
      </c>
      <c r="O402" s="189"/>
      <c r="P402" s="144" t="s">
        <v>1843</v>
      </c>
      <c r="Q402" s="147" t="s">
        <v>4109</v>
      </c>
    </row>
    <row r="403" spans="1:17" ht="50.15" customHeight="1" x14ac:dyDescent="0.4">
      <c r="A403" s="144" t="str">
        <f t="shared" ca="1" si="50"/>
        <v>Expired</v>
      </c>
      <c r="B403" s="144" t="s">
        <v>2559</v>
      </c>
      <c r="C403" s="145">
        <v>44365</v>
      </c>
      <c r="D403" s="145">
        <v>45095</v>
      </c>
      <c r="E403" s="145">
        <f t="shared" si="53"/>
        <v>45825</v>
      </c>
      <c r="F403" s="144" t="s">
        <v>5737</v>
      </c>
      <c r="G403" s="144" t="s">
        <v>4110</v>
      </c>
      <c r="H403" s="144" t="s">
        <v>19</v>
      </c>
      <c r="I403" s="144" t="s">
        <v>3492</v>
      </c>
      <c r="J403" s="144" t="s">
        <v>2467</v>
      </c>
      <c r="K403" s="146" t="str">
        <f t="shared" si="55"/>
        <v>LP</v>
      </c>
      <c r="L403" s="144" t="s">
        <v>6264</v>
      </c>
      <c r="M403" s="144" t="str">
        <f t="shared" si="54"/>
        <v>Low</v>
      </c>
      <c r="N403" s="144" t="s">
        <v>7485</v>
      </c>
      <c r="O403" s="189" t="s">
        <v>9215</v>
      </c>
      <c r="P403" s="144" t="s">
        <v>9216</v>
      </c>
      <c r="Q403" s="152" t="s">
        <v>9217</v>
      </c>
    </row>
    <row r="404" spans="1:17" ht="50.15" customHeight="1" x14ac:dyDescent="0.4">
      <c r="A404" s="144" t="str">
        <f t="shared" ca="1" si="50"/>
        <v>Expired</v>
      </c>
      <c r="B404" s="144" t="s">
        <v>2672</v>
      </c>
      <c r="C404" s="145">
        <v>43768</v>
      </c>
      <c r="D404" s="145">
        <v>44499</v>
      </c>
      <c r="E404" s="145">
        <f t="shared" si="53"/>
        <v>45228</v>
      </c>
      <c r="F404" s="144" t="s">
        <v>3008</v>
      </c>
      <c r="G404" s="144" t="s">
        <v>4111</v>
      </c>
      <c r="H404" s="144" t="s">
        <v>7919</v>
      </c>
      <c r="I404" s="144" t="s">
        <v>3492</v>
      </c>
      <c r="J404" s="144" t="s">
        <v>2467</v>
      </c>
      <c r="K404" s="146" t="str">
        <f t="shared" si="55"/>
        <v>LP</v>
      </c>
      <c r="L404" s="144" t="s">
        <v>6264</v>
      </c>
      <c r="M404" s="144" t="str">
        <f t="shared" si="54"/>
        <v>Low</v>
      </c>
      <c r="N404" s="144" t="s">
        <v>7505</v>
      </c>
      <c r="O404" s="189"/>
      <c r="P404" s="144" t="s">
        <v>1522</v>
      </c>
      <c r="Q404" s="147" t="s">
        <v>4112</v>
      </c>
    </row>
    <row r="405" spans="1:17" ht="48.9" customHeight="1" x14ac:dyDescent="0.4">
      <c r="A405" s="144" t="str">
        <f t="shared" ca="1" si="50"/>
        <v>Active</v>
      </c>
      <c r="B405" s="144" t="s">
        <v>2805</v>
      </c>
      <c r="C405" s="145">
        <v>42184</v>
      </c>
      <c r="D405" s="145">
        <v>45318</v>
      </c>
      <c r="E405" s="145">
        <f t="shared" si="53"/>
        <v>46048</v>
      </c>
      <c r="F405" s="144" t="s">
        <v>9342</v>
      </c>
      <c r="G405" s="144" t="s">
        <v>4113</v>
      </c>
      <c r="H405" s="144" t="s">
        <v>7919</v>
      </c>
      <c r="I405" s="144" t="s">
        <v>3492</v>
      </c>
      <c r="J405" s="144" t="s">
        <v>2467</v>
      </c>
      <c r="K405" s="146" t="str">
        <f t="shared" si="55"/>
        <v>LP</v>
      </c>
      <c r="L405" s="144" t="s">
        <v>6264</v>
      </c>
      <c r="M405" s="144" t="str">
        <f t="shared" si="54"/>
        <v>Low</v>
      </c>
      <c r="N405" s="144" t="s">
        <v>1364</v>
      </c>
      <c r="O405" s="189" t="s">
        <v>9343</v>
      </c>
      <c r="P405" s="144" t="s">
        <v>9344</v>
      </c>
      <c r="Q405" s="152" t="s">
        <v>9345</v>
      </c>
    </row>
    <row r="406" spans="1:17" ht="46.75" customHeight="1" x14ac:dyDescent="0.4">
      <c r="A406" s="144" t="str">
        <f t="shared" ca="1" si="50"/>
        <v>Expired</v>
      </c>
      <c r="B406" s="144" t="s">
        <v>871</v>
      </c>
      <c r="C406" s="145">
        <v>42690</v>
      </c>
      <c r="D406" s="145">
        <f>C406</f>
        <v>42690</v>
      </c>
      <c r="E406" s="145">
        <f t="shared" si="53"/>
        <v>43419</v>
      </c>
      <c r="F406" s="144" t="s">
        <v>874</v>
      </c>
      <c r="G406" s="144" t="s">
        <v>4115</v>
      </c>
      <c r="H406" s="144" t="s">
        <v>19</v>
      </c>
      <c r="I406" s="144" t="s">
        <v>3492</v>
      </c>
      <c r="J406" s="144" t="s">
        <v>2467</v>
      </c>
      <c r="K406" s="146" t="str">
        <f t="shared" si="55"/>
        <v>LP</v>
      </c>
      <c r="L406" s="144" t="s">
        <v>6264</v>
      </c>
      <c r="M406" s="144" t="str">
        <f t="shared" si="54"/>
        <v>Low</v>
      </c>
      <c r="N406" s="144" t="s">
        <v>7507</v>
      </c>
      <c r="O406" s="189"/>
      <c r="P406" s="144" t="s">
        <v>6921</v>
      </c>
      <c r="Q406" s="147" t="s">
        <v>6922</v>
      </c>
    </row>
    <row r="407" spans="1:17" ht="44.15" customHeight="1" x14ac:dyDescent="0.4">
      <c r="A407" s="144" t="str">
        <f t="shared" ca="1" si="50"/>
        <v>Expired</v>
      </c>
      <c r="B407" s="144" t="s">
        <v>917</v>
      </c>
      <c r="C407" s="145">
        <v>42803</v>
      </c>
      <c r="D407" s="145">
        <f>C407</f>
        <v>42803</v>
      </c>
      <c r="E407" s="145">
        <f t="shared" si="53"/>
        <v>43532</v>
      </c>
      <c r="F407" s="144" t="s">
        <v>925</v>
      </c>
      <c r="G407" s="144" t="s">
        <v>4116</v>
      </c>
      <c r="H407" s="144" t="s">
        <v>45</v>
      </c>
      <c r="I407" s="144" t="s">
        <v>3492</v>
      </c>
      <c r="J407" s="144" t="s">
        <v>2467</v>
      </c>
      <c r="K407" s="146" t="str">
        <f t="shared" si="55"/>
        <v>LP</v>
      </c>
      <c r="L407" s="144" t="s">
        <v>6264</v>
      </c>
      <c r="M407" s="144" t="str">
        <f t="shared" si="54"/>
        <v>Low</v>
      </c>
      <c r="N407" s="144" t="s">
        <v>4117</v>
      </c>
      <c r="O407" s="189"/>
      <c r="P407" s="144" t="s">
        <v>1107</v>
      </c>
      <c r="Q407" s="147" t="s">
        <v>6920</v>
      </c>
    </row>
    <row r="408" spans="1:17" ht="47.15" customHeight="1" x14ac:dyDescent="0.4">
      <c r="A408" s="144" t="str">
        <f t="shared" ca="1" si="50"/>
        <v>Active</v>
      </c>
      <c r="B408" s="144" t="s">
        <v>10098</v>
      </c>
      <c r="C408" s="145">
        <v>45589</v>
      </c>
      <c r="D408" s="145">
        <v>45589</v>
      </c>
      <c r="E408" s="145">
        <f t="shared" si="53"/>
        <v>46318</v>
      </c>
      <c r="F408" s="144" t="s">
        <v>10099</v>
      </c>
      <c r="G408" s="144" t="s">
        <v>10100</v>
      </c>
      <c r="H408" s="144" t="s">
        <v>7919</v>
      </c>
      <c r="I408" s="144" t="s">
        <v>3492</v>
      </c>
      <c r="J408" s="144" t="s">
        <v>2467</v>
      </c>
      <c r="K408" s="146" t="str">
        <f t="shared" si="55"/>
        <v>LP</v>
      </c>
      <c r="L408" s="144" t="s">
        <v>6264</v>
      </c>
      <c r="M408" s="144" t="str">
        <f t="shared" si="54"/>
        <v>Low</v>
      </c>
      <c r="N408" s="144" t="s">
        <v>10101</v>
      </c>
      <c r="O408" s="189" t="s">
        <v>10102</v>
      </c>
      <c r="P408" s="144" t="s">
        <v>10103</v>
      </c>
      <c r="Q408" s="147" t="s">
        <v>10104</v>
      </c>
    </row>
    <row r="409" spans="1:17" ht="48.9" customHeight="1" x14ac:dyDescent="0.4">
      <c r="A409" s="144" t="str">
        <f t="shared" ca="1" si="50"/>
        <v>Expired</v>
      </c>
      <c r="B409" s="144" t="s">
        <v>8227</v>
      </c>
      <c r="C409" s="145">
        <v>45184</v>
      </c>
      <c r="D409" s="145">
        <f>C409</f>
        <v>45184</v>
      </c>
      <c r="E409" s="145">
        <f t="shared" si="53"/>
        <v>45914</v>
      </c>
      <c r="F409" s="144" t="s">
        <v>8228</v>
      </c>
      <c r="G409" s="144" t="s">
        <v>8229</v>
      </c>
      <c r="H409" s="144" t="s">
        <v>19</v>
      </c>
      <c r="I409" s="144" t="s">
        <v>3492</v>
      </c>
      <c r="J409" s="144" t="s">
        <v>2467</v>
      </c>
      <c r="K409" s="146" t="s">
        <v>2580</v>
      </c>
      <c r="L409" s="144" t="s">
        <v>6264</v>
      </c>
      <c r="M409" s="144" t="str">
        <f t="shared" si="54"/>
        <v>Low</v>
      </c>
      <c r="N409" s="144" t="s">
        <v>8230</v>
      </c>
      <c r="O409" s="189" t="s">
        <v>8231</v>
      </c>
      <c r="P409" s="144" t="s">
        <v>8233</v>
      </c>
      <c r="Q409" s="147" t="s">
        <v>8232</v>
      </c>
    </row>
    <row r="410" spans="1:17" ht="47.15" customHeight="1" x14ac:dyDescent="0.4">
      <c r="A410" s="144" t="str">
        <f t="shared" ca="1" si="50"/>
        <v>Expired</v>
      </c>
      <c r="B410" s="144" t="s">
        <v>6200</v>
      </c>
      <c r="C410" s="145">
        <v>44826</v>
      </c>
      <c r="D410" s="145">
        <f>C410</f>
        <v>44826</v>
      </c>
      <c r="E410" s="145">
        <f t="shared" si="53"/>
        <v>45556</v>
      </c>
      <c r="F410" s="144" t="s">
        <v>6226</v>
      </c>
      <c r="G410" s="144" t="s">
        <v>6201</v>
      </c>
      <c r="H410" s="144" t="s">
        <v>7919</v>
      </c>
      <c r="I410" s="144" t="s">
        <v>2237</v>
      </c>
      <c r="J410" s="144" t="s">
        <v>2467</v>
      </c>
      <c r="K410" s="146" t="str">
        <f t="shared" ref="K410:K441" si="56">IF(EXACT(J410,"C - COMPANY ACT"),"LP",IF(EXACT(J410,"V- VEST ACT (WITHIN PARLIAMENT) "),"LP",IF(EXACT(J410,"FS - FRIENDLY SOCIETIES ACT"),"LP",IF(EXACT(J410,"UN - UNICORPORATED"),"LA",""))))</f>
        <v>LP</v>
      </c>
      <c r="L410" s="144" t="s">
        <v>6264</v>
      </c>
      <c r="M410" s="144" t="str">
        <f t="shared" si="54"/>
        <v>Low</v>
      </c>
      <c r="N410" s="144" t="s">
        <v>7505</v>
      </c>
      <c r="O410" s="189"/>
      <c r="P410" s="169" t="s">
        <v>749</v>
      </c>
      <c r="Q410" s="147" t="s">
        <v>749</v>
      </c>
    </row>
    <row r="411" spans="1:17" ht="44.15" customHeight="1" x14ac:dyDescent="0.4">
      <c r="A411" s="144" t="str">
        <f t="shared" ca="1" si="50"/>
        <v>Expired</v>
      </c>
      <c r="B411" s="144" t="s">
        <v>6794</v>
      </c>
      <c r="C411" s="145">
        <v>42517</v>
      </c>
      <c r="D411" s="145">
        <v>43247</v>
      </c>
      <c r="E411" s="145">
        <f t="shared" si="53"/>
        <v>43977</v>
      </c>
      <c r="F411" s="144" t="s">
        <v>6795</v>
      </c>
      <c r="G411" s="144" t="s">
        <v>6796</v>
      </c>
      <c r="H411" s="144" t="s">
        <v>7919</v>
      </c>
      <c r="I411" s="144" t="s">
        <v>3492</v>
      </c>
      <c r="J411" s="144" t="s">
        <v>2467</v>
      </c>
      <c r="K411" s="146" t="str">
        <f t="shared" si="56"/>
        <v>LP</v>
      </c>
      <c r="L411" s="144" t="s">
        <v>6263</v>
      </c>
      <c r="M411" s="144" t="str">
        <f t="shared" si="54"/>
        <v>Medium</v>
      </c>
      <c r="N411" s="144" t="s">
        <v>7329</v>
      </c>
      <c r="O411" s="189"/>
      <c r="P411" s="144" t="s">
        <v>6797</v>
      </c>
      <c r="Q411" s="147" t="s">
        <v>6798</v>
      </c>
    </row>
    <row r="412" spans="1:17" ht="48" customHeight="1" x14ac:dyDescent="0.4">
      <c r="A412" s="144" t="str">
        <f t="shared" ca="1" si="50"/>
        <v>Expired</v>
      </c>
      <c r="B412" s="148" t="s">
        <v>3091</v>
      </c>
      <c r="C412" s="153">
        <v>44519</v>
      </c>
      <c r="D412" s="157">
        <v>44519</v>
      </c>
      <c r="E412" s="145">
        <f t="shared" si="53"/>
        <v>45248</v>
      </c>
      <c r="F412" s="144" t="s">
        <v>3092</v>
      </c>
      <c r="G412" s="148" t="s">
        <v>4119</v>
      </c>
      <c r="H412" s="148" t="s">
        <v>10</v>
      </c>
      <c r="I412" s="148" t="s">
        <v>2237</v>
      </c>
      <c r="J412" s="144" t="s">
        <v>2467</v>
      </c>
      <c r="K412" s="146" t="str">
        <f t="shared" si="56"/>
        <v>LP</v>
      </c>
      <c r="L412" s="148" t="s">
        <v>6264</v>
      </c>
      <c r="M412" s="144" t="str">
        <f t="shared" si="54"/>
        <v>Low</v>
      </c>
      <c r="N412" s="148" t="s">
        <v>7508</v>
      </c>
      <c r="O412" s="190"/>
      <c r="P412" s="148" t="s">
        <v>3093</v>
      </c>
      <c r="Q412" s="158" t="s">
        <v>4120</v>
      </c>
    </row>
    <row r="413" spans="1:17" ht="49.5" customHeight="1" x14ac:dyDescent="0.4">
      <c r="A413" s="144" t="str">
        <f t="shared" ca="1" si="50"/>
        <v>Expired</v>
      </c>
      <c r="B413" s="144" t="s">
        <v>794</v>
      </c>
      <c r="C413" s="145">
        <v>42529</v>
      </c>
      <c r="D413" s="145">
        <f>C413</f>
        <v>42529</v>
      </c>
      <c r="E413" s="145">
        <f t="shared" si="53"/>
        <v>43258</v>
      </c>
      <c r="F413" s="144" t="s">
        <v>795</v>
      </c>
      <c r="G413" s="144" t="s">
        <v>4121</v>
      </c>
      <c r="H413" s="144" t="s">
        <v>7919</v>
      </c>
      <c r="I413" s="144" t="s">
        <v>3492</v>
      </c>
      <c r="J413" s="144" t="s">
        <v>2467</v>
      </c>
      <c r="K413" s="146" t="str">
        <f t="shared" si="56"/>
        <v>LP</v>
      </c>
      <c r="L413" s="144" t="s">
        <v>6261</v>
      </c>
      <c r="M413" s="144" t="str">
        <f t="shared" si="54"/>
        <v>Medium</v>
      </c>
      <c r="N413" s="144" t="s">
        <v>4122</v>
      </c>
      <c r="O413" s="189"/>
      <c r="P413" s="144" t="s">
        <v>6919</v>
      </c>
      <c r="Q413" s="147" t="s">
        <v>6918</v>
      </c>
    </row>
    <row r="414" spans="1:17" ht="126.9" x14ac:dyDescent="0.4">
      <c r="A414" s="144" t="str">
        <f t="shared" ca="1" si="50"/>
        <v>Expired</v>
      </c>
      <c r="B414" s="144" t="s">
        <v>884</v>
      </c>
      <c r="C414" s="145">
        <v>42710</v>
      </c>
      <c r="D414" s="145">
        <f>C414</f>
        <v>42710</v>
      </c>
      <c r="E414" s="145">
        <f t="shared" si="53"/>
        <v>43439</v>
      </c>
      <c r="F414" s="144" t="s">
        <v>6111</v>
      </c>
      <c r="G414" s="144" t="s">
        <v>4123</v>
      </c>
      <c r="H414" s="144" t="s">
        <v>7919</v>
      </c>
      <c r="I414" s="144" t="s">
        <v>3492</v>
      </c>
      <c r="J414" s="144" t="s">
        <v>2467</v>
      </c>
      <c r="K414" s="146" t="str">
        <f t="shared" si="56"/>
        <v>LP</v>
      </c>
      <c r="L414" s="144" t="s">
        <v>6261</v>
      </c>
      <c r="M414" s="144" t="str">
        <f t="shared" si="54"/>
        <v>Medium</v>
      </c>
      <c r="N414" s="144" t="s">
        <v>7509</v>
      </c>
      <c r="O414" s="189"/>
      <c r="P414" s="144" t="s">
        <v>6916</v>
      </c>
      <c r="Q414" s="147" t="s">
        <v>6917</v>
      </c>
    </row>
    <row r="415" spans="1:17" ht="237.9" x14ac:dyDescent="0.4">
      <c r="A415" s="144" t="str">
        <f t="shared" ca="1" si="50"/>
        <v>Expired</v>
      </c>
      <c r="B415" s="144" t="s">
        <v>109</v>
      </c>
      <c r="C415" s="145">
        <v>41803</v>
      </c>
      <c r="D415" s="145">
        <f>C415</f>
        <v>41803</v>
      </c>
      <c r="E415" s="145">
        <f t="shared" si="53"/>
        <v>42533</v>
      </c>
      <c r="F415" s="144" t="s">
        <v>2135</v>
      </c>
      <c r="G415" s="144" t="s">
        <v>4127</v>
      </c>
      <c r="H415" s="144" t="s">
        <v>19</v>
      </c>
      <c r="I415" s="144" t="s">
        <v>3492</v>
      </c>
      <c r="J415" s="144" t="s">
        <v>2467</v>
      </c>
      <c r="K415" s="146" t="str">
        <f t="shared" si="56"/>
        <v>LP</v>
      </c>
      <c r="L415" s="144" t="s">
        <v>6264</v>
      </c>
      <c r="M415" s="144" t="str">
        <f t="shared" si="54"/>
        <v>Low</v>
      </c>
      <c r="N415" s="144" t="s">
        <v>7511</v>
      </c>
      <c r="O415" s="189"/>
      <c r="P415" s="144" t="s">
        <v>6914</v>
      </c>
      <c r="Q415" s="158" t="s">
        <v>6915</v>
      </c>
    </row>
    <row r="416" spans="1:17" ht="31.75" x14ac:dyDescent="0.4">
      <c r="A416" s="144" t="str">
        <f t="shared" ca="1" si="50"/>
        <v>Active</v>
      </c>
      <c r="B416" s="148" t="s">
        <v>9620</v>
      </c>
      <c r="C416" s="153">
        <v>43600</v>
      </c>
      <c r="D416" s="157">
        <v>45576</v>
      </c>
      <c r="E416" s="145">
        <f t="shared" si="53"/>
        <v>46305</v>
      </c>
      <c r="F416" s="144" t="s">
        <v>1558</v>
      </c>
      <c r="G416" s="148" t="s">
        <v>4128</v>
      </c>
      <c r="H416" s="148" t="s">
        <v>10</v>
      </c>
      <c r="I416" s="148" t="s">
        <v>2237</v>
      </c>
      <c r="J416" s="144" t="s">
        <v>2467</v>
      </c>
      <c r="K416" s="146" t="str">
        <f t="shared" si="56"/>
        <v>LP</v>
      </c>
      <c r="L416" s="148" t="s">
        <v>6268</v>
      </c>
      <c r="M416" s="144" t="str">
        <f>IF(EXACT(L416,"Overseas Charities Operating in Jamaica"),"Medium",IF(EXACT(L416,"Muslim Groups/Foundations"),"Medium",IF(EXACT(L416,"Churches"),"Low",IF(EXACT(L416,"Benevolent Societies"),"Low",IF(EXACT(L416,"Alumni/Past Students'associations"),"Low",IF(EXACT(L416,"Schools(Government/Private)"),"Low",IF(EXACT(L416,"Govt.Based Trusts/Charities"),"Low",IF(EXACT(L416,"Trust"),"Medium",IF(EXACT(L416,"Company Based Foundations"),"Medium",IF(EXACT(L416,"Other Foundations"),"Medium",IF(EXACT(L416,"Unincorporated Groups"),"Medium","")))))))))))</f>
        <v>Low</v>
      </c>
      <c r="N416" s="148" t="s">
        <v>4129</v>
      </c>
      <c r="O416" s="190"/>
      <c r="P416" s="148" t="s">
        <v>2273</v>
      </c>
      <c r="Q416" s="158" t="s">
        <v>4130</v>
      </c>
    </row>
    <row r="417" spans="1:17" ht="47.6" x14ac:dyDescent="0.4">
      <c r="A417" s="144" t="str">
        <f t="shared" ca="1" si="50"/>
        <v>Expired</v>
      </c>
      <c r="B417" s="144" t="s">
        <v>1475</v>
      </c>
      <c r="C417" s="145">
        <v>43452</v>
      </c>
      <c r="D417" s="145">
        <f>C417</f>
        <v>43452</v>
      </c>
      <c r="E417" s="145">
        <f t="shared" si="53"/>
        <v>44182</v>
      </c>
      <c r="F417" s="144" t="s">
        <v>3010</v>
      </c>
      <c r="G417" s="144" t="s">
        <v>4131</v>
      </c>
      <c r="H417" s="144" t="s">
        <v>19</v>
      </c>
      <c r="I417" s="144" t="s">
        <v>3492</v>
      </c>
      <c r="J417" s="144" t="s">
        <v>2560</v>
      </c>
      <c r="K417" s="146" t="str">
        <f t="shared" si="56"/>
        <v>LP</v>
      </c>
      <c r="L417" s="144" t="s">
        <v>6266</v>
      </c>
      <c r="M417" s="144" t="str">
        <f>IF(EXACT(L417,"Overseas Charities Operating in Jamaica"),"Medium",IF(EXACT(L417,"Muslim Groups/Foundations"),"Medium",IF(EXACT(L417,"Churches"),"Low",IF(EXACT(L417,"Benevolent Societies"),"Low",IF(EXACT(L417,"Alumni/Past Students Associations"),"Low",IF(EXACT(L417,"Schools(Government/Private)"),"Low",IF(EXACT(L417,"Govt.Based Trusts/Charities"),"Low",IF(EXACT(L417,"Trust"),"Medium",IF(EXACT(L417,"Company Based Foundations"),"Medium",IF(EXACT(L417,"Other Foundations"),"Medium",IF(EXACT(L417,"Unincorporated Groups"),"Medium","")))))))))))</f>
        <v>Low</v>
      </c>
      <c r="N417" s="144" t="s">
        <v>4132</v>
      </c>
      <c r="O417" s="189"/>
      <c r="P417" s="144" t="s">
        <v>6913</v>
      </c>
      <c r="Q417" s="158" t="s">
        <v>6912</v>
      </c>
    </row>
    <row r="418" spans="1:17" ht="79.3" x14ac:dyDescent="0.4">
      <c r="A418" s="144" t="str">
        <f t="shared" ca="1" si="50"/>
        <v>Expired</v>
      </c>
      <c r="B418" s="144" t="s">
        <v>2736</v>
      </c>
      <c r="C418" s="145">
        <v>44579</v>
      </c>
      <c r="D418" s="145">
        <v>45309</v>
      </c>
      <c r="E418" s="145">
        <f>DATE(YEAR(D418)+1,MONTH(D418),DAY(D418)-0)</f>
        <v>45675</v>
      </c>
      <c r="F418" s="144" t="s">
        <v>5738</v>
      </c>
      <c r="G418" s="144" t="s">
        <v>4133</v>
      </c>
      <c r="H418" s="144" t="s">
        <v>5</v>
      </c>
      <c r="I418" s="144" t="s">
        <v>3492</v>
      </c>
      <c r="J418" s="144" t="s">
        <v>2467</v>
      </c>
      <c r="K418" s="146" t="str">
        <f t="shared" si="56"/>
        <v>LP</v>
      </c>
      <c r="L418" s="144" t="s">
        <v>6264</v>
      </c>
      <c r="M418" s="144" t="str">
        <f>IF(EXACT(L418,"Overseas Charities Operating in Jamaica"),"Medium",IF(EXACT(L418,"Muslim Groups/Foundations"),"Medium",IF(EXACT(L418,"Churches"),"Low",IF(EXACT(L418,"Benevolent Societies"),"Low",IF(EXACT(L418,"Alumni/Past Students Associations"),"Low",IF(EXACT(L418,"Schools(Government/Private)"),"Low",IF(EXACT(L418,"Govt.Based Trusts/Charities"),"Low",IF(EXACT(L418,"Trust"),"Medium",IF(EXACT(L418,"Company Based Foundations"),"Medium",IF(EXACT(L418,"Other Foundations"),"Medium",IF(EXACT(L418,"Unincorporated Groups"),"Medium","")))))))))))</f>
        <v>Low</v>
      </c>
      <c r="N418" s="144" t="s">
        <v>7443</v>
      </c>
      <c r="O418" s="189" t="s">
        <v>9947</v>
      </c>
      <c r="P418" s="144" t="s">
        <v>9948</v>
      </c>
      <c r="Q418" s="158" t="s">
        <v>9949</v>
      </c>
    </row>
    <row r="419" spans="1:17" ht="47.6" x14ac:dyDescent="0.4">
      <c r="A419" s="144" t="str">
        <f t="shared" ca="1" si="50"/>
        <v>Expired</v>
      </c>
      <c r="B419" s="144" t="s">
        <v>2578</v>
      </c>
      <c r="C419" s="145">
        <v>44386</v>
      </c>
      <c r="D419" s="145">
        <v>44386</v>
      </c>
      <c r="E419" s="145">
        <f t="shared" ref="E419:E429" si="57">DATE(YEAR(D419)+2,MONTH(D419),DAY(D419)-1)</f>
        <v>45115</v>
      </c>
      <c r="F419" s="144" t="s">
        <v>5739</v>
      </c>
      <c r="G419" s="144" t="s">
        <v>4134</v>
      </c>
      <c r="H419" s="144" t="s">
        <v>19</v>
      </c>
      <c r="I419" s="144" t="s">
        <v>3492</v>
      </c>
      <c r="J419" s="144" t="s">
        <v>2467</v>
      </c>
      <c r="K419" s="146" t="str">
        <f t="shared" si="56"/>
        <v>LP</v>
      </c>
      <c r="L419" s="144" t="s">
        <v>6264</v>
      </c>
      <c r="M419" s="144" t="str">
        <f>IF(EXACT(L419,"Overseas Charities Operating in Jamaica"),"Medium",IF(EXACT(L419,"Muslim Groups/Foundations"),"Medium",IF(EXACT(L419,"Churches"),"Low",IF(EXACT(L419,"Benevolent Societies"),"Low",IF(EXACT(L419,"Alumni/Past Students Associations"),"Low",IF(EXACT(L419,"Schools(Government/Private)"),"Low",IF(EXACT(L419,"Govt.Based Trusts/Charities"),"Low",IF(EXACT(L419,"Trust"),"Medium",IF(EXACT(L419,"Company Based Foundations"),"Medium",IF(EXACT(L419,"Other Foundations"),"Medium",IF(EXACT(L419,"Unincorporated Groups"),"Medium","")))))))))))</f>
        <v>Low</v>
      </c>
      <c r="N419" s="144" t="s">
        <v>7485</v>
      </c>
      <c r="O419" s="189"/>
      <c r="P419" s="144" t="s">
        <v>2909</v>
      </c>
      <c r="Q419" s="152" t="s">
        <v>4135</v>
      </c>
    </row>
    <row r="420" spans="1:17" ht="63" customHeight="1" x14ac:dyDescent="0.4">
      <c r="A420" s="144" t="str">
        <f t="shared" ca="1" si="50"/>
        <v>Expired</v>
      </c>
      <c r="B420" s="144" t="s">
        <v>7146</v>
      </c>
      <c r="C420" s="145">
        <v>43992</v>
      </c>
      <c r="D420" s="145">
        <v>45121</v>
      </c>
      <c r="E420" s="145">
        <f t="shared" si="57"/>
        <v>45851</v>
      </c>
      <c r="F420" s="144" t="s">
        <v>3324</v>
      </c>
      <c r="G420" s="144" t="s">
        <v>4136</v>
      </c>
      <c r="H420" s="148" t="s">
        <v>13</v>
      </c>
      <c r="I420" s="144" t="s">
        <v>3492</v>
      </c>
      <c r="J420" s="144" t="s">
        <v>2467</v>
      </c>
      <c r="K420" s="146" t="str">
        <f t="shared" si="56"/>
        <v>LP</v>
      </c>
      <c r="L420" s="144" t="s">
        <v>6264</v>
      </c>
      <c r="M420" s="144" t="str">
        <f>IF(EXACT(L420,"Overseas Charities Operating in Jamaica"),"Medium",IF(EXACT(L420,"Muslim Groups/Foundations"),"Medium",IF(EXACT(L420,"Churches"),"Low",IF(EXACT(L420,"Benevolent Societies"),"Low",IF(EXACT(L420,"Alumni/Past Students Associations"),"Low",IF(EXACT(L420,"Schools(Government/Private)"),"Low",IF(EXACT(L420,"Govt.Based Trusts/Charities"),"Low",IF(EXACT(L420,"Trust"),"Medium",IF(EXACT(L420,"Company Based Foundations"),"Medium",IF(EXACT(L420,"Other Foundations"),"Medium",IF(EXACT(L420,"Unincorporated Groups"),"Medium","")))))))))))</f>
        <v>Low</v>
      </c>
      <c r="N420" s="144" t="s">
        <v>1364</v>
      </c>
      <c r="O420" s="189" t="s">
        <v>7813</v>
      </c>
      <c r="P420" s="144" t="s">
        <v>6910</v>
      </c>
      <c r="Q420" s="152" t="s">
        <v>6911</v>
      </c>
    </row>
    <row r="421" spans="1:17" ht="73.5" customHeight="1" x14ac:dyDescent="0.4">
      <c r="A421" s="144" t="str">
        <f t="shared" ca="1" si="50"/>
        <v>Expired</v>
      </c>
      <c r="B421" s="144" t="s">
        <v>5939</v>
      </c>
      <c r="C421" s="145">
        <v>41863</v>
      </c>
      <c r="D421" s="145">
        <v>44785</v>
      </c>
      <c r="E421" s="145">
        <f t="shared" si="57"/>
        <v>45515</v>
      </c>
      <c r="F421" s="144" t="s">
        <v>204</v>
      </c>
      <c r="G421" s="144" t="s">
        <v>4137</v>
      </c>
      <c r="H421" s="144" t="s">
        <v>36</v>
      </c>
      <c r="I421" s="144" t="s">
        <v>3492</v>
      </c>
      <c r="J421" s="144" t="s">
        <v>2467</v>
      </c>
      <c r="K421" s="146" t="str">
        <f t="shared" si="56"/>
        <v>LP</v>
      </c>
      <c r="L421" s="144" t="s">
        <v>6264</v>
      </c>
      <c r="M421" s="144" t="str">
        <f>IF(EXACT(L421,"Overseas Charities Operating in Jamaica"),"Medium",IF(EXACT(L421,"Muslim Groups/Foundations"),"Medium",IF(EXACT(L421,"Churches"),"Low",IF(EXACT(L421,"Benevolent Societies"),"Low",IF(EXACT(L421,"Alumni/Past Students Associations"),"Low",IF(EXACT(L421,"Schools(Government/Private)"),"Low",IF(EXACT(L421,"Govt.Based Trusts/Charities"),"Low",IF(EXACT(L421,"Trust"),"Medium",IF(EXACT(L421,"Company Based Foundations"),"Medium",IF(EXACT(L421,"Other Foundations"),"Medium",IF(EXACT(L421,"Unincorporated Groups"),"Medium","")))))))))))</f>
        <v>Low</v>
      </c>
      <c r="N421" s="144" t="s">
        <v>367</v>
      </c>
      <c r="O421" s="189"/>
      <c r="P421" s="144" t="s">
        <v>1834</v>
      </c>
      <c r="Q421" s="147" t="s">
        <v>4138</v>
      </c>
    </row>
    <row r="422" spans="1:17" ht="63.45" x14ac:dyDescent="0.4">
      <c r="A422" s="144" t="str">
        <f t="shared" ca="1" si="50"/>
        <v>Expired</v>
      </c>
      <c r="B422" s="144" t="s">
        <v>1404</v>
      </c>
      <c r="C422" s="145">
        <v>43507</v>
      </c>
      <c r="D422" s="145">
        <f>C422</f>
        <v>43507</v>
      </c>
      <c r="E422" s="145">
        <f t="shared" si="57"/>
        <v>44237</v>
      </c>
      <c r="F422" s="144" t="s">
        <v>6112</v>
      </c>
      <c r="G422" s="144" t="s">
        <v>4139</v>
      </c>
      <c r="H422" s="144" t="s">
        <v>7919</v>
      </c>
      <c r="I422" s="144" t="s">
        <v>3492</v>
      </c>
      <c r="J422" s="144" t="s">
        <v>2467</v>
      </c>
      <c r="K422" s="146" t="str">
        <f t="shared" si="56"/>
        <v>LP</v>
      </c>
      <c r="L422" s="144" t="s">
        <v>6271</v>
      </c>
      <c r="M422" s="144" t="str">
        <f>IF(EXACT(L422,"Overseas Charities Operating in Jamaica"),"Medium",IF(EXACT(L422,"Muslim Groups/Foundations"),"Medium",IF(EXACT(L422,"Churches"),"Low",IF(EXACT(L422,"Benevolent Societies"),"Low",IF(EXACT(L422,"Alumni/Past Students Associations"),"Low",IF(EXACT(L422,"Schools(Government/Private)"),"Low",IF(EXACT(L422,"Govt.Based Trust/Charities"),"Low",IF(EXACT(L422,"Trust"),"Medium",IF(EXACT(L422,"Company Based Foundations"),"Medium",IF(EXACT(L422,"Other Foundations"),"Medium",IF(EXACT(L422,"Unincorporated Groups"),"Medium","")))))))))))</f>
        <v>Low</v>
      </c>
      <c r="N422" s="144" t="s">
        <v>7512</v>
      </c>
      <c r="O422" s="189"/>
      <c r="P422" s="144" t="s">
        <v>1700</v>
      </c>
      <c r="Q422" s="147" t="s">
        <v>749</v>
      </c>
    </row>
    <row r="423" spans="1:17" ht="222" x14ac:dyDescent="0.4">
      <c r="A423" s="144" t="str">
        <f t="shared" ca="1" si="50"/>
        <v>Active</v>
      </c>
      <c r="B423" s="144" t="s">
        <v>2671</v>
      </c>
      <c r="C423" s="145">
        <v>42314</v>
      </c>
      <c r="D423" s="145">
        <v>45236</v>
      </c>
      <c r="E423" s="145">
        <f t="shared" si="57"/>
        <v>45966</v>
      </c>
      <c r="F423" s="144" t="s">
        <v>6227</v>
      </c>
      <c r="G423" s="144" t="s">
        <v>4140</v>
      </c>
      <c r="H423" s="144" t="s">
        <v>7919</v>
      </c>
      <c r="I423" s="144" t="s">
        <v>3492</v>
      </c>
      <c r="J423" s="144" t="s">
        <v>2467</v>
      </c>
      <c r="K423" s="146" t="str">
        <f t="shared" si="56"/>
        <v>LP</v>
      </c>
      <c r="L423" s="144" t="s">
        <v>6269</v>
      </c>
      <c r="M423" s="144" t="str">
        <f t="shared" ref="M423:M458" si="58">IF(EXACT(L423,"Overseas Charities Operating in Jamaica"),"Medium",IF(EXACT(L423,"Muslim Groups/Foundations"),"Medium",IF(EXACT(L423,"Churches"),"Low",IF(EXACT(L423,"Benevolent Societies"),"Low",IF(EXACT(L423,"Alumni/Past Students Associations"),"Low",IF(EXACT(L423,"Schools(Government/Private)"),"Low",IF(EXACT(L423,"Govt.Based Trusts/Charities"),"Low",IF(EXACT(L423,"Trust"),"Medium",IF(EXACT(L423,"Company Based Foundations"),"Medium",IF(EXACT(L423,"Other Foundations"),"Medium",IF(EXACT(L423,"Unincorporated Groups"),"Medium","")))))))))))</f>
        <v>Medium</v>
      </c>
      <c r="N423" s="144" t="s">
        <v>4141</v>
      </c>
      <c r="O423" s="189" t="s">
        <v>8857</v>
      </c>
      <c r="P423" s="144" t="s">
        <v>2154</v>
      </c>
      <c r="Q423" s="152" t="s">
        <v>8858</v>
      </c>
    </row>
    <row r="424" spans="1:17" ht="51" customHeight="1" x14ac:dyDescent="0.4">
      <c r="A424" s="144" t="str">
        <f t="shared" ca="1" si="50"/>
        <v>Expired</v>
      </c>
      <c r="B424" s="144" t="s">
        <v>1151</v>
      </c>
      <c r="C424" s="145">
        <v>43088</v>
      </c>
      <c r="D424" s="145">
        <f>C424</f>
        <v>43088</v>
      </c>
      <c r="E424" s="145">
        <f t="shared" si="57"/>
        <v>43817</v>
      </c>
      <c r="F424" s="144" t="s">
        <v>1946</v>
      </c>
      <c r="G424" s="144" t="s">
        <v>4142</v>
      </c>
      <c r="H424" s="144" t="s">
        <v>23</v>
      </c>
      <c r="I424" s="144" t="s">
        <v>3492</v>
      </c>
      <c r="J424" s="144" t="s">
        <v>2467</v>
      </c>
      <c r="K424" s="146" t="str">
        <f t="shared" si="56"/>
        <v>LP</v>
      </c>
      <c r="L424" s="144" t="s">
        <v>6264</v>
      </c>
      <c r="M424" s="144" t="str">
        <f t="shared" si="58"/>
        <v>Low</v>
      </c>
      <c r="N424" s="144" t="s">
        <v>7513</v>
      </c>
      <c r="O424" s="189"/>
      <c r="P424" s="144" t="s">
        <v>6892</v>
      </c>
      <c r="Q424" s="152" t="s">
        <v>6893</v>
      </c>
    </row>
    <row r="425" spans="1:17" ht="31.75" x14ac:dyDescent="0.4">
      <c r="A425" s="144" t="str">
        <f t="shared" ca="1" si="50"/>
        <v>Expired</v>
      </c>
      <c r="B425" s="144" t="s">
        <v>585</v>
      </c>
      <c r="C425" s="145">
        <v>42180</v>
      </c>
      <c r="D425" s="145">
        <f>C425</f>
        <v>42180</v>
      </c>
      <c r="E425" s="145">
        <f t="shared" si="57"/>
        <v>42910</v>
      </c>
      <c r="F425" s="144" t="s">
        <v>6894</v>
      </c>
      <c r="G425" s="144" t="s">
        <v>4143</v>
      </c>
      <c r="H425" s="144" t="s">
        <v>7919</v>
      </c>
      <c r="I425" s="144" t="s">
        <v>3492</v>
      </c>
      <c r="J425" s="144" t="s">
        <v>2467</v>
      </c>
      <c r="K425" s="146" t="str">
        <f t="shared" si="56"/>
        <v>LP</v>
      </c>
      <c r="L425" s="144" t="s">
        <v>6264</v>
      </c>
      <c r="M425" s="144" t="str">
        <f t="shared" si="58"/>
        <v>Low</v>
      </c>
      <c r="N425" s="144" t="s">
        <v>7330</v>
      </c>
      <c r="O425" s="189"/>
      <c r="P425" s="144" t="s">
        <v>6895</v>
      </c>
      <c r="Q425" s="152" t="s">
        <v>6896</v>
      </c>
    </row>
    <row r="426" spans="1:17" ht="31.75" x14ac:dyDescent="0.4">
      <c r="A426" s="144" t="str">
        <f t="shared" ca="1" si="50"/>
        <v>Active</v>
      </c>
      <c r="B426" s="148" t="s">
        <v>9833</v>
      </c>
      <c r="C426" s="145">
        <v>43287</v>
      </c>
      <c r="D426" s="157">
        <v>45479</v>
      </c>
      <c r="E426" s="145">
        <f t="shared" si="57"/>
        <v>46208</v>
      </c>
      <c r="F426" s="144" t="s">
        <v>3095</v>
      </c>
      <c r="G426" s="148" t="s">
        <v>9834</v>
      </c>
      <c r="H426" s="148" t="s">
        <v>13</v>
      </c>
      <c r="I426" s="148" t="s">
        <v>3492</v>
      </c>
      <c r="J426" s="169" t="s">
        <v>2467</v>
      </c>
      <c r="K426" s="146" t="str">
        <f t="shared" si="56"/>
        <v>LP</v>
      </c>
      <c r="L426" s="148" t="s">
        <v>6264</v>
      </c>
      <c r="M426" s="144" t="str">
        <f t="shared" si="58"/>
        <v>Low</v>
      </c>
      <c r="N426" s="148" t="s">
        <v>6397</v>
      </c>
      <c r="O426" s="190"/>
      <c r="P426" s="148" t="s">
        <v>6398</v>
      </c>
      <c r="Q426" s="147" t="s">
        <v>6399</v>
      </c>
    </row>
    <row r="427" spans="1:17" ht="29.25" customHeight="1" x14ac:dyDescent="0.4">
      <c r="A427" s="144" t="str">
        <f t="shared" ca="1" si="50"/>
        <v>Active</v>
      </c>
      <c r="B427" s="148" t="s">
        <v>5971</v>
      </c>
      <c r="C427" s="145">
        <v>44796</v>
      </c>
      <c r="D427" s="157">
        <v>45527</v>
      </c>
      <c r="E427" s="145">
        <f t="shared" si="57"/>
        <v>46256</v>
      </c>
      <c r="F427" s="144" t="s">
        <v>5972</v>
      </c>
      <c r="G427" s="148" t="s">
        <v>5973</v>
      </c>
      <c r="H427" s="148" t="s">
        <v>7919</v>
      </c>
      <c r="I427" s="148" t="s">
        <v>3492</v>
      </c>
      <c r="J427" s="144" t="s">
        <v>2467</v>
      </c>
      <c r="K427" s="146" t="str">
        <f t="shared" si="56"/>
        <v>LP</v>
      </c>
      <c r="L427" s="148" t="s">
        <v>6262</v>
      </c>
      <c r="M427" s="144" t="str">
        <f t="shared" si="58"/>
        <v>Medium</v>
      </c>
      <c r="N427" s="148" t="s">
        <v>7514</v>
      </c>
      <c r="O427" s="190" t="s">
        <v>10532</v>
      </c>
      <c r="P427" s="148" t="s">
        <v>10533</v>
      </c>
      <c r="Q427" s="158" t="s">
        <v>10534</v>
      </c>
    </row>
    <row r="428" spans="1:17" ht="27.75" customHeight="1" x14ac:dyDescent="0.4">
      <c r="A428" s="144" t="str">
        <f t="shared" ca="1" si="50"/>
        <v>Active</v>
      </c>
      <c r="B428" s="144" t="s">
        <v>2581</v>
      </c>
      <c r="C428" s="145">
        <v>43476</v>
      </c>
      <c r="D428" s="145">
        <v>45590</v>
      </c>
      <c r="E428" s="145">
        <f t="shared" si="57"/>
        <v>46319</v>
      </c>
      <c r="F428" s="144" t="s">
        <v>3012</v>
      </c>
      <c r="G428" s="144" t="s">
        <v>4147</v>
      </c>
      <c r="H428" s="144" t="s">
        <v>7919</v>
      </c>
      <c r="I428" s="144" t="s">
        <v>3492</v>
      </c>
      <c r="J428" s="144" t="s">
        <v>2467</v>
      </c>
      <c r="K428" s="146" t="str">
        <f t="shared" si="56"/>
        <v>LP</v>
      </c>
      <c r="L428" s="144" t="s">
        <v>6264</v>
      </c>
      <c r="M428" s="144" t="str">
        <f t="shared" si="58"/>
        <v>Low</v>
      </c>
      <c r="N428" s="144" t="s">
        <v>1872</v>
      </c>
      <c r="O428" s="189" t="s">
        <v>10612</v>
      </c>
      <c r="P428" s="144" t="s">
        <v>10125</v>
      </c>
      <c r="Q428" s="147" t="s">
        <v>10126</v>
      </c>
    </row>
    <row r="429" spans="1:17" ht="25.5" customHeight="1" x14ac:dyDescent="0.4">
      <c r="A429" s="144" t="str">
        <f t="shared" ca="1" si="50"/>
        <v>Expired</v>
      </c>
      <c r="B429" s="144" t="s">
        <v>2618</v>
      </c>
      <c r="C429" s="145">
        <v>43552</v>
      </c>
      <c r="D429" s="145">
        <v>45013</v>
      </c>
      <c r="E429" s="145">
        <f t="shared" si="57"/>
        <v>45743</v>
      </c>
      <c r="F429" s="144" t="s">
        <v>6233</v>
      </c>
      <c r="G429" s="144" t="s">
        <v>4148</v>
      </c>
      <c r="H429" s="144" t="s">
        <v>5</v>
      </c>
      <c r="I429" s="144" t="s">
        <v>3492</v>
      </c>
      <c r="J429" s="144" t="s">
        <v>2467</v>
      </c>
      <c r="K429" s="146" t="str">
        <f t="shared" si="56"/>
        <v>LP</v>
      </c>
      <c r="L429" s="144" t="s">
        <v>6264</v>
      </c>
      <c r="M429" s="144" t="str">
        <f t="shared" si="58"/>
        <v>Low</v>
      </c>
      <c r="N429" s="144" t="s">
        <v>7515</v>
      </c>
      <c r="O429" s="189"/>
      <c r="P429" s="144" t="s">
        <v>1709</v>
      </c>
      <c r="Q429" s="147" t="s">
        <v>4149</v>
      </c>
    </row>
    <row r="430" spans="1:17" ht="28.5" customHeight="1" x14ac:dyDescent="0.4">
      <c r="A430" s="144" t="str">
        <f t="shared" ca="1" si="50"/>
        <v>Active</v>
      </c>
      <c r="B430" s="144" t="s">
        <v>2870</v>
      </c>
      <c r="C430" s="145">
        <v>41786</v>
      </c>
      <c r="D430" s="145">
        <v>45804</v>
      </c>
      <c r="E430" s="145">
        <f>DATE(YEAR(D430),MONTH(D430)+18,DAY(D430)-1)</f>
        <v>46352</v>
      </c>
      <c r="F430" s="144" t="s">
        <v>5740</v>
      </c>
      <c r="G430" s="144" t="s">
        <v>10529</v>
      </c>
      <c r="H430" s="144" t="s">
        <v>7919</v>
      </c>
      <c r="I430" s="144" t="s">
        <v>3492</v>
      </c>
      <c r="J430" s="144" t="s">
        <v>2467</v>
      </c>
      <c r="K430" s="146" t="str">
        <f t="shared" si="56"/>
        <v>LP</v>
      </c>
      <c r="L430" s="144" t="s">
        <v>6269</v>
      </c>
      <c r="M430" s="144" t="str">
        <f t="shared" si="58"/>
        <v>Medium</v>
      </c>
      <c r="N430" s="144" t="s">
        <v>7516</v>
      </c>
      <c r="O430" s="189" t="s">
        <v>10530</v>
      </c>
      <c r="P430" s="144" t="s">
        <v>9408</v>
      </c>
      <c r="Q430" s="152" t="s">
        <v>10531</v>
      </c>
    </row>
    <row r="431" spans="1:17" ht="28.5" customHeight="1" x14ac:dyDescent="0.4">
      <c r="A431" s="144" t="str">
        <f t="shared" ca="1" si="50"/>
        <v>Expired</v>
      </c>
      <c r="B431" s="148" t="s">
        <v>1559</v>
      </c>
      <c r="C431" s="153">
        <v>43166</v>
      </c>
      <c r="D431" s="157">
        <v>43166</v>
      </c>
      <c r="E431" s="145">
        <f t="shared" ref="E431:E436" si="59">DATE(YEAR(D431)+2,MONTH(D431),DAY(D431)-1)</f>
        <v>43896</v>
      </c>
      <c r="F431" s="144" t="s">
        <v>1560</v>
      </c>
      <c r="G431" s="148" t="s">
        <v>4150</v>
      </c>
      <c r="H431" s="148" t="s">
        <v>7</v>
      </c>
      <c r="I431" s="148" t="s">
        <v>2237</v>
      </c>
      <c r="J431" s="144" t="s">
        <v>2467</v>
      </c>
      <c r="K431" s="146" t="str">
        <f t="shared" si="56"/>
        <v>LP</v>
      </c>
      <c r="L431" s="148" t="s">
        <v>6264</v>
      </c>
      <c r="M431" s="144" t="str">
        <f t="shared" si="58"/>
        <v>Low</v>
      </c>
      <c r="N431" s="148" t="s">
        <v>3096</v>
      </c>
      <c r="O431" s="190"/>
      <c r="P431" s="148"/>
      <c r="Q431" s="168"/>
    </row>
    <row r="432" spans="1:17" ht="27" customHeight="1" x14ac:dyDescent="0.4">
      <c r="A432" s="144" t="str">
        <f t="shared" ca="1" si="50"/>
        <v>Expired</v>
      </c>
      <c r="B432" s="148" t="s">
        <v>1561</v>
      </c>
      <c r="C432" s="153">
        <v>43234</v>
      </c>
      <c r="D432" s="157">
        <v>43965</v>
      </c>
      <c r="E432" s="145">
        <f t="shared" si="59"/>
        <v>44694</v>
      </c>
      <c r="F432" s="144" t="s">
        <v>5741</v>
      </c>
      <c r="G432" s="148" t="s">
        <v>4151</v>
      </c>
      <c r="H432" s="148" t="s">
        <v>154</v>
      </c>
      <c r="I432" s="148" t="s">
        <v>2237</v>
      </c>
      <c r="J432" s="144" t="s">
        <v>2467</v>
      </c>
      <c r="K432" s="146" t="str">
        <f t="shared" si="56"/>
        <v>LP</v>
      </c>
      <c r="L432" s="148" t="s">
        <v>6264</v>
      </c>
      <c r="M432" s="144" t="str">
        <f t="shared" si="58"/>
        <v>Low</v>
      </c>
      <c r="N432" s="148" t="s">
        <v>3097</v>
      </c>
      <c r="O432" s="190"/>
      <c r="P432" s="148"/>
      <c r="Q432" s="168"/>
    </row>
    <row r="433" spans="1:17" ht="28.5" customHeight="1" x14ac:dyDescent="0.4">
      <c r="A433" s="160" t="str">
        <f t="shared" ca="1" si="50"/>
        <v>Expired</v>
      </c>
      <c r="B433" s="160" t="s">
        <v>1485</v>
      </c>
      <c r="C433" s="161">
        <v>43566</v>
      </c>
      <c r="D433" s="161">
        <f>C433</f>
        <v>43566</v>
      </c>
      <c r="E433" s="161">
        <f t="shared" si="59"/>
        <v>44296</v>
      </c>
      <c r="F433" s="160" t="s">
        <v>6113</v>
      </c>
      <c r="G433" s="160" t="s">
        <v>4152</v>
      </c>
      <c r="H433" s="166" t="s">
        <v>10</v>
      </c>
      <c r="I433" s="160" t="s">
        <v>3492</v>
      </c>
      <c r="J433" s="160" t="s">
        <v>2467</v>
      </c>
      <c r="K433" s="162" t="str">
        <f t="shared" si="56"/>
        <v>LP</v>
      </c>
      <c r="L433" s="160" t="s">
        <v>6261</v>
      </c>
      <c r="M433" s="160" t="str">
        <f t="shared" si="58"/>
        <v>Medium</v>
      </c>
      <c r="N433" s="163" t="s">
        <v>4153</v>
      </c>
      <c r="O433" s="191"/>
      <c r="P433" s="160" t="s">
        <v>1715</v>
      </c>
      <c r="Q433" s="172" t="s">
        <v>4154</v>
      </c>
    </row>
    <row r="434" spans="1:17" ht="25.5" customHeight="1" x14ac:dyDescent="0.4">
      <c r="A434" s="144" t="str">
        <f t="shared" ca="1" si="50"/>
        <v>Expired</v>
      </c>
      <c r="B434" s="144" t="s">
        <v>518</v>
      </c>
      <c r="C434" s="145">
        <v>42059</v>
      </c>
      <c r="D434" s="145">
        <v>43836</v>
      </c>
      <c r="E434" s="145">
        <f t="shared" si="59"/>
        <v>44566</v>
      </c>
      <c r="F434" s="144" t="s">
        <v>10552</v>
      </c>
      <c r="G434" s="144" t="s">
        <v>4155</v>
      </c>
      <c r="H434" s="144" t="s">
        <v>7919</v>
      </c>
      <c r="I434" s="144" t="s">
        <v>3492</v>
      </c>
      <c r="J434" s="144" t="s">
        <v>2467</v>
      </c>
      <c r="K434" s="146" t="str">
        <f t="shared" si="56"/>
        <v>LP</v>
      </c>
      <c r="L434" s="144" t="s">
        <v>6261</v>
      </c>
      <c r="M434" s="144" t="str">
        <f t="shared" si="58"/>
        <v>Medium</v>
      </c>
      <c r="N434" s="144" t="s">
        <v>4156</v>
      </c>
      <c r="O434" s="189"/>
      <c r="P434" s="144" t="s">
        <v>1724</v>
      </c>
      <c r="Q434" s="147" t="s">
        <v>4157</v>
      </c>
    </row>
    <row r="435" spans="1:17" ht="27" customHeight="1" x14ac:dyDescent="0.4">
      <c r="A435" s="144" t="str">
        <f t="shared" ca="1" si="50"/>
        <v>Expired</v>
      </c>
      <c r="B435" s="144" t="s">
        <v>1496</v>
      </c>
      <c r="C435" s="145">
        <v>43654</v>
      </c>
      <c r="D435" s="145">
        <f>C435</f>
        <v>43654</v>
      </c>
      <c r="E435" s="145">
        <f t="shared" si="59"/>
        <v>44384</v>
      </c>
      <c r="F435" s="144" t="s">
        <v>3325</v>
      </c>
      <c r="G435" s="144" t="s">
        <v>4158</v>
      </c>
      <c r="H435" s="144" t="s">
        <v>19</v>
      </c>
      <c r="I435" s="144" t="s">
        <v>3492</v>
      </c>
      <c r="J435" s="144" t="s">
        <v>2467</v>
      </c>
      <c r="K435" s="146" t="str">
        <f t="shared" si="56"/>
        <v>LP</v>
      </c>
      <c r="L435" s="144" t="s">
        <v>6264</v>
      </c>
      <c r="M435" s="144" t="str">
        <f t="shared" si="58"/>
        <v>Low</v>
      </c>
      <c r="N435" s="144" t="s">
        <v>7517</v>
      </c>
      <c r="O435" s="189"/>
      <c r="P435" s="144" t="s">
        <v>6897</v>
      </c>
      <c r="Q435" s="147" t="s">
        <v>6898</v>
      </c>
    </row>
    <row r="436" spans="1:17" ht="25.5" customHeight="1" x14ac:dyDescent="0.4">
      <c r="A436" s="144" t="str">
        <f t="shared" ca="1" si="50"/>
        <v>Expired</v>
      </c>
      <c r="B436" s="144" t="s">
        <v>7101</v>
      </c>
      <c r="C436" s="145">
        <v>45113</v>
      </c>
      <c r="D436" s="145">
        <f>C436</f>
        <v>45113</v>
      </c>
      <c r="E436" s="145">
        <f t="shared" si="59"/>
        <v>45843</v>
      </c>
      <c r="F436" s="144" t="s">
        <v>7102</v>
      </c>
      <c r="G436" s="144" t="s">
        <v>7103</v>
      </c>
      <c r="H436" s="144" t="s">
        <v>19</v>
      </c>
      <c r="I436" s="144" t="s">
        <v>3492</v>
      </c>
      <c r="J436" s="144" t="s">
        <v>2467</v>
      </c>
      <c r="K436" s="146" t="str">
        <f t="shared" si="56"/>
        <v>LP</v>
      </c>
      <c r="L436" s="144" t="s">
        <v>6264</v>
      </c>
      <c r="M436" s="144" t="str">
        <f t="shared" si="58"/>
        <v>Low</v>
      </c>
      <c r="N436" s="144" t="s">
        <v>7104</v>
      </c>
      <c r="O436" s="189" t="s">
        <v>7814</v>
      </c>
      <c r="P436" s="144" t="s">
        <v>7106</v>
      </c>
      <c r="Q436" s="147" t="s">
        <v>7105</v>
      </c>
    </row>
    <row r="437" spans="1:17" ht="24.75" customHeight="1" x14ac:dyDescent="0.4">
      <c r="A437" s="144" t="str">
        <f t="shared" ref="A437:A478" ca="1" si="60">IF(E437&lt;TODAY(),"Expired","Active")</f>
        <v>Active</v>
      </c>
      <c r="B437" s="144" t="s">
        <v>2866</v>
      </c>
      <c r="C437" s="145">
        <v>43334</v>
      </c>
      <c r="D437" s="145">
        <v>45711</v>
      </c>
      <c r="E437" s="145">
        <f>DATE(YEAR(D437),MONTH(D437)+18,DAY(D437)-1)</f>
        <v>46256</v>
      </c>
      <c r="F437" s="144" t="s">
        <v>3013</v>
      </c>
      <c r="G437" s="144" t="s">
        <v>4159</v>
      </c>
      <c r="H437" s="144" t="s">
        <v>7919</v>
      </c>
      <c r="I437" s="144" t="s">
        <v>3492</v>
      </c>
      <c r="J437" s="144" t="s">
        <v>2467</v>
      </c>
      <c r="K437" s="146" t="str">
        <f t="shared" si="56"/>
        <v>LP</v>
      </c>
      <c r="L437" s="144" t="s">
        <v>6264</v>
      </c>
      <c r="M437" s="144" t="str">
        <f t="shared" si="58"/>
        <v>Low</v>
      </c>
      <c r="N437" s="144" t="s">
        <v>7518</v>
      </c>
      <c r="O437" s="189" t="s">
        <v>10593</v>
      </c>
      <c r="P437" s="144" t="s">
        <v>7938</v>
      </c>
      <c r="Q437" s="147" t="s">
        <v>4160</v>
      </c>
    </row>
    <row r="438" spans="1:17" ht="23.25" customHeight="1" x14ac:dyDescent="0.4">
      <c r="A438" s="144" t="str">
        <f t="shared" ca="1" si="60"/>
        <v>Expired</v>
      </c>
      <c r="B438" s="144" t="s">
        <v>1658</v>
      </c>
      <c r="C438" s="145">
        <v>44183</v>
      </c>
      <c r="D438" s="145">
        <f t="shared" ref="D438:D443" si="61">C438</f>
        <v>44183</v>
      </c>
      <c r="E438" s="145">
        <f t="shared" ref="E438:E447" si="62">DATE(YEAR(D438)+2,MONTH(D438),DAY(D438)-1)</f>
        <v>44912</v>
      </c>
      <c r="F438" s="144" t="s">
        <v>3014</v>
      </c>
      <c r="G438" s="144" t="s">
        <v>4162</v>
      </c>
      <c r="H438" s="144" t="s">
        <v>7919</v>
      </c>
      <c r="I438" s="144" t="s">
        <v>3492</v>
      </c>
      <c r="J438" s="144" t="s">
        <v>2467</v>
      </c>
      <c r="K438" s="146" t="str">
        <f t="shared" si="56"/>
        <v>LP</v>
      </c>
      <c r="L438" s="144" t="s">
        <v>6261</v>
      </c>
      <c r="M438" s="144" t="str">
        <f t="shared" si="58"/>
        <v>Medium</v>
      </c>
      <c r="N438" s="144" t="s">
        <v>7520</v>
      </c>
      <c r="O438" s="189"/>
      <c r="P438" s="144" t="s">
        <v>6900</v>
      </c>
      <c r="Q438" s="147" t="s">
        <v>6899</v>
      </c>
    </row>
    <row r="439" spans="1:17" ht="22.5" customHeight="1" x14ac:dyDescent="0.4">
      <c r="A439" s="144" t="str">
        <f t="shared" ca="1" si="60"/>
        <v>Expired</v>
      </c>
      <c r="B439" s="144" t="s">
        <v>943</v>
      </c>
      <c r="C439" s="145">
        <v>42859</v>
      </c>
      <c r="D439" s="145">
        <f t="shared" si="61"/>
        <v>42859</v>
      </c>
      <c r="E439" s="145">
        <f t="shared" si="62"/>
        <v>43588</v>
      </c>
      <c r="F439" s="144" t="s">
        <v>955</v>
      </c>
      <c r="G439" s="144" t="s">
        <v>4163</v>
      </c>
      <c r="H439" s="144" t="s">
        <v>7919</v>
      </c>
      <c r="I439" s="144" t="s">
        <v>3492</v>
      </c>
      <c r="J439" s="144" t="s">
        <v>2467</v>
      </c>
      <c r="K439" s="146" t="str">
        <f t="shared" si="56"/>
        <v>LP</v>
      </c>
      <c r="L439" s="144" t="s">
        <v>6261</v>
      </c>
      <c r="M439" s="144" t="str">
        <f t="shared" si="58"/>
        <v>Medium</v>
      </c>
      <c r="N439" s="144" t="s">
        <v>4164</v>
      </c>
      <c r="O439" s="189"/>
      <c r="P439" s="144" t="s">
        <v>6901</v>
      </c>
      <c r="Q439" s="147" t="s">
        <v>6902</v>
      </c>
    </row>
    <row r="440" spans="1:17" ht="59.25" customHeight="1" x14ac:dyDescent="0.4">
      <c r="A440" s="144" t="str">
        <f t="shared" ca="1" si="60"/>
        <v>Expired</v>
      </c>
      <c r="B440" s="144" t="s">
        <v>1636</v>
      </c>
      <c r="C440" s="145">
        <v>44074</v>
      </c>
      <c r="D440" s="145">
        <f t="shared" si="61"/>
        <v>44074</v>
      </c>
      <c r="E440" s="145">
        <f t="shared" si="62"/>
        <v>44803</v>
      </c>
      <c r="F440" s="144" t="s">
        <v>6114</v>
      </c>
      <c r="G440" s="144" t="s">
        <v>4165</v>
      </c>
      <c r="H440" s="144" t="s">
        <v>19</v>
      </c>
      <c r="I440" s="144" t="s">
        <v>3492</v>
      </c>
      <c r="J440" s="144" t="s">
        <v>2467</v>
      </c>
      <c r="K440" s="146" t="str">
        <f t="shared" si="56"/>
        <v>LP</v>
      </c>
      <c r="L440" s="144" t="s">
        <v>6261</v>
      </c>
      <c r="M440" s="144" t="str">
        <f t="shared" si="58"/>
        <v>Medium</v>
      </c>
      <c r="N440" s="144" t="s">
        <v>4166</v>
      </c>
      <c r="O440" s="189"/>
      <c r="P440" s="144" t="s">
        <v>6903</v>
      </c>
      <c r="Q440" s="152" t="s">
        <v>6904</v>
      </c>
    </row>
    <row r="441" spans="1:17" ht="58.5" customHeight="1" x14ac:dyDescent="0.4">
      <c r="A441" s="144" t="str">
        <f t="shared" ca="1" si="60"/>
        <v>Expired</v>
      </c>
      <c r="B441" s="144" t="s">
        <v>774</v>
      </c>
      <c r="C441" s="145">
        <v>42495</v>
      </c>
      <c r="D441" s="145">
        <f t="shared" si="61"/>
        <v>42495</v>
      </c>
      <c r="E441" s="145">
        <f t="shared" si="62"/>
        <v>43224</v>
      </c>
      <c r="F441" s="144" t="s">
        <v>780</v>
      </c>
      <c r="G441" s="144" t="s">
        <v>4167</v>
      </c>
      <c r="H441" s="144" t="s">
        <v>7919</v>
      </c>
      <c r="I441" s="144" t="s">
        <v>3492</v>
      </c>
      <c r="J441" s="144" t="s">
        <v>2467</v>
      </c>
      <c r="K441" s="146" t="str">
        <f t="shared" si="56"/>
        <v>LP</v>
      </c>
      <c r="L441" s="144" t="s">
        <v>6261</v>
      </c>
      <c r="M441" s="144" t="str">
        <f t="shared" si="58"/>
        <v>Medium</v>
      </c>
      <c r="N441" s="144" t="s">
        <v>790</v>
      </c>
      <c r="O441" s="189"/>
      <c r="P441" s="144" t="s">
        <v>6906</v>
      </c>
      <c r="Q441" s="147" t="s">
        <v>6905</v>
      </c>
    </row>
    <row r="442" spans="1:17" ht="58.5" customHeight="1" x14ac:dyDescent="0.4">
      <c r="A442" s="144" t="str">
        <f t="shared" ca="1" si="60"/>
        <v>Expired</v>
      </c>
      <c r="B442" s="144" t="s">
        <v>1506</v>
      </c>
      <c r="C442" s="145">
        <v>43690</v>
      </c>
      <c r="D442" s="145">
        <f t="shared" si="61"/>
        <v>43690</v>
      </c>
      <c r="E442" s="145">
        <f t="shared" si="62"/>
        <v>44420</v>
      </c>
      <c r="F442" s="144" t="s">
        <v>3015</v>
      </c>
      <c r="G442" s="144" t="s">
        <v>4168</v>
      </c>
      <c r="H442" s="144" t="s">
        <v>45</v>
      </c>
      <c r="I442" s="144" t="s">
        <v>3492</v>
      </c>
      <c r="J442" s="144" t="s">
        <v>2467</v>
      </c>
      <c r="K442" s="146" t="str">
        <f t="shared" ref="K442:K473" si="63">IF(EXACT(J442,"C - COMPANY ACT"),"LP",IF(EXACT(J442,"V- VEST ACT (WITHIN PARLIAMENT) "),"LP",IF(EXACT(J442,"FS - FRIENDLY SOCIETIES ACT"),"LP",IF(EXACT(J442,"UN - UNICORPORATED"),"LA",""))))</f>
        <v>LP</v>
      </c>
      <c r="L442" s="144" t="s">
        <v>6261</v>
      </c>
      <c r="M442" s="144" t="str">
        <f t="shared" si="58"/>
        <v>Medium</v>
      </c>
      <c r="N442" s="144" t="s">
        <v>4169</v>
      </c>
      <c r="O442" s="189"/>
      <c r="P442" s="144" t="s">
        <v>1722</v>
      </c>
      <c r="Q442" s="147" t="s">
        <v>6908</v>
      </c>
    </row>
    <row r="443" spans="1:17" ht="63.45" x14ac:dyDescent="0.4">
      <c r="A443" s="144" t="str">
        <f t="shared" ca="1" si="60"/>
        <v>Expired</v>
      </c>
      <c r="B443" s="144" t="s">
        <v>1382</v>
      </c>
      <c r="C443" s="145">
        <v>43476</v>
      </c>
      <c r="D443" s="145">
        <f t="shared" si="61"/>
        <v>43476</v>
      </c>
      <c r="E443" s="145">
        <f t="shared" si="62"/>
        <v>44206</v>
      </c>
      <c r="F443" s="144" t="s">
        <v>3016</v>
      </c>
      <c r="G443" s="144" t="s">
        <v>4170</v>
      </c>
      <c r="H443" s="144" t="s">
        <v>716</v>
      </c>
      <c r="I443" s="144" t="s">
        <v>3492</v>
      </c>
      <c r="J443" s="144" t="s">
        <v>2467</v>
      </c>
      <c r="K443" s="146" t="str">
        <f t="shared" si="63"/>
        <v>LP</v>
      </c>
      <c r="L443" s="144" t="s">
        <v>6263</v>
      </c>
      <c r="M443" s="144" t="str">
        <f t="shared" si="58"/>
        <v>Medium</v>
      </c>
      <c r="N443" s="144" t="s">
        <v>7521</v>
      </c>
      <c r="O443" s="189"/>
      <c r="P443" s="144" t="s">
        <v>1691</v>
      </c>
      <c r="Q443" s="147" t="s">
        <v>6907</v>
      </c>
    </row>
    <row r="444" spans="1:17" ht="47.6" x14ac:dyDescent="0.4">
      <c r="A444" s="144" t="str">
        <f t="shared" ca="1" si="60"/>
        <v>Expired</v>
      </c>
      <c r="B444" s="144" t="s">
        <v>6370</v>
      </c>
      <c r="C444" s="145">
        <v>43452</v>
      </c>
      <c r="D444" s="145">
        <v>44573</v>
      </c>
      <c r="E444" s="145">
        <f t="shared" si="62"/>
        <v>45302</v>
      </c>
      <c r="F444" s="144" t="s">
        <v>3017</v>
      </c>
      <c r="G444" s="144" t="s">
        <v>4171</v>
      </c>
      <c r="H444" s="144" t="s">
        <v>7919</v>
      </c>
      <c r="I444" s="144" t="s">
        <v>3492</v>
      </c>
      <c r="J444" s="144" t="s">
        <v>2467</v>
      </c>
      <c r="K444" s="146" t="str">
        <f t="shared" si="63"/>
        <v>LP</v>
      </c>
      <c r="L444" s="144" t="s">
        <v>6261</v>
      </c>
      <c r="M444" s="144" t="str">
        <f t="shared" si="58"/>
        <v>Medium</v>
      </c>
      <c r="N444" s="144" t="s">
        <v>7522</v>
      </c>
      <c r="O444" s="189"/>
      <c r="P444" s="144" t="s">
        <v>1661</v>
      </c>
      <c r="Q444" s="147" t="s">
        <v>6371</v>
      </c>
    </row>
    <row r="445" spans="1:17" ht="54" customHeight="1" x14ac:dyDescent="0.4">
      <c r="A445" s="144" t="str">
        <f t="shared" ca="1" si="60"/>
        <v>Active</v>
      </c>
      <c r="B445" s="144" t="s">
        <v>6004</v>
      </c>
      <c r="C445" s="145">
        <v>42626</v>
      </c>
      <c r="D445" s="145">
        <v>45548</v>
      </c>
      <c r="E445" s="145">
        <f t="shared" si="62"/>
        <v>46277</v>
      </c>
      <c r="F445" s="144" t="s">
        <v>854</v>
      </c>
      <c r="G445" s="144" t="s">
        <v>4172</v>
      </c>
      <c r="H445" s="144" t="s">
        <v>7919</v>
      </c>
      <c r="I445" s="144" t="s">
        <v>3492</v>
      </c>
      <c r="J445" s="144" t="s">
        <v>2467</v>
      </c>
      <c r="K445" s="146" t="str">
        <f t="shared" si="63"/>
        <v>LP</v>
      </c>
      <c r="L445" s="144" t="s">
        <v>6269</v>
      </c>
      <c r="M445" s="144" t="str">
        <f t="shared" si="58"/>
        <v>Medium</v>
      </c>
      <c r="N445" s="144" t="s">
        <v>7523</v>
      </c>
      <c r="O445" s="189"/>
      <c r="P445" s="144" t="s">
        <v>1106</v>
      </c>
      <c r="Q445" s="147" t="s">
        <v>4173</v>
      </c>
    </row>
    <row r="446" spans="1:17" ht="95.15" x14ac:dyDescent="0.4">
      <c r="A446" s="144" t="str">
        <f t="shared" ca="1" si="60"/>
        <v>Expired</v>
      </c>
      <c r="B446" s="144" t="s">
        <v>1265</v>
      </c>
      <c r="C446" s="145">
        <v>43249</v>
      </c>
      <c r="D446" s="145">
        <f>C446</f>
        <v>43249</v>
      </c>
      <c r="E446" s="145">
        <f t="shared" si="62"/>
        <v>43979</v>
      </c>
      <c r="F446" s="144" t="s">
        <v>6014</v>
      </c>
      <c r="G446" s="144" t="s">
        <v>4174</v>
      </c>
      <c r="H446" s="144" t="s">
        <v>7919</v>
      </c>
      <c r="I446" s="144" t="s">
        <v>3492</v>
      </c>
      <c r="J446" s="144" t="s">
        <v>2467</v>
      </c>
      <c r="K446" s="146" t="str">
        <f t="shared" si="63"/>
        <v>LP</v>
      </c>
      <c r="L446" s="144" t="s">
        <v>6269</v>
      </c>
      <c r="M446" s="144" t="str">
        <f t="shared" si="58"/>
        <v>Medium</v>
      </c>
      <c r="N446" s="144" t="s">
        <v>4175</v>
      </c>
      <c r="O446" s="189"/>
      <c r="P446" s="144" t="s">
        <v>2152</v>
      </c>
      <c r="Q446" s="147" t="s">
        <v>4176</v>
      </c>
    </row>
    <row r="447" spans="1:17" ht="31.75" x14ac:dyDescent="0.4">
      <c r="A447" s="160" t="str">
        <f t="shared" ca="1" si="60"/>
        <v>Expired</v>
      </c>
      <c r="B447" s="160" t="s">
        <v>1630</v>
      </c>
      <c r="C447" s="161">
        <v>44063</v>
      </c>
      <c r="D447" s="161">
        <f>C447</f>
        <v>44063</v>
      </c>
      <c r="E447" s="161">
        <f t="shared" si="62"/>
        <v>44792</v>
      </c>
      <c r="F447" s="160" t="s">
        <v>3018</v>
      </c>
      <c r="G447" s="160" t="s">
        <v>4177</v>
      </c>
      <c r="H447" s="160" t="s">
        <v>7919</v>
      </c>
      <c r="I447" s="160" t="s">
        <v>3492</v>
      </c>
      <c r="J447" s="160" t="s">
        <v>2467</v>
      </c>
      <c r="K447" s="162" t="str">
        <f t="shared" si="63"/>
        <v>LP</v>
      </c>
      <c r="L447" s="160" t="s">
        <v>6264</v>
      </c>
      <c r="M447" s="160" t="str">
        <f t="shared" si="58"/>
        <v>Low</v>
      </c>
      <c r="N447" s="163" t="s">
        <v>1364</v>
      </c>
      <c r="O447" s="191"/>
      <c r="P447" s="160" t="s">
        <v>1766</v>
      </c>
      <c r="Q447" s="172" t="s">
        <v>6360</v>
      </c>
    </row>
    <row r="448" spans="1:17" ht="126.9" x14ac:dyDescent="0.4">
      <c r="A448" s="144" t="str">
        <f t="shared" ca="1" si="60"/>
        <v>Expired</v>
      </c>
      <c r="B448" s="144" t="s">
        <v>2464</v>
      </c>
      <c r="C448" s="145">
        <v>43249</v>
      </c>
      <c r="D448" s="145">
        <v>45441</v>
      </c>
      <c r="E448" s="145">
        <f>DATE(YEAR(D448)+1,MONTH(D448),DAY(D448)-1)</f>
        <v>45805</v>
      </c>
      <c r="F448" s="144" t="s">
        <v>1264</v>
      </c>
      <c r="G448" s="144" t="s">
        <v>4178</v>
      </c>
      <c r="H448" s="144" t="s">
        <v>7919</v>
      </c>
      <c r="I448" s="144" t="s">
        <v>3492</v>
      </c>
      <c r="J448" s="144" t="s">
        <v>2467</v>
      </c>
      <c r="K448" s="146" t="str">
        <f t="shared" si="63"/>
        <v>LP</v>
      </c>
      <c r="L448" s="144" t="s">
        <v>6261</v>
      </c>
      <c r="M448" s="144" t="str">
        <f t="shared" si="58"/>
        <v>Medium</v>
      </c>
      <c r="N448" s="144" t="s">
        <v>7524</v>
      </c>
      <c r="O448" s="189" t="s">
        <v>10267</v>
      </c>
      <c r="P448" s="144" t="s">
        <v>3412</v>
      </c>
      <c r="Q448" s="147" t="s">
        <v>10268</v>
      </c>
    </row>
    <row r="449" spans="1:17" ht="111" x14ac:dyDescent="0.4">
      <c r="A449" s="144" t="str">
        <f t="shared" ca="1" si="60"/>
        <v>Expired</v>
      </c>
      <c r="B449" s="144" t="s">
        <v>812</v>
      </c>
      <c r="C449" s="145">
        <v>42576</v>
      </c>
      <c r="D449" s="145">
        <f>C449</f>
        <v>42576</v>
      </c>
      <c r="E449" s="145">
        <f t="shared" ref="E449:E462" si="64">DATE(YEAR(D449)+2,MONTH(D449),DAY(D449)-1)</f>
        <v>43305</v>
      </c>
      <c r="F449" s="144" t="s">
        <v>825</v>
      </c>
      <c r="G449" s="144" t="s">
        <v>4179</v>
      </c>
      <c r="H449" s="144" t="s">
        <v>7919</v>
      </c>
      <c r="I449" s="144" t="s">
        <v>3492</v>
      </c>
      <c r="J449" s="144" t="s">
        <v>2467</v>
      </c>
      <c r="K449" s="146" t="str">
        <f t="shared" si="63"/>
        <v>LP</v>
      </c>
      <c r="L449" s="144" t="s">
        <v>6261</v>
      </c>
      <c r="M449" s="144" t="str">
        <f t="shared" si="58"/>
        <v>Medium</v>
      </c>
      <c r="N449" s="144" t="s">
        <v>7525</v>
      </c>
      <c r="O449" s="189"/>
      <c r="P449" s="144" t="s">
        <v>828</v>
      </c>
      <c r="Q449" s="147" t="s">
        <v>4180</v>
      </c>
    </row>
    <row r="450" spans="1:17" ht="47.6" x14ac:dyDescent="0.4">
      <c r="A450" s="144" t="str">
        <f t="shared" ca="1" si="60"/>
        <v>Expired</v>
      </c>
      <c r="B450" s="148" t="s">
        <v>6513</v>
      </c>
      <c r="C450" s="153">
        <v>43642</v>
      </c>
      <c r="D450" s="157">
        <v>44373</v>
      </c>
      <c r="E450" s="145">
        <f t="shared" si="64"/>
        <v>45102</v>
      </c>
      <c r="F450" s="144" t="s">
        <v>5742</v>
      </c>
      <c r="G450" s="148" t="s">
        <v>4181</v>
      </c>
      <c r="H450" s="148" t="s">
        <v>7</v>
      </c>
      <c r="I450" s="148" t="s">
        <v>2237</v>
      </c>
      <c r="J450" s="144" t="s">
        <v>2467</v>
      </c>
      <c r="K450" s="146" t="str">
        <f t="shared" si="63"/>
        <v>LP</v>
      </c>
      <c r="L450" s="148" t="s">
        <v>6264</v>
      </c>
      <c r="M450" s="144" t="str">
        <f t="shared" si="58"/>
        <v>Low</v>
      </c>
      <c r="N450" s="148" t="s">
        <v>7331</v>
      </c>
      <c r="O450" s="190"/>
      <c r="P450" s="148" t="s">
        <v>6514</v>
      </c>
      <c r="Q450" s="147" t="s">
        <v>6515</v>
      </c>
    </row>
    <row r="451" spans="1:17" ht="47.6" x14ac:dyDescent="0.4">
      <c r="A451" s="144" t="str">
        <f t="shared" ca="1" si="60"/>
        <v>Expired</v>
      </c>
      <c r="B451" s="144" t="s">
        <v>1390</v>
      </c>
      <c r="C451" s="145">
        <v>43452</v>
      </c>
      <c r="D451" s="145">
        <f>C451</f>
        <v>43452</v>
      </c>
      <c r="E451" s="145">
        <f t="shared" si="64"/>
        <v>44182</v>
      </c>
      <c r="F451" s="144" t="s">
        <v>3019</v>
      </c>
      <c r="G451" s="144" t="s">
        <v>4182</v>
      </c>
      <c r="H451" s="144" t="s">
        <v>7919</v>
      </c>
      <c r="I451" s="144" t="s">
        <v>3492</v>
      </c>
      <c r="J451" s="144" t="s">
        <v>2467</v>
      </c>
      <c r="K451" s="146" t="str">
        <f t="shared" si="63"/>
        <v>LP</v>
      </c>
      <c r="L451" s="144" t="s">
        <v>6261</v>
      </c>
      <c r="M451" s="144" t="str">
        <f t="shared" si="58"/>
        <v>Medium</v>
      </c>
      <c r="N451" s="144" t="s">
        <v>4183</v>
      </c>
      <c r="O451" s="189"/>
      <c r="P451" s="144" t="s">
        <v>6948</v>
      </c>
      <c r="Q451" s="147" t="s">
        <v>6949</v>
      </c>
    </row>
    <row r="452" spans="1:17" ht="48" customHeight="1" x14ac:dyDescent="0.4">
      <c r="A452" s="144" t="str">
        <f t="shared" ca="1" si="60"/>
        <v>Active</v>
      </c>
      <c r="B452" s="148" t="s">
        <v>10163</v>
      </c>
      <c r="C452" s="153">
        <v>44162</v>
      </c>
      <c r="D452" s="157">
        <v>45625</v>
      </c>
      <c r="E452" s="145">
        <f t="shared" si="64"/>
        <v>46354</v>
      </c>
      <c r="F452" s="144" t="s">
        <v>2275</v>
      </c>
      <c r="G452" s="148" t="s">
        <v>4184</v>
      </c>
      <c r="H452" s="144" t="s">
        <v>36</v>
      </c>
      <c r="I452" s="148" t="s">
        <v>2237</v>
      </c>
      <c r="J452" s="144" t="s">
        <v>2466</v>
      </c>
      <c r="K452" s="146" t="str">
        <f t="shared" si="63"/>
        <v>LA</v>
      </c>
      <c r="L452" s="148" t="s">
        <v>6261</v>
      </c>
      <c r="M452" s="144" t="str">
        <f t="shared" si="58"/>
        <v>Medium</v>
      </c>
      <c r="N452" s="148"/>
      <c r="O452" s="190"/>
      <c r="P452" s="148"/>
      <c r="Q452" s="168"/>
    </row>
    <row r="453" spans="1:17" ht="15.9" x14ac:dyDescent="0.4">
      <c r="A453" s="144" t="str">
        <f t="shared" ca="1" si="60"/>
        <v>Expired</v>
      </c>
      <c r="B453" s="148" t="s">
        <v>2276</v>
      </c>
      <c r="C453" s="153">
        <v>44139</v>
      </c>
      <c r="D453" s="157">
        <v>44124</v>
      </c>
      <c r="E453" s="145">
        <f t="shared" si="64"/>
        <v>44853</v>
      </c>
      <c r="F453" s="144" t="s">
        <v>2277</v>
      </c>
      <c r="G453" s="148" t="s">
        <v>4185</v>
      </c>
      <c r="H453" s="148" t="s">
        <v>13</v>
      </c>
      <c r="I453" s="148" t="s">
        <v>2237</v>
      </c>
      <c r="J453" s="144" t="s">
        <v>2467</v>
      </c>
      <c r="K453" s="146" t="str">
        <f t="shared" si="63"/>
        <v>LP</v>
      </c>
      <c r="L453" s="148" t="s">
        <v>6264</v>
      </c>
      <c r="M453" s="144" t="str">
        <f t="shared" si="58"/>
        <v>Low</v>
      </c>
      <c r="N453" s="148" t="s">
        <v>2278</v>
      </c>
      <c r="O453" s="190"/>
      <c r="P453" s="148" t="s">
        <v>2279</v>
      </c>
      <c r="Q453" s="158" t="s">
        <v>4186</v>
      </c>
    </row>
    <row r="454" spans="1:17" ht="126.9" x14ac:dyDescent="0.4">
      <c r="A454" s="144" t="str">
        <f t="shared" ca="1" si="60"/>
        <v>Expired</v>
      </c>
      <c r="B454" s="144" t="s">
        <v>1468</v>
      </c>
      <c r="C454" s="145">
        <v>43664</v>
      </c>
      <c r="D454" s="145">
        <f>C454</f>
        <v>43664</v>
      </c>
      <c r="E454" s="145">
        <f t="shared" si="64"/>
        <v>44394</v>
      </c>
      <c r="F454" s="144" t="s">
        <v>3020</v>
      </c>
      <c r="G454" s="144" t="s">
        <v>4187</v>
      </c>
      <c r="H454" s="144" t="s">
        <v>7919</v>
      </c>
      <c r="I454" s="144" t="s">
        <v>3492</v>
      </c>
      <c r="J454" s="144" t="s">
        <v>2467</v>
      </c>
      <c r="K454" s="146" t="str">
        <f t="shared" si="63"/>
        <v>LP</v>
      </c>
      <c r="L454" s="144" t="s">
        <v>6266</v>
      </c>
      <c r="M454" s="144" t="str">
        <f t="shared" si="58"/>
        <v>Low</v>
      </c>
      <c r="N454" s="144" t="s">
        <v>4188</v>
      </c>
      <c r="O454" s="189"/>
      <c r="P454" s="144" t="s">
        <v>6947</v>
      </c>
      <c r="Q454" s="147" t="s">
        <v>4189</v>
      </c>
    </row>
    <row r="455" spans="1:17" ht="63.45" x14ac:dyDescent="0.4">
      <c r="A455" s="144" t="str">
        <f t="shared" ca="1" si="60"/>
        <v>Expired</v>
      </c>
      <c r="B455" s="144" t="s">
        <v>2535</v>
      </c>
      <c r="C455" s="145">
        <v>43853</v>
      </c>
      <c r="D455" s="145">
        <f>C455</f>
        <v>43853</v>
      </c>
      <c r="E455" s="145">
        <f t="shared" si="64"/>
        <v>44583</v>
      </c>
      <c r="F455" s="144" t="s">
        <v>3021</v>
      </c>
      <c r="G455" s="144" t="s">
        <v>4190</v>
      </c>
      <c r="H455" s="144" t="s">
        <v>19</v>
      </c>
      <c r="I455" s="144" t="s">
        <v>3492</v>
      </c>
      <c r="J455" s="144" t="s">
        <v>2467</v>
      </c>
      <c r="K455" s="146" t="str">
        <f t="shared" si="63"/>
        <v>LP</v>
      </c>
      <c r="L455" s="144" t="s">
        <v>6264</v>
      </c>
      <c r="M455" s="144" t="str">
        <f t="shared" si="58"/>
        <v>Low</v>
      </c>
      <c r="N455" s="144" t="s">
        <v>4191</v>
      </c>
      <c r="O455" s="189"/>
      <c r="P455" s="144" t="s">
        <v>1754</v>
      </c>
      <c r="Q455" s="147" t="s">
        <v>4192</v>
      </c>
    </row>
    <row r="456" spans="1:17" ht="126.9" x14ac:dyDescent="0.4">
      <c r="A456" s="144" t="str">
        <f t="shared" ca="1" si="60"/>
        <v>Expired</v>
      </c>
      <c r="B456" s="144" t="s">
        <v>34</v>
      </c>
      <c r="C456" s="145">
        <v>41708</v>
      </c>
      <c r="D456" s="145">
        <f>C456</f>
        <v>41708</v>
      </c>
      <c r="E456" s="145">
        <f t="shared" si="64"/>
        <v>42438</v>
      </c>
      <c r="F456" s="144" t="s">
        <v>35</v>
      </c>
      <c r="G456" s="144" t="s">
        <v>4193</v>
      </c>
      <c r="H456" s="144" t="s">
        <v>36</v>
      </c>
      <c r="I456" s="144" t="s">
        <v>3492</v>
      </c>
      <c r="J456" s="144" t="s">
        <v>2467</v>
      </c>
      <c r="K456" s="146" t="str">
        <f t="shared" si="63"/>
        <v>LP</v>
      </c>
      <c r="L456" s="144" t="s">
        <v>6265</v>
      </c>
      <c r="M456" s="144" t="str">
        <f t="shared" si="58"/>
        <v>Low</v>
      </c>
      <c r="N456" s="144" t="s">
        <v>228</v>
      </c>
      <c r="O456" s="189"/>
      <c r="P456" s="144" t="s">
        <v>6539</v>
      </c>
      <c r="Q456" s="147" t="s">
        <v>4194</v>
      </c>
    </row>
    <row r="457" spans="1:17" ht="63.45" x14ac:dyDescent="0.4">
      <c r="A457" s="144" t="str">
        <f t="shared" ca="1" si="60"/>
        <v>Active</v>
      </c>
      <c r="B457" s="144" t="s">
        <v>6726</v>
      </c>
      <c r="C457" s="145">
        <v>43992</v>
      </c>
      <c r="D457" s="145">
        <v>45453</v>
      </c>
      <c r="E457" s="145">
        <f t="shared" si="64"/>
        <v>46182</v>
      </c>
      <c r="F457" s="144" t="s">
        <v>1617</v>
      </c>
      <c r="G457" s="144" t="s">
        <v>6725</v>
      </c>
      <c r="H457" s="144" t="s">
        <v>7919</v>
      </c>
      <c r="I457" s="144" t="s">
        <v>3492</v>
      </c>
      <c r="J457" s="144" t="s">
        <v>2467</v>
      </c>
      <c r="K457" s="146" t="str">
        <f t="shared" si="63"/>
        <v>LP</v>
      </c>
      <c r="L457" s="144" t="s">
        <v>6261</v>
      </c>
      <c r="M457" s="144" t="str">
        <f t="shared" si="58"/>
        <v>Medium</v>
      </c>
      <c r="N457" s="144" t="s">
        <v>4195</v>
      </c>
      <c r="O457" s="189" t="s">
        <v>10187</v>
      </c>
      <c r="P457" s="144" t="s">
        <v>10186</v>
      </c>
      <c r="Q457" s="147" t="s">
        <v>10188</v>
      </c>
    </row>
    <row r="458" spans="1:17" ht="31.75" x14ac:dyDescent="0.4">
      <c r="A458" s="144" t="str">
        <f t="shared" ca="1" si="60"/>
        <v>Expired</v>
      </c>
      <c r="B458" s="144" t="s">
        <v>2725</v>
      </c>
      <c r="C458" s="145">
        <v>43690</v>
      </c>
      <c r="D458" s="145">
        <v>44421</v>
      </c>
      <c r="E458" s="145">
        <f t="shared" si="64"/>
        <v>45150</v>
      </c>
      <c r="F458" s="144" t="s">
        <v>3326</v>
      </c>
      <c r="G458" s="144" t="s">
        <v>3981</v>
      </c>
      <c r="H458" s="144" t="s">
        <v>7919</v>
      </c>
      <c r="I458" s="144" t="s">
        <v>3492</v>
      </c>
      <c r="J458" s="144" t="s">
        <v>2467</v>
      </c>
      <c r="K458" s="146" t="str">
        <f t="shared" si="63"/>
        <v>LP</v>
      </c>
      <c r="L458" s="144" t="s">
        <v>6262</v>
      </c>
      <c r="M458" s="144" t="str">
        <f t="shared" si="58"/>
        <v>Medium</v>
      </c>
      <c r="N458" s="144" t="s">
        <v>7526</v>
      </c>
      <c r="O458" s="189"/>
      <c r="P458" s="144" t="s">
        <v>1739</v>
      </c>
      <c r="Q458" s="147" t="s">
        <v>4196</v>
      </c>
    </row>
    <row r="459" spans="1:17" ht="31.75" x14ac:dyDescent="0.4">
      <c r="A459" s="144" t="str">
        <f t="shared" ca="1" si="60"/>
        <v>Expired</v>
      </c>
      <c r="B459" s="144" t="s">
        <v>1003</v>
      </c>
      <c r="C459" s="145">
        <v>42956</v>
      </c>
      <c r="D459" s="145">
        <f>C459</f>
        <v>42956</v>
      </c>
      <c r="E459" s="145">
        <f t="shared" si="64"/>
        <v>43685</v>
      </c>
      <c r="F459" s="144" t="s">
        <v>1018</v>
      </c>
      <c r="G459" s="144" t="s">
        <v>4199</v>
      </c>
      <c r="H459" s="144" t="s">
        <v>716</v>
      </c>
      <c r="I459" s="144" t="s">
        <v>3492</v>
      </c>
      <c r="J459" s="144" t="s">
        <v>2467</v>
      </c>
      <c r="K459" s="146" t="str">
        <f t="shared" si="63"/>
        <v>LP</v>
      </c>
      <c r="L459" s="144" t="s">
        <v>6268</v>
      </c>
      <c r="M459" s="144" t="str">
        <f>IF(EXACT(L459,"Overseas Charities Operating in Jamaica"),"Medium",IF(EXACT(L459,"Muslim Groups/Foundations"),"Medium",IF(EXACT(L459,"Churches"),"Low",IF(EXACT(L459,"Benevolent Societies"),"Low",IF(EXACT(L459,"Alumni/Past Students'associations"),"Low",IF(EXACT(L459,"Schools(Government/Private)"),"Low",IF(EXACT(L459,"Govt.Based Trusts/Charities"),"Low",IF(EXACT(L459,"Trust"),"Medium",IF(EXACT(L459,"Company Based Foundations"),"Medium",IF(EXACT(L459,"Other Foundations"),"Medium",IF(EXACT(L459,"Unincorporated Groups"),"Medium","")))))))))))</f>
        <v>Low</v>
      </c>
      <c r="N459" s="144" t="s">
        <v>4200</v>
      </c>
      <c r="O459" s="189"/>
      <c r="P459" s="144" t="s">
        <v>1091</v>
      </c>
      <c r="Q459" s="147" t="s">
        <v>4201</v>
      </c>
    </row>
    <row r="460" spans="1:17" ht="70.5" customHeight="1" x14ac:dyDescent="0.4">
      <c r="A460" s="144" t="str">
        <f t="shared" ca="1" si="60"/>
        <v>Expired</v>
      </c>
      <c r="B460" s="144" t="s">
        <v>905</v>
      </c>
      <c r="C460" s="145">
        <v>42762</v>
      </c>
      <c r="D460" s="145">
        <v>43492</v>
      </c>
      <c r="E460" s="145">
        <f t="shared" si="64"/>
        <v>44222</v>
      </c>
      <c r="F460" s="144" t="s">
        <v>10553</v>
      </c>
      <c r="G460" s="144" t="s">
        <v>4202</v>
      </c>
      <c r="H460" s="144" t="s">
        <v>19</v>
      </c>
      <c r="I460" s="144" t="s">
        <v>3492</v>
      </c>
      <c r="J460" s="144" t="s">
        <v>2467</v>
      </c>
      <c r="K460" s="146" t="str">
        <f t="shared" si="63"/>
        <v>LP</v>
      </c>
      <c r="L460" s="144" t="s">
        <v>6261</v>
      </c>
      <c r="M460" s="144" t="str">
        <f t="shared" ref="M460:M478" si="65">IF(EXACT(L460,"Overseas Charities Operating in Jamaica"),"Medium",IF(EXACT(L460,"Muslim Groups/Foundations"),"Medium",IF(EXACT(L460,"Churches"),"Low",IF(EXACT(L460,"Benevolent Societies"),"Low",IF(EXACT(L460,"Alumni/Past Students Associations"),"Low",IF(EXACT(L460,"Schools(Government/Private)"),"Low",IF(EXACT(L460,"Govt.Based Trusts/Charities"),"Low",IF(EXACT(L460,"Trust"),"Medium",IF(EXACT(L460,"Company Based Foundations"),"Medium",IF(EXACT(L460,"Other Foundations"),"Medium",IF(EXACT(L460,"Unincorporated Groups"),"Medium","")))))))))))</f>
        <v>Medium</v>
      </c>
      <c r="N460" s="144" t="s">
        <v>4203</v>
      </c>
      <c r="O460" s="189"/>
      <c r="P460" s="144" t="s">
        <v>1728</v>
      </c>
      <c r="Q460" s="147" t="s">
        <v>4204</v>
      </c>
    </row>
    <row r="461" spans="1:17" ht="69" customHeight="1" x14ac:dyDescent="0.4">
      <c r="A461" s="144" t="str">
        <f t="shared" ca="1" si="60"/>
        <v>Active</v>
      </c>
      <c r="B461" s="144" t="s">
        <v>10014</v>
      </c>
      <c r="C461" s="145">
        <v>45560</v>
      </c>
      <c r="D461" s="145">
        <v>45560</v>
      </c>
      <c r="E461" s="145">
        <f t="shared" si="64"/>
        <v>46289</v>
      </c>
      <c r="F461" s="144" t="s">
        <v>10015</v>
      </c>
      <c r="G461" s="144" t="s">
        <v>10016</v>
      </c>
      <c r="H461" s="144" t="s">
        <v>7919</v>
      </c>
      <c r="I461" s="144" t="s">
        <v>3492</v>
      </c>
      <c r="J461" s="144" t="s">
        <v>2467</v>
      </c>
      <c r="K461" s="146" t="str">
        <f t="shared" si="63"/>
        <v>LP</v>
      </c>
      <c r="L461" s="144" t="s">
        <v>6269</v>
      </c>
      <c r="M461" s="144" t="str">
        <f t="shared" si="65"/>
        <v>Medium</v>
      </c>
      <c r="N461" s="144" t="s">
        <v>10017</v>
      </c>
      <c r="O461" s="189" t="s">
        <v>10018</v>
      </c>
      <c r="P461" s="144" t="s">
        <v>10019</v>
      </c>
      <c r="Q461" s="147" t="s">
        <v>10020</v>
      </c>
    </row>
    <row r="462" spans="1:17" ht="59.25" customHeight="1" x14ac:dyDescent="0.4">
      <c r="A462" s="144" t="str">
        <f t="shared" ca="1" si="60"/>
        <v>Expired</v>
      </c>
      <c r="B462" s="144" t="s">
        <v>6968</v>
      </c>
      <c r="C462" s="145">
        <v>41813</v>
      </c>
      <c r="D462" s="145">
        <v>45100</v>
      </c>
      <c r="E462" s="145">
        <f t="shared" si="64"/>
        <v>45830</v>
      </c>
      <c r="F462" s="144" t="s">
        <v>118</v>
      </c>
      <c r="G462" s="144" t="s">
        <v>4205</v>
      </c>
      <c r="H462" s="144" t="s">
        <v>7919</v>
      </c>
      <c r="I462" s="144" t="s">
        <v>3492</v>
      </c>
      <c r="J462" s="144" t="s">
        <v>2467</v>
      </c>
      <c r="K462" s="146" t="str">
        <f t="shared" si="63"/>
        <v>LP</v>
      </c>
      <c r="L462" s="144" t="s">
        <v>6264</v>
      </c>
      <c r="M462" s="144" t="str">
        <f t="shared" si="65"/>
        <v>Low</v>
      </c>
      <c r="N462" s="144" t="s">
        <v>288</v>
      </c>
      <c r="O462" s="189"/>
      <c r="P462" s="144" t="s">
        <v>1266</v>
      </c>
      <c r="Q462" s="147" t="s">
        <v>4206</v>
      </c>
    </row>
    <row r="463" spans="1:17" ht="60" customHeight="1" x14ac:dyDescent="0.4">
      <c r="A463" s="144" t="str">
        <f t="shared" ca="1" si="60"/>
        <v>Active</v>
      </c>
      <c r="B463" s="144" t="s">
        <v>9654</v>
      </c>
      <c r="C463" s="145">
        <v>41680</v>
      </c>
      <c r="D463" s="145">
        <v>45780</v>
      </c>
      <c r="E463" s="145">
        <f>DATE(YEAR(D463),MONTH(D463)+18,DAY(D463)-1)</f>
        <v>46328</v>
      </c>
      <c r="F463" s="144" t="s">
        <v>10554</v>
      </c>
      <c r="G463" s="144" t="s">
        <v>9655</v>
      </c>
      <c r="H463" s="144" t="s">
        <v>7919</v>
      </c>
      <c r="I463" s="144" t="s">
        <v>3492</v>
      </c>
      <c r="J463" s="144" t="s">
        <v>2467</v>
      </c>
      <c r="K463" s="146" t="str">
        <f t="shared" si="63"/>
        <v>LP</v>
      </c>
      <c r="L463" s="144" t="s">
        <v>6264</v>
      </c>
      <c r="M463" s="144" t="str">
        <f t="shared" si="65"/>
        <v>Low</v>
      </c>
      <c r="N463" s="144" t="s">
        <v>209</v>
      </c>
      <c r="O463" s="189" t="s">
        <v>9656</v>
      </c>
      <c r="P463" s="144" t="s">
        <v>9657</v>
      </c>
      <c r="Q463" s="147" t="s">
        <v>9658</v>
      </c>
    </row>
    <row r="464" spans="1:17" ht="63" customHeight="1" x14ac:dyDescent="0.4">
      <c r="A464" s="144" t="str">
        <f t="shared" ca="1" si="60"/>
        <v>Active</v>
      </c>
      <c r="B464" s="144" t="s">
        <v>3202</v>
      </c>
      <c r="C464" s="145">
        <v>44742</v>
      </c>
      <c r="D464" s="145">
        <v>45473</v>
      </c>
      <c r="E464" s="145">
        <f t="shared" ref="E464:E471" si="66">DATE(YEAR(D464)+2,MONTH(D464),DAY(D464)-1)</f>
        <v>46202</v>
      </c>
      <c r="F464" s="144" t="s">
        <v>5743</v>
      </c>
      <c r="G464" s="144" t="s">
        <v>4207</v>
      </c>
      <c r="H464" s="144" t="s">
        <v>7919</v>
      </c>
      <c r="I464" s="144" t="s">
        <v>3492</v>
      </c>
      <c r="J464" s="144" t="s">
        <v>2467</v>
      </c>
      <c r="K464" s="146" t="str">
        <f t="shared" si="63"/>
        <v>LP</v>
      </c>
      <c r="L464" s="144" t="s">
        <v>6264</v>
      </c>
      <c r="M464" s="144" t="str">
        <f t="shared" si="65"/>
        <v>Low</v>
      </c>
      <c r="N464" s="144" t="s">
        <v>7528</v>
      </c>
      <c r="O464" s="189" t="s">
        <v>10417</v>
      </c>
      <c r="P464" s="144" t="s">
        <v>10418</v>
      </c>
      <c r="Q464" s="147" t="s">
        <v>10419</v>
      </c>
    </row>
    <row r="465" spans="1:17" ht="63.45" x14ac:dyDescent="0.4">
      <c r="A465" s="144" t="str">
        <f t="shared" ca="1" si="60"/>
        <v>Active</v>
      </c>
      <c r="B465" s="144" t="s">
        <v>9792</v>
      </c>
      <c r="C465" s="145">
        <v>45469</v>
      </c>
      <c r="D465" s="145">
        <f>C465</f>
        <v>45469</v>
      </c>
      <c r="E465" s="145">
        <f t="shared" si="66"/>
        <v>46198</v>
      </c>
      <c r="F465" s="144" t="s">
        <v>9793</v>
      </c>
      <c r="G465" s="144" t="s">
        <v>9794</v>
      </c>
      <c r="H465" s="144" t="s">
        <v>23</v>
      </c>
      <c r="I465" s="144" t="s">
        <v>3492</v>
      </c>
      <c r="J465" s="144" t="s">
        <v>2467</v>
      </c>
      <c r="K465" s="146" t="str">
        <f t="shared" si="63"/>
        <v>LP</v>
      </c>
      <c r="L465" s="144" t="s">
        <v>6264</v>
      </c>
      <c r="M465" s="144" t="str">
        <f t="shared" si="65"/>
        <v>Low</v>
      </c>
      <c r="N465" s="144" t="s">
        <v>7299</v>
      </c>
      <c r="O465" s="189" t="s">
        <v>9795</v>
      </c>
      <c r="P465" s="144" t="s">
        <v>9797</v>
      </c>
      <c r="Q465" s="147" t="s">
        <v>9798</v>
      </c>
    </row>
    <row r="466" spans="1:17" ht="63.45" x14ac:dyDescent="0.4">
      <c r="A466" s="144" t="str">
        <f t="shared" ca="1" si="60"/>
        <v>Expired</v>
      </c>
      <c r="B466" s="144" t="s">
        <v>1372</v>
      </c>
      <c r="C466" s="145">
        <v>43454</v>
      </c>
      <c r="D466" s="145">
        <f>C466</f>
        <v>43454</v>
      </c>
      <c r="E466" s="145">
        <f t="shared" si="66"/>
        <v>44184</v>
      </c>
      <c r="F466" s="144" t="s">
        <v>3022</v>
      </c>
      <c r="G466" s="144" t="s">
        <v>4208</v>
      </c>
      <c r="H466" s="144" t="s">
        <v>45</v>
      </c>
      <c r="I466" s="144" t="s">
        <v>3492</v>
      </c>
      <c r="J466" s="144" t="s">
        <v>2467</v>
      </c>
      <c r="K466" s="146" t="str">
        <f t="shared" si="63"/>
        <v>LP</v>
      </c>
      <c r="L466" s="144" t="s">
        <v>6261</v>
      </c>
      <c r="M466" s="144" t="str">
        <f t="shared" si="65"/>
        <v>Medium</v>
      </c>
      <c r="N466" s="144" t="s">
        <v>7529</v>
      </c>
      <c r="O466" s="189"/>
      <c r="P466" s="144" t="s">
        <v>1793</v>
      </c>
      <c r="Q466" s="147" t="s">
        <v>4209</v>
      </c>
    </row>
    <row r="467" spans="1:17" ht="63.45" x14ac:dyDescent="0.4">
      <c r="A467" s="144" t="str">
        <f t="shared" ca="1" si="60"/>
        <v>Expired</v>
      </c>
      <c r="B467" s="144" t="s">
        <v>6333</v>
      </c>
      <c r="C467" s="145">
        <v>43966</v>
      </c>
      <c r="D467" s="145">
        <f>C467</f>
        <v>43966</v>
      </c>
      <c r="E467" s="145">
        <f t="shared" si="66"/>
        <v>44695</v>
      </c>
      <c r="F467" s="144" t="s">
        <v>6334</v>
      </c>
      <c r="G467" s="144" t="s">
        <v>6335</v>
      </c>
      <c r="H467" s="144" t="s">
        <v>19</v>
      </c>
      <c r="I467" s="144" t="s">
        <v>3492</v>
      </c>
      <c r="J467" s="144" t="s">
        <v>2467</v>
      </c>
      <c r="K467" s="146" t="str">
        <f t="shared" si="63"/>
        <v>LP</v>
      </c>
      <c r="L467" s="144" t="s">
        <v>6261</v>
      </c>
      <c r="M467" s="144" t="str">
        <f t="shared" si="65"/>
        <v>Medium</v>
      </c>
      <c r="N467" s="144" t="s">
        <v>7332</v>
      </c>
      <c r="O467" s="189"/>
      <c r="P467" s="144" t="s">
        <v>6336</v>
      </c>
      <c r="Q467" s="147" t="s">
        <v>6337</v>
      </c>
    </row>
    <row r="468" spans="1:17" ht="45.75" customHeight="1" x14ac:dyDescent="0.4">
      <c r="A468" s="144" t="str">
        <f t="shared" ca="1" si="60"/>
        <v>Expired</v>
      </c>
      <c r="B468" s="148" t="s">
        <v>3102</v>
      </c>
      <c r="C468" s="145">
        <v>43803</v>
      </c>
      <c r="D468" s="157">
        <v>44534</v>
      </c>
      <c r="E468" s="145">
        <f t="shared" si="66"/>
        <v>45263</v>
      </c>
      <c r="F468" s="144" t="s">
        <v>5744</v>
      </c>
      <c r="G468" s="148" t="s">
        <v>4210</v>
      </c>
      <c r="H468" s="148" t="s">
        <v>450</v>
      </c>
      <c r="I468" s="148" t="s">
        <v>2237</v>
      </c>
      <c r="J468" s="144" t="s">
        <v>2467</v>
      </c>
      <c r="K468" s="146" t="str">
        <f t="shared" si="63"/>
        <v>LP</v>
      </c>
      <c r="L468" s="148" t="s">
        <v>6261</v>
      </c>
      <c r="M468" s="144" t="str">
        <f t="shared" si="65"/>
        <v>Medium</v>
      </c>
      <c r="N468" s="148" t="s">
        <v>3103</v>
      </c>
      <c r="O468" s="190"/>
      <c r="P468" s="148" t="s">
        <v>3104</v>
      </c>
      <c r="Q468" s="158" t="s">
        <v>4211</v>
      </c>
    </row>
    <row r="469" spans="1:17" ht="46.5" customHeight="1" x14ac:dyDescent="0.4">
      <c r="A469" s="144" t="str">
        <f t="shared" ca="1" si="60"/>
        <v>Expired</v>
      </c>
      <c r="B469" s="144" t="s">
        <v>1351</v>
      </c>
      <c r="C469" s="145">
        <v>43411</v>
      </c>
      <c r="D469" s="145">
        <f>C469</f>
        <v>43411</v>
      </c>
      <c r="E469" s="145">
        <f t="shared" si="66"/>
        <v>44141</v>
      </c>
      <c r="F469" s="144" t="s">
        <v>3023</v>
      </c>
      <c r="G469" s="144" t="s">
        <v>4212</v>
      </c>
      <c r="H469" s="144" t="s">
        <v>19</v>
      </c>
      <c r="I469" s="144" t="s">
        <v>3492</v>
      </c>
      <c r="J469" s="144" t="s">
        <v>2467</v>
      </c>
      <c r="K469" s="146" t="str">
        <f t="shared" si="63"/>
        <v>LP</v>
      </c>
      <c r="L469" s="144" t="s">
        <v>6264</v>
      </c>
      <c r="M469" s="144" t="str">
        <f t="shared" si="65"/>
        <v>Low</v>
      </c>
      <c r="N469" s="144" t="s">
        <v>4213</v>
      </c>
      <c r="O469" s="189"/>
      <c r="P469" s="144" t="s">
        <v>1692</v>
      </c>
      <c r="Q469" s="147" t="s">
        <v>4214</v>
      </c>
    </row>
    <row r="470" spans="1:17" ht="63.45" x14ac:dyDescent="0.4">
      <c r="A470" s="144" t="str">
        <f t="shared" ca="1" si="60"/>
        <v>Active</v>
      </c>
      <c r="B470" s="144" t="s">
        <v>2809</v>
      </c>
      <c r="C470" s="145">
        <v>43088</v>
      </c>
      <c r="D470" s="145">
        <v>45279</v>
      </c>
      <c r="E470" s="145">
        <f t="shared" si="66"/>
        <v>46009</v>
      </c>
      <c r="F470" s="144" t="s">
        <v>1154</v>
      </c>
      <c r="G470" s="144" t="s">
        <v>10322</v>
      </c>
      <c r="H470" s="144" t="s">
        <v>5</v>
      </c>
      <c r="I470" s="144" t="s">
        <v>3492</v>
      </c>
      <c r="J470" s="144" t="s">
        <v>2467</v>
      </c>
      <c r="K470" s="146" t="str">
        <f t="shared" si="63"/>
        <v>LP</v>
      </c>
      <c r="L470" s="144" t="s">
        <v>6264</v>
      </c>
      <c r="M470" s="144" t="str">
        <f t="shared" si="65"/>
        <v>Low</v>
      </c>
      <c r="N470" s="144" t="s">
        <v>7528</v>
      </c>
      <c r="O470" s="189" t="s">
        <v>10323</v>
      </c>
      <c r="P470" s="144" t="s">
        <v>10324</v>
      </c>
      <c r="Q470" s="152" t="s">
        <v>10325</v>
      </c>
    </row>
    <row r="471" spans="1:17" ht="69" customHeight="1" x14ac:dyDescent="0.4">
      <c r="A471" s="144" t="str">
        <f t="shared" ca="1" si="60"/>
        <v>Active</v>
      </c>
      <c r="B471" s="144" t="s">
        <v>8866</v>
      </c>
      <c r="C471" s="145">
        <v>45271</v>
      </c>
      <c r="D471" s="145">
        <f>C471</f>
        <v>45271</v>
      </c>
      <c r="E471" s="145">
        <f t="shared" si="66"/>
        <v>46001</v>
      </c>
      <c r="F471" s="144" t="s">
        <v>8867</v>
      </c>
      <c r="G471" s="144" t="s">
        <v>8868</v>
      </c>
      <c r="H471" s="148" t="s">
        <v>45</v>
      </c>
      <c r="I471" s="144" t="s">
        <v>3492</v>
      </c>
      <c r="J471" s="144" t="s">
        <v>2467</v>
      </c>
      <c r="K471" s="146" t="str">
        <f t="shared" si="63"/>
        <v>LP</v>
      </c>
      <c r="L471" s="144" t="s">
        <v>6264</v>
      </c>
      <c r="M471" s="144" t="str">
        <f t="shared" si="65"/>
        <v>Low</v>
      </c>
      <c r="N471" s="144" t="s">
        <v>225</v>
      </c>
      <c r="O471" s="189" t="s">
        <v>8869</v>
      </c>
      <c r="P471" s="144" t="s">
        <v>8870</v>
      </c>
      <c r="Q471" s="152" t="s">
        <v>8871</v>
      </c>
    </row>
    <row r="472" spans="1:17" ht="31.75" x14ac:dyDescent="0.4">
      <c r="A472" s="144" t="str">
        <f t="shared" ca="1" si="60"/>
        <v>Active</v>
      </c>
      <c r="B472" s="148" t="s">
        <v>9831</v>
      </c>
      <c r="C472" s="153">
        <v>43151</v>
      </c>
      <c r="D472" s="157">
        <v>45708</v>
      </c>
      <c r="E472" s="145">
        <f>DATE(YEAR(D472)+1,MONTH(D472),DAY(D472)-1)</f>
        <v>46072</v>
      </c>
      <c r="F472" s="144" t="s">
        <v>1176</v>
      </c>
      <c r="G472" s="148" t="s">
        <v>9832</v>
      </c>
      <c r="H472" s="148" t="s">
        <v>10</v>
      </c>
      <c r="I472" s="148" t="s">
        <v>2237</v>
      </c>
      <c r="J472" s="144" t="s">
        <v>2467</v>
      </c>
      <c r="K472" s="146" t="str">
        <f t="shared" si="63"/>
        <v>LP</v>
      </c>
      <c r="L472" s="148" t="s">
        <v>6263</v>
      </c>
      <c r="M472" s="144" t="str">
        <f t="shared" si="65"/>
        <v>Medium</v>
      </c>
      <c r="N472" s="148" t="s">
        <v>7333</v>
      </c>
      <c r="O472" s="190"/>
      <c r="P472" s="148" t="s">
        <v>6523</v>
      </c>
      <c r="Q472" s="158" t="s">
        <v>6522</v>
      </c>
    </row>
    <row r="473" spans="1:17" ht="31.75" x14ac:dyDescent="0.4">
      <c r="A473" s="144" t="str">
        <f t="shared" ca="1" si="60"/>
        <v>Expired</v>
      </c>
      <c r="B473" s="144" t="s">
        <v>2651</v>
      </c>
      <c r="C473" s="145">
        <v>44489</v>
      </c>
      <c r="D473" s="145">
        <v>44489</v>
      </c>
      <c r="E473" s="145">
        <f>DATE(YEAR(D473)+2,MONTH(D473),DAY(D473)-1)</f>
        <v>45218</v>
      </c>
      <c r="F473" s="144" t="s">
        <v>5745</v>
      </c>
      <c r="G473" s="144" t="s">
        <v>4215</v>
      </c>
      <c r="H473" s="144" t="s">
        <v>45</v>
      </c>
      <c r="I473" s="144" t="s">
        <v>3492</v>
      </c>
      <c r="J473" s="144" t="s">
        <v>2467</v>
      </c>
      <c r="K473" s="146" t="str">
        <f t="shared" si="63"/>
        <v>LP</v>
      </c>
      <c r="L473" s="144" t="s">
        <v>6264</v>
      </c>
      <c r="M473" s="144" t="str">
        <f t="shared" si="65"/>
        <v>Low</v>
      </c>
      <c r="N473" s="144" t="s">
        <v>4216</v>
      </c>
      <c r="O473" s="189"/>
      <c r="P473" s="144" t="s">
        <v>2882</v>
      </c>
      <c r="Q473" s="152" t="s">
        <v>4217</v>
      </c>
    </row>
    <row r="474" spans="1:17" ht="31.75" customHeight="1" x14ac:dyDescent="0.45">
      <c r="A474" s="144" t="str">
        <f t="shared" ca="1" si="60"/>
        <v>Active</v>
      </c>
      <c r="B474" s="144" t="s">
        <v>5952</v>
      </c>
      <c r="C474" s="145">
        <v>44789</v>
      </c>
      <c r="D474" s="145">
        <v>45896</v>
      </c>
      <c r="E474" s="145">
        <f>DATE(YEAR(D474),MONTH(D474)+18,DAY(D474)-1)</f>
        <v>46444</v>
      </c>
      <c r="F474" s="144" t="s">
        <v>5953</v>
      </c>
      <c r="G474" s="144" t="s">
        <v>5954</v>
      </c>
      <c r="H474" s="144" t="s">
        <v>7919</v>
      </c>
      <c r="I474" s="144" t="s">
        <v>3492</v>
      </c>
      <c r="J474" s="144" t="s">
        <v>2467</v>
      </c>
      <c r="K474" s="146" t="str">
        <f t="shared" ref="K474:K505" si="67">IF(EXACT(J474,"C - COMPANY ACT"),"LP",IF(EXACT(J474,"V- VEST ACT (WITHIN PARLIAMENT) "),"LP",IF(EXACT(J474,"FS - FRIENDLY SOCIETIES ACT"),"LP",IF(EXACT(J474,"UN - UNICORPORATED"),"LA",""))))</f>
        <v>LP</v>
      </c>
      <c r="L474" s="144" t="s">
        <v>6261</v>
      </c>
      <c r="M474" s="144" t="str">
        <f t="shared" si="65"/>
        <v>Medium</v>
      </c>
      <c r="N474" s="144" t="s">
        <v>7530</v>
      </c>
      <c r="O474" s="202" t="s">
        <v>10766</v>
      </c>
      <c r="P474" s="144" t="s">
        <v>10767</v>
      </c>
      <c r="Q474" s="152" t="s">
        <v>10768</v>
      </c>
    </row>
    <row r="475" spans="1:17" ht="31.75" customHeight="1" x14ac:dyDescent="0.4">
      <c r="A475" s="144" t="str">
        <f t="shared" ca="1" si="60"/>
        <v>Active</v>
      </c>
      <c r="B475" s="144" t="s">
        <v>2794</v>
      </c>
      <c r="C475" s="145">
        <v>43151</v>
      </c>
      <c r="D475" s="145">
        <v>45379</v>
      </c>
      <c r="E475" s="145">
        <f>DATE(YEAR(D475)+2,MONTH(D475),DAY(D475)-1)</f>
        <v>46108</v>
      </c>
      <c r="F475" s="144" t="s">
        <v>1172</v>
      </c>
      <c r="G475" s="144" t="s">
        <v>7245</v>
      </c>
      <c r="H475" s="144" t="s">
        <v>154</v>
      </c>
      <c r="I475" s="144" t="s">
        <v>2237</v>
      </c>
      <c r="J475" s="144" t="s">
        <v>2467</v>
      </c>
      <c r="K475" s="146" t="str">
        <f t="shared" si="67"/>
        <v>LP</v>
      </c>
      <c r="L475" s="144" t="s">
        <v>6269</v>
      </c>
      <c r="M475" s="144" t="str">
        <f t="shared" si="65"/>
        <v>Medium</v>
      </c>
      <c r="N475" s="144" t="s">
        <v>7531</v>
      </c>
      <c r="O475" s="189"/>
      <c r="P475" s="144" t="s">
        <v>1661</v>
      </c>
      <c r="Q475" s="152" t="s">
        <v>749</v>
      </c>
    </row>
    <row r="476" spans="1:17" ht="111" customHeight="1" x14ac:dyDescent="0.4">
      <c r="A476" s="144" t="str">
        <f t="shared" ca="1" si="60"/>
        <v>Expired</v>
      </c>
      <c r="B476" s="144" t="s">
        <v>1150</v>
      </c>
      <c r="C476" s="145">
        <v>43083</v>
      </c>
      <c r="D476" s="145">
        <f>C476</f>
        <v>43083</v>
      </c>
      <c r="E476" s="145">
        <f>DATE(YEAR(D476)+2,MONTH(D476),DAY(D476)-1)</f>
        <v>43812</v>
      </c>
      <c r="F476" s="144" t="s">
        <v>1153</v>
      </c>
      <c r="G476" s="144" t="s">
        <v>4218</v>
      </c>
      <c r="H476" s="144" t="s">
        <v>19</v>
      </c>
      <c r="I476" s="144" t="s">
        <v>3492</v>
      </c>
      <c r="J476" s="144" t="s">
        <v>2467</v>
      </c>
      <c r="K476" s="146" t="str">
        <f t="shared" si="67"/>
        <v>LP</v>
      </c>
      <c r="L476" s="144" t="s">
        <v>6266</v>
      </c>
      <c r="M476" s="144" t="str">
        <f t="shared" si="65"/>
        <v>Low</v>
      </c>
      <c r="N476" s="144" t="s">
        <v>4219</v>
      </c>
      <c r="O476" s="189"/>
      <c r="P476" s="144" t="s">
        <v>3413</v>
      </c>
      <c r="Q476" s="152" t="s">
        <v>4220</v>
      </c>
    </row>
    <row r="477" spans="1:17" ht="111" x14ac:dyDescent="0.4">
      <c r="A477" s="144" t="str">
        <f t="shared" ca="1" si="60"/>
        <v>Expired</v>
      </c>
      <c r="B477" s="144" t="s">
        <v>2569</v>
      </c>
      <c r="C477" s="145">
        <v>42359</v>
      </c>
      <c r="D477" s="145">
        <v>45274</v>
      </c>
      <c r="E477" s="145">
        <f>DATE(YEAR(D477)+1,MONTH(D477),DAY(D477)-1)</f>
        <v>45639</v>
      </c>
      <c r="F477" s="144" t="s">
        <v>702</v>
      </c>
      <c r="G477" s="144" t="s">
        <v>4221</v>
      </c>
      <c r="H477" s="144" t="s">
        <v>19</v>
      </c>
      <c r="I477" s="144" t="s">
        <v>3492</v>
      </c>
      <c r="J477" s="144" t="s">
        <v>2467</v>
      </c>
      <c r="K477" s="146" t="str">
        <f t="shared" si="67"/>
        <v>LP</v>
      </c>
      <c r="L477" s="144" t="s">
        <v>6261</v>
      </c>
      <c r="M477" s="144" t="str">
        <f t="shared" si="65"/>
        <v>Medium</v>
      </c>
      <c r="N477" s="144" t="s">
        <v>4222</v>
      </c>
      <c r="O477" s="189" t="s">
        <v>8846</v>
      </c>
      <c r="P477" s="144" t="s">
        <v>8847</v>
      </c>
      <c r="Q477" s="147" t="s">
        <v>8848</v>
      </c>
    </row>
    <row r="478" spans="1:17" ht="45" customHeight="1" x14ac:dyDescent="0.4">
      <c r="A478" s="144" t="str">
        <f t="shared" ca="1" si="60"/>
        <v>Expired</v>
      </c>
      <c r="B478" s="148" t="s">
        <v>6549</v>
      </c>
      <c r="C478" s="153">
        <v>44266</v>
      </c>
      <c r="D478" s="157">
        <v>44996</v>
      </c>
      <c r="E478" s="145">
        <f>DATE(YEAR(D478)+2,MONTH(D478),DAY(D478)-1)</f>
        <v>45726</v>
      </c>
      <c r="F478" s="144" t="s">
        <v>5746</v>
      </c>
      <c r="G478" s="148" t="s">
        <v>4223</v>
      </c>
      <c r="H478" s="148" t="s">
        <v>13</v>
      </c>
      <c r="I478" s="148" t="s">
        <v>2237</v>
      </c>
      <c r="J478" s="144" t="s">
        <v>2467</v>
      </c>
      <c r="K478" s="146" t="str">
        <f t="shared" si="67"/>
        <v>LP</v>
      </c>
      <c r="L478" s="144" t="s">
        <v>6261</v>
      </c>
      <c r="M478" s="144" t="str">
        <f t="shared" si="65"/>
        <v>Medium</v>
      </c>
      <c r="N478" s="148" t="s">
        <v>2280</v>
      </c>
      <c r="O478" s="190"/>
      <c r="P478" s="148" t="s">
        <v>2281</v>
      </c>
      <c r="Q478" s="158" t="s">
        <v>2282</v>
      </c>
    </row>
    <row r="479" spans="1:17" ht="66" customHeight="1" x14ac:dyDescent="0.4">
      <c r="A479" s="144" t="s">
        <v>3417</v>
      </c>
      <c r="B479" s="148" t="s">
        <v>9233</v>
      </c>
      <c r="C479" s="145">
        <v>44909</v>
      </c>
      <c r="D479" s="145">
        <v>45687</v>
      </c>
      <c r="E479" s="145">
        <f>DATE(YEAR(D479)+2,MONTH(D479),DAY(D479)-1)</f>
        <v>46416</v>
      </c>
      <c r="F479" s="144" t="s">
        <v>6434</v>
      </c>
      <c r="G479" s="144" t="s">
        <v>6435</v>
      </c>
      <c r="H479" s="148" t="s">
        <v>10</v>
      </c>
      <c r="I479" s="144" t="s">
        <v>2237</v>
      </c>
      <c r="J479" s="169" t="s">
        <v>2467</v>
      </c>
      <c r="K479" s="146" t="s">
        <v>2580</v>
      </c>
      <c r="L479" s="144" t="s">
        <v>6263</v>
      </c>
      <c r="M479" s="144" t="s">
        <v>2364</v>
      </c>
      <c r="N479" s="144" t="s">
        <v>6436</v>
      </c>
      <c r="O479" s="189"/>
      <c r="P479" s="144" t="s">
        <v>6437</v>
      </c>
      <c r="Q479" s="158" t="s">
        <v>6438</v>
      </c>
    </row>
    <row r="480" spans="1:17" ht="31.75" x14ac:dyDescent="0.4">
      <c r="A480" s="144" t="str">
        <f t="shared" ref="A480:A543" ca="1" si="68">IF(E480&lt;TODAY(),"Expired","Active")</f>
        <v>Expired</v>
      </c>
      <c r="B480" s="144" t="s">
        <v>2766</v>
      </c>
      <c r="C480" s="145">
        <v>43990</v>
      </c>
      <c r="D480" s="145">
        <v>44355</v>
      </c>
      <c r="E480" s="145">
        <f>DATE(YEAR(D480)+2,MONTH(D480),DAY(D480)-1)</f>
        <v>45084</v>
      </c>
      <c r="F480" s="144" t="s">
        <v>1614</v>
      </c>
      <c r="G480" s="144" t="s">
        <v>4227</v>
      </c>
      <c r="H480" s="144" t="s">
        <v>7919</v>
      </c>
      <c r="I480" s="144" t="s">
        <v>3492</v>
      </c>
      <c r="J480" s="144" t="s">
        <v>2467</v>
      </c>
      <c r="K480" s="146" t="str">
        <f>IF(EXACT(J480,"C - COMPANY ACT"),"LP",IF(EXACT(J480,"V- VEST ACT (WITHIN PARLIAMENT) "),"LP",IF(EXACT(J480,"FS - FRIENDLY SOCIETIES ACT"),"LP",IF(EXACT(J480,"UN - UNICORPORATED"),"LA",""))))</f>
        <v>LP</v>
      </c>
      <c r="L480" s="144" t="s">
        <v>6264</v>
      </c>
      <c r="M480" s="144" t="str">
        <f t="shared" ref="M480:M490" si="69">IF(EXACT(L480,"Overseas Charities Operating in Jamaica"),"Medium",IF(EXACT(L480,"Muslim Groups/Foundations"),"Medium",IF(EXACT(L480,"Churches"),"Low",IF(EXACT(L480,"Benevolent Societies"),"Low",IF(EXACT(L480,"Alumni/Past Students Associations"),"Low",IF(EXACT(L480,"Schools(Government/Private)"),"Low",IF(EXACT(L480,"Govt.Based Trusts/Charities"),"Low",IF(EXACT(L480,"Trust"),"Medium",IF(EXACT(L480,"Company Based Foundations"),"Medium",IF(EXACT(L480,"Other Foundations"),"Medium",IF(EXACT(L480,"Unincorporated Groups"),"Medium","")))))))))))</f>
        <v>Low</v>
      </c>
      <c r="N480" s="144" t="s">
        <v>1364</v>
      </c>
      <c r="O480" s="189"/>
      <c r="P480" s="144" t="s">
        <v>1791</v>
      </c>
      <c r="Q480" s="147" t="s">
        <v>749</v>
      </c>
    </row>
    <row r="481" spans="1:17" ht="31.75" x14ac:dyDescent="0.4">
      <c r="A481" s="144" t="str">
        <f t="shared" ca="1" si="68"/>
        <v>Expired</v>
      </c>
      <c r="B481" s="144" t="s">
        <v>6574</v>
      </c>
      <c r="C481" s="145">
        <v>45006</v>
      </c>
      <c r="D481" s="145">
        <f>C481</f>
        <v>45006</v>
      </c>
      <c r="E481" s="145">
        <f>DATE(YEAR(D481)+2,MONTH(D481),DAY(D481)-1)</f>
        <v>45736</v>
      </c>
      <c r="F481" s="144" t="s">
        <v>6575</v>
      </c>
      <c r="G481" s="144" t="s">
        <v>6576</v>
      </c>
      <c r="H481" s="144" t="s">
        <v>7919</v>
      </c>
      <c r="I481" s="144" t="s">
        <v>3492</v>
      </c>
      <c r="J481" s="144" t="s">
        <v>2467</v>
      </c>
      <c r="K481" s="146" t="s">
        <v>2580</v>
      </c>
      <c r="L481" s="144" t="s">
        <v>6261</v>
      </c>
      <c r="M481" s="144" t="str">
        <f t="shared" si="69"/>
        <v>Medium</v>
      </c>
      <c r="N481" s="144" t="s">
        <v>6577</v>
      </c>
      <c r="O481" s="189"/>
      <c r="P481" s="144" t="s">
        <v>6579</v>
      </c>
      <c r="Q481" s="147" t="s">
        <v>6578</v>
      </c>
    </row>
    <row r="482" spans="1:17" ht="63.45" x14ac:dyDescent="0.4">
      <c r="A482" s="144" t="str">
        <f t="shared" ca="1" si="68"/>
        <v>Expired</v>
      </c>
      <c r="B482" s="144" t="s">
        <v>3211</v>
      </c>
      <c r="C482" s="145">
        <v>44746</v>
      </c>
      <c r="D482" s="145">
        <v>45477</v>
      </c>
      <c r="E482" s="145">
        <f>DATE(YEAR(D482)+1,MONTH(D482),DAY(D482)-1)</f>
        <v>45841</v>
      </c>
      <c r="F482" s="144" t="s">
        <v>5747</v>
      </c>
      <c r="G482" s="144" t="s">
        <v>4228</v>
      </c>
      <c r="H482" s="144" t="s">
        <v>19</v>
      </c>
      <c r="I482" s="144" t="s">
        <v>3492</v>
      </c>
      <c r="J482" s="144" t="s">
        <v>2467</v>
      </c>
      <c r="K482" s="146" t="str">
        <f t="shared" ref="K482:K545" si="70">IF(EXACT(J482,"C - COMPANY ACT"),"LP",IF(EXACT(J482,"V- VEST ACT (WITHIN PARLIAMENT) "),"LP",IF(EXACT(J482,"FS - FRIENDLY SOCIETIES ACT"),"LP",IF(EXACT(J482,"UN - UNICORPORATED"),"LA",""))))</f>
        <v>LP</v>
      </c>
      <c r="L482" s="144" t="s">
        <v>6263</v>
      </c>
      <c r="M482" s="144" t="str">
        <f t="shared" si="69"/>
        <v>Medium</v>
      </c>
      <c r="N482" s="144" t="s">
        <v>7532</v>
      </c>
      <c r="O482" s="189" t="s">
        <v>10063</v>
      </c>
      <c r="P482" s="144" t="s">
        <v>6937</v>
      </c>
      <c r="Q482" s="152" t="s">
        <v>6938</v>
      </c>
    </row>
    <row r="483" spans="1:17" ht="63.45" x14ac:dyDescent="0.4">
      <c r="A483" s="144" t="str">
        <f t="shared" ca="1" si="68"/>
        <v>Expired</v>
      </c>
      <c r="B483" s="144" t="s">
        <v>1472</v>
      </c>
      <c r="C483" s="145">
        <v>43563</v>
      </c>
      <c r="D483" s="145">
        <f>C483</f>
        <v>43563</v>
      </c>
      <c r="E483" s="145">
        <f t="shared" ref="E483:E495" si="71">DATE(YEAR(D483)+2,MONTH(D483),DAY(D483)-1)</f>
        <v>44293</v>
      </c>
      <c r="F483" s="144" t="s">
        <v>3025</v>
      </c>
      <c r="G483" s="144" t="s">
        <v>4229</v>
      </c>
      <c r="H483" s="148" t="s">
        <v>13</v>
      </c>
      <c r="I483" s="144" t="s">
        <v>3492</v>
      </c>
      <c r="J483" s="144" t="s">
        <v>2467</v>
      </c>
      <c r="K483" s="146" t="str">
        <f t="shared" si="70"/>
        <v>LP</v>
      </c>
      <c r="L483" s="144" t="s">
        <v>6264</v>
      </c>
      <c r="M483" s="144" t="str">
        <f t="shared" si="69"/>
        <v>Low</v>
      </c>
      <c r="N483" s="144" t="s">
        <v>1439</v>
      </c>
      <c r="O483" s="189"/>
      <c r="P483" s="144" t="s">
        <v>1704</v>
      </c>
      <c r="Q483" s="147" t="s">
        <v>6934</v>
      </c>
    </row>
    <row r="484" spans="1:17" ht="31.75" x14ac:dyDescent="0.4">
      <c r="A484" s="144" t="str">
        <f t="shared" ca="1" si="68"/>
        <v>Expired</v>
      </c>
      <c r="B484" s="144" t="s">
        <v>1623</v>
      </c>
      <c r="C484" s="145">
        <v>44039</v>
      </c>
      <c r="D484" s="145">
        <f>C484</f>
        <v>44039</v>
      </c>
      <c r="E484" s="145">
        <f t="shared" si="71"/>
        <v>44768</v>
      </c>
      <c r="F484" s="144" t="s">
        <v>3027</v>
      </c>
      <c r="G484" s="144" t="s">
        <v>7246</v>
      </c>
      <c r="H484" s="144" t="s">
        <v>450</v>
      </c>
      <c r="I484" s="144" t="s">
        <v>3492</v>
      </c>
      <c r="J484" s="144" t="s">
        <v>2467</v>
      </c>
      <c r="K484" s="146" t="str">
        <f t="shared" si="70"/>
        <v>LP</v>
      </c>
      <c r="L484" s="144" t="s">
        <v>6264</v>
      </c>
      <c r="M484" s="144" t="str">
        <f t="shared" si="69"/>
        <v>Low</v>
      </c>
      <c r="N484" s="144" t="s">
        <v>1364</v>
      </c>
      <c r="O484" s="189"/>
      <c r="P484" s="144" t="s">
        <v>6943</v>
      </c>
      <c r="Q484" s="152" t="s">
        <v>6944</v>
      </c>
    </row>
    <row r="485" spans="1:17" ht="51" customHeight="1" x14ac:dyDescent="0.4">
      <c r="A485" s="144" t="str">
        <f t="shared" ca="1" si="68"/>
        <v>Expired</v>
      </c>
      <c r="B485" s="144" t="s">
        <v>191</v>
      </c>
      <c r="C485" s="145">
        <v>41851</v>
      </c>
      <c r="D485" s="145">
        <v>42563</v>
      </c>
      <c r="E485" s="145">
        <f t="shared" si="71"/>
        <v>43292</v>
      </c>
      <c r="F485" s="144" t="s">
        <v>3414</v>
      </c>
      <c r="G485" s="144" t="s">
        <v>4231</v>
      </c>
      <c r="H485" s="144" t="s">
        <v>7919</v>
      </c>
      <c r="I485" s="144" t="s">
        <v>3492</v>
      </c>
      <c r="J485" s="144" t="s">
        <v>2467</v>
      </c>
      <c r="K485" s="146" t="str">
        <f t="shared" si="70"/>
        <v>LP</v>
      </c>
      <c r="L485" s="144" t="s">
        <v>6264</v>
      </c>
      <c r="M485" s="144" t="str">
        <f t="shared" si="69"/>
        <v>Low</v>
      </c>
      <c r="N485" s="144" t="s">
        <v>320</v>
      </c>
      <c r="O485" s="189"/>
      <c r="P485" s="144"/>
      <c r="Q485" s="152"/>
    </row>
    <row r="486" spans="1:17" ht="46.5" customHeight="1" x14ac:dyDescent="0.4">
      <c r="A486" s="144" t="str">
        <f t="shared" ca="1" si="68"/>
        <v>Active</v>
      </c>
      <c r="B486" s="144" t="s">
        <v>9598</v>
      </c>
      <c r="C486" s="145">
        <v>45408</v>
      </c>
      <c r="D486" s="145">
        <f>C486</f>
        <v>45408</v>
      </c>
      <c r="E486" s="145">
        <f t="shared" si="71"/>
        <v>46137</v>
      </c>
      <c r="F486" s="144" t="s">
        <v>9599</v>
      </c>
      <c r="G486" s="144" t="s">
        <v>9600</v>
      </c>
      <c r="H486" s="144" t="s">
        <v>7921</v>
      </c>
      <c r="I486" s="144" t="s">
        <v>3492</v>
      </c>
      <c r="J486" s="144" t="s">
        <v>2467</v>
      </c>
      <c r="K486" s="146" t="str">
        <f t="shared" si="70"/>
        <v>LP</v>
      </c>
      <c r="L486" s="144" t="s">
        <v>6261</v>
      </c>
      <c r="M486" s="144" t="str">
        <f t="shared" si="69"/>
        <v>Medium</v>
      </c>
      <c r="N486" s="144" t="s">
        <v>9601</v>
      </c>
      <c r="O486" s="189" t="s">
        <v>9602</v>
      </c>
      <c r="P486" s="144" t="s">
        <v>9603</v>
      </c>
      <c r="Q486" s="147" t="s">
        <v>9604</v>
      </c>
    </row>
    <row r="487" spans="1:17" ht="54" customHeight="1" x14ac:dyDescent="0.4">
      <c r="A487" s="144" t="str">
        <f t="shared" ca="1" si="68"/>
        <v>Expired</v>
      </c>
      <c r="B487" s="144" t="s">
        <v>2743</v>
      </c>
      <c r="C487" s="145">
        <v>41983</v>
      </c>
      <c r="D487" s="145">
        <v>44175</v>
      </c>
      <c r="E487" s="145">
        <f t="shared" si="71"/>
        <v>44904</v>
      </c>
      <c r="F487" s="144" t="s">
        <v>2046</v>
      </c>
      <c r="G487" s="144" t="s">
        <v>4233</v>
      </c>
      <c r="H487" s="144" t="s">
        <v>23</v>
      </c>
      <c r="I487" s="144" t="s">
        <v>3492</v>
      </c>
      <c r="J487" s="144" t="s">
        <v>2467</v>
      </c>
      <c r="K487" s="146" t="str">
        <f t="shared" si="70"/>
        <v>LP</v>
      </c>
      <c r="L487" s="144" t="s">
        <v>6264</v>
      </c>
      <c r="M487" s="144" t="str">
        <f t="shared" si="69"/>
        <v>Low</v>
      </c>
      <c r="N487" s="144" t="s">
        <v>3784</v>
      </c>
      <c r="O487" s="189"/>
      <c r="P487" s="144" t="s">
        <v>1051</v>
      </c>
      <c r="Q487" s="147" t="s">
        <v>4234</v>
      </c>
    </row>
    <row r="488" spans="1:17" ht="47.6" x14ac:dyDescent="0.4">
      <c r="A488" s="144" t="str">
        <f t="shared" ca="1" si="68"/>
        <v>Expired</v>
      </c>
      <c r="B488" s="144" t="s">
        <v>50</v>
      </c>
      <c r="C488" s="145">
        <v>41723</v>
      </c>
      <c r="D488" s="145">
        <f>C488</f>
        <v>41723</v>
      </c>
      <c r="E488" s="145">
        <f t="shared" si="71"/>
        <v>42453</v>
      </c>
      <c r="F488" s="144" t="s">
        <v>1993</v>
      </c>
      <c r="G488" s="144" t="s">
        <v>4235</v>
      </c>
      <c r="H488" s="144" t="s">
        <v>7</v>
      </c>
      <c r="I488" s="144" t="s">
        <v>3492</v>
      </c>
      <c r="J488" s="144" t="s">
        <v>2467</v>
      </c>
      <c r="K488" s="146" t="str">
        <f t="shared" si="70"/>
        <v>LP</v>
      </c>
      <c r="L488" s="144" t="s">
        <v>6264</v>
      </c>
      <c r="M488" s="144" t="str">
        <f t="shared" si="69"/>
        <v>Low</v>
      </c>
      <c r="N488" s="144" t="s">
        <v>3415</v>
      </c>
      <c r="O488" s="189"/>
      <c r="P488" s="144" t="s">
        <v>663</v>
      </c>
      <c r="Q488" s="147" t="s">
        <v>4236</v>
      </c>
    </row>
    <row r="489" spans="1:17" ht="52.5" customHeight="1" x14ac:dyDescent="0.4">
      <c r="A489" s="144" t="str">
        <f t="shared" ca="1" si="68"/>
        <v>Expired</v>
      </c>
      <c r="B489" s="144" t="s">
        <v>876</v>
      </c>
      <c r="C489" s="145">
        <v>42359</v>
      </c>
      <c r="D489" s="145">
        <v>43091</v>
      </c>
      <c r="E489" s="145">
        <f t="shared" si="71"/>
        <v>43820</v>
      </c>
      <c r="F489" s="144" t="s">
        <v>877</v>
      </c>
      <c r="G489" s="144" t="s">
        <v>4237</v>
      </c>
      <c r="H489" s="144" t="s">
        <v>7919</v>
      </c>
      <c r="I489" s="144" t="s">
        <v>3492</v>
      </c>
      <c r="J489" s="144" t="s">
        <v>2561</v>
      </c>
      <c r="K489" s="146" t="str">
        <f t="shared" si="70"/>
        <v>LP</v>
      </c>
      <c r="L489" s="144" t="s">
        <v>6264</v>
      </c>
      <c r="M489" s="144" t="str">
        <f t="shared" si="69"/>
        <v>Low</v>
      </c>
      <c r="N489" s="144" t="s">
        <v>7533</v>
      </c>
      <c r="O489" s="189"/>
      <c r="P489" s="144" t="s">
        <v>1184</v>
      </c>
      <c r="Q489" s="147" t="s">
        <v>4238</v>
      </c>
    </row>
    <row r="490" spans="1:17" ht="62.25" customHeight="1" x14ac:dyDescent="0.4">
      <c r="A490" s="144" t="str">
        <f t="shared" ca="1" si="68"/>
        <v>Expired</v>
      </c>
      <c r="B490" s="144" t="s">
        <v>2476</v>
      </c>
      <c r="C490" s="145">
        <v>43742</v>
      </c>
      <c r="D490" s="145">
        <v>43742</v>
      </c>
      <c r="E490" s="145">
        <f t="shared" si="71"/>
        <v>44472</v>
      </c>
      <c r="F490" s="144" t="s">
        <v>3028</v>
      </c>
      <c r="G490" s="144" t="s">
        <v>4239</v>
      </c>
      <c r="H490" s="144" t="s">
        <v>7919</v>
      </c>
      <c r="I490" s="144" t="s">
        <v>3492</v>
      </c>
      <c r="J490" s="144" t="s">
        <v>2467</v>
      </c>
      <c r="K490" s="146" t="str">
        <f t="shared" si="70"/>
        <v>LP</v>
      </c>
      <c r="L490" s="144" t="s">
        <v>6264</v>
      </c>
      <c r="M490" s="144" t="str">
        <f t="shared" si="69"/>
        <v>Low</v>
      </c>
      <c r="N490" s="144" t="s">
        <v>7534</v>
      </c>
      <c r="O490" s="189"/>
      <c r="P490" s="144" t="s">
        <v>6942</v>
      </c>
      <c r="Q490" s="147" t="s">
        <v>4240</v>
      </c>
    </row>
    <row r="491" spans="1:17" ht="47.6" x14ac:dyDescent="0.4">
      <c r="A491" s="144" t="str">
        <f t="shared" ca="1" si="68"/>
        <v>Expired</v>
      </c>
      <c r="B491" s="144" t="s">
        <v>6234</v>
      </c>
      <c r="C491" s="145">
        <v>43866</v>
      </c>
      <c r="D491" s="145">
        <v>44597</v>
      </c>
      <c r="E491" s="145">
        <f t="shared" si="71"/>
        <v>45326</v>
      </c>
      <c r="F491" s="144" t="s">
        <v>3029</v>
      </c>
      <c r="G491" s="144" t="s">
        <v>4241</v>
      </c>
      <c r="H491" s="144" t="s">
        <v>7919</v>
      </c>
      <c r="I491" s="144" t="s">
        <v>3492</v>
      </c>
      <c r="J491" s="144" t="s">
        <v>2467</v>
      </c>
      <c r="K491" s="146" t="str">
        <f t="shared" si="70"/>
        <v>LP</v>
      </c>
      <c r="L491" s="144" t="s">
        <v>6268</v>
      </c>
      <c r="M491" s="144" t="str">
        <f>IF(EXACT(L491,"Overseas Charities Operating in Jamaica"),"Medium",IF(EXACT(L491,"Muslim Groups/Foundations"),"Medium",IF(EXACT(L491,"Churches"),"Low",IF(EXACT(L491,"Benevolent Societies"),"Low",IF(EXACT(L491,"Alumni/Past Students'associations"),"Low",IF(EXACT(L491,"Schools(Government/Private)"),"Low",IF(EXACT(L491,"Govt.Based Trusts/Charities"),"Low",IF(EXACT(L491,"Trust"),"Medium",IF(EXACT(L491,"Company Based Foundations"),"Medium",IF(EXACT(L491,"Other Foundations"),"Medium",IF(EXACT(L491,"Unincorporated Groups"),"Medium","")))))))))))</f>
        <v>Low</v>
      </c>
      <c r="N491" s="144" t="s">
        <v>4242</v>
      </c>
      <c r="O491" s="189"/>
      <c r="P491" s="144" t="s">
        <v>6235</v>
      </c>
      <c r="Q491" s="147" t="s">
        <v>6236</v>
      </c>
    </row>
    <row r="492" spans="1:17" ht="54" customHeight="1" x14ac:dyDescent="0.4">
      <c r="A492" s="144" t="str">
        <f t="shared" ca="1" si="68"/>
        <v>Active</v>
      </c>
      <c r="B492" s="148" t="s">
        <v>9660</v>
      </c>
      <c r="C492" s="153">
        <v>43789</v>
      </c>
      <c r="D492" s="157">
        <v>45248</v>
      </c>
      <c r="E492" s="145">
        <f t="shared" si="71"/>
        <v>45978</v>
      </c>
      <c r="F492" s="144" t="s">
        <v>5748</v>
      </c>
      <c r="G492" s="148" t="s">
        <v>4243</v>
      </c>
      <c r="H492" s="148" t="s">
        <v>7</v>
      </c>
      <c r="I492" s="148" t="s">
        <v>2237</v>
      </c>
      <c r="J492" s="144" t="s">
        <v>2467</v>
      </c>
      <c r="K492" s="146" t="str">
        <f t="shared" si="70"/>
        <v>LP</v>
      </c>
      <c r="L492" s="148" t="s">
        <v>6264</v>
      </c>
      <c r="M492" s="144" t="str">
        <f>IF(EXACT(L492,"Overseas Charities Operating in Jamaica"),"Medium",IF(EXACT(L492,"Muslim Groups/Foundations"),"Medium",IF(EXACT(L492,"Churches"),"Low",IF(EXACT(L492,"Benevolent Societies"),"Low",IF(EXACT(L492,"Alumni/Past Students Associations"),"Low",IF(EXACT(L492,"Schools(Government/Private)"),"Low",IF(EXACT(L492,"Govt.Based Trusts/Charities"),"Low",IF(EXACT(L492,"Trust"),"Medium",IF(EXACT(L492,"Company Based Foundations"),"Medium",IF(EXACT(L492,"Other Foundations"),"Medium",IF(EXACT(L492,"Unincorporated Groups"),"Medium","")))))))))))</f>
        <v>Low</v>
      </c>
      <c r="N492" s="148" t="s">
        <v>2283</v>
      </c>
      <c r="O492" s="190"/>
      <c r="P492" s="148" t="s">
        <v>2284</v>
      </c>
      <c r="Q492" s="168"/>
    </row>
    <row r="493" spans="1:17" ht="126.9" x14ac:dyDescent="0.4">
      <c r="A493" s="144" t="str">
        <f t="shared" ca="1" si="68"/>
        <v>Expired</v>
      </c>
      <c r="B493" s="144" t="s">
        <v>2778</v>
      </c>
      <c r="C493" s="145">
        <v>43000</v>
      </c>
      <c r="D493" s="145">
        <v>45191</v>
      </c>
      <c r="E493" s="145">
        <f t="shared" si="71"/>
        <v>45921</v>
      </c>
      <c r="F493" s="144" t="s">
        <v>1038</v>
      </c>
      <c r="G493" s="144" t="s">
        <v>9142</v>
      </c>
      <c r="H493" s="144" t="s">
        <v>23</v>
      </c>
      <c r="I493" s="144" t="s">
        <v>3492</v>
      </c>
      <c r="J493" s="144" t="s">
        <v>2467</v>
      </c>
      <c r="K493" s="146" t="str">
        <f t="shared" si="70"/>
        <v>LP</v>
      </c>
      <c r="L493" s="144" t="s">
        <v>6264</v>
      </c>
      <c r="M493" s="144" t="str">
        <f>IF(EXACT(L493,"Overseas Charities Operating in Jamaica"),"Medium",IF(EXACT(L493,"Muslim Groups/Foundations"),"Medium",IF(EXACT(L493,"Churches"),"Low",IF(EXACT(L493,"Benevolent Societies"),"Low",IF(EXACT(L493,"Alumni/Past Students Associations"),"Low",IF(EXACT(L493,"Schools(Government/Private)"),"Low",IF(EXACT(L493,"Govt.Based Trusts/Charities"),"Low",IF(EXACT(L493,"Trust"),"Medium",IF(EXACT(L493,"Company Based Foundations"),"Medium",IF(EXACT(L493,"Other Foundations"),"Medium",IF(EXACT(L493,"Unincorporated Groups"),"Medium","")))))))))))</f>
        <v>Low</v>
      </c>
      <c r="N493" s="144" t="s">
        <v>7535</v>
      </c>
      <c r="O493" s="189" t="s">
        <v>9143</v>
      </c>
      <c r="P493" s="144" t="s">
        <v>9144</v>
      </c>
      <c r="Q493" s="147" t="s">
        <v>9145</v>
      </c>
    </row>
    <row r="494" spans="1:17" ht="31.75" x14ac:dyDescent="0.4">
      <c r="A494" s="144" t="str">
        <f t="shared" ca="1" si="68"/>
        <v>Expired</v>
      </c>
      <c r="B494" s="144" t="s">
        <v>2518</v>
      </c>
      <c r="C494" s="145">
        <v>43768</v>
      </c>
      <c r="D494" s="145">
        <v>43768</v>
      </c>
      <c r="E494" s="145">
        <f t="shared" si="71"/>
        <v>44498</v>
      </c>
      <c r="F494" s="144" t="s">
        <v>3030</v>
      </c>
      <c r="G494" s="144" t="s">
        <v>4244</v>
      </c>
      <c r="H494" s="144" t="s">
        <v>7919</v>
      </c>
      <c r="I494" s="144" t="s">
        <v>3492</v>
      </c>
      <c r="J494" s="144" t="s">
        <v>2467</v>
      </c>
      <c r="K494" s="146" t="str">
        <f t="shared" si="70"/>
        <v>LP</v>
      </c>
      <c r="L494" s="144" t="s">
        <v>6264</v>
      </c>
      <c r="M494" s="144" t="str">
        <f>IF(EXACT(L494,"Overseas Charities Operating in Jamaica"),"Medium",IF(EXACT(L494,"Muslim Groups/Foundations"),"Medium",IF(EXACT(L494,"Churches"),"Low",IF(EXACT(L494,"Benevolent Societies"),"Low",IF(EXACT(L494,"Alumni/Past Students Associations"),"Low",IF(EXACT(L494,"Schools(Government/Private)"),"Low",IF(EXACT(L494,"Govt.Based Trusts/Charities"),"Low",IF(EXACT(L494,"Trust"),"Medium",IF(EXACT(L494,"Company Based Foundations"),"Medium",IF(EXACT(L494,"Other Foundations"),"Medium",IF(EXACT(L494,"Unincorporated Groups"),"Medium","")))))))))))</f>
        <v>Low</v>
      </c>
      <c r="N494" s="144" t="s">
        <v>4245</v>
      </c>
      <c r="O494" s="189"/>
      <c r="P494" s="144" t="s">
        <v>1745</v>
      </c>
      <c r="Q494" s="147" t="s">
        <v>4246</v>
      </c>
    </row>
    <row r="495" spans="1:17" ht="47.6" x14ac:dyDescent="0.4">
      <c r="A495" s="144" t="str">
        <f t="shared" ca="1" si="68"/>
        <v>Active</v>
      </c>
      <c r="B495" s="144" t="s">
        <v>2637</v>
      </c>
      <c r="C495" s="145">
        <v>43476</v>
      </c>
      <c r="D495" s="145">
        <v>45668</v>
      </c>
      <c r="E495" s="145">
        <f t="shared" si="71"/>
        <v>46397</v>
      </c>
      <c r="F495" s="144" t="s">
        <v>3031</v>
      </c>
      <c r="G495" s="144" t="s">
        <v>4247</v>
      </c>
      <c r="H495" s="144" t="s">
        <v>36</v>
      </c>
      <c r="I495" s="144" t="s">
        <v>3492</v>
      </c>
      <c r="J495" s="144" t="s">
        <v>2467</v>
      </c>
      <c r="K495" s="146" t="str">
        <f t="shared" si="70"/>
        <v>LP</v>
      </c>
      <c r="L495" s="144" t="s">
        <v>6264</v>
      </c>
      <c r="M495" s="144" t="str">
        <f>IF(EXACT(L495,"Overseas Charities Operating in Jamaica"),"Medium",IF(EXACT(L495,"Muslim Groups/Foundations"),"Medium",IF(EXACT(L495,"Churches"),"Low",IF(EXACT(L495,"Benevolent Societies"),"Low",IF(EXACT(L495,"Alumni/Past Students Associations"),"Low",IF(EXACT(L495,"Schools(Government/Private)"),"Low",IF(EXACT(L495,"Govt.Based Trusts/Charities"),"Low",IF(EXACT(L495,"Trust"),"Medium",IF(EXACT(L495,"Company Based Foundations"),"Medium",IF(EXACT(L495,"Other Foundations"),"Medium",IF(EXACT(L495,"Unincorporated Groups"),"Medium","")))))))))))</f>
        <v>Low</v>
      </c>
      <c r="N495" s="144" t="s">
        <v>7536</v>
      </c>
      <c r="O495" s="189" t="s">
        <v>8013</v>
      </c>
      <c r="P495" s="144" t="s">
        <v>8014</v>
      </c>
      <c r="Q495" s="147" t="s">
        <v>8015</v>
      </c>
    </row>
    <row r="496" spans="1:17" ht="56.25" customHeight="1" x14ac:dyDescent="0.4">
      <c r="A496" s="144" t="str">
        <f t="shared" ca="1" si="68"/>
        <v>Active</v>
      </c>
      <c r="B496" s="144" t="s">
        <v>2572</v>
      </c>
      <c r="C496" s="145">
        <v>43642</v>
      </c>
      <c r="D496" s="145">
        <v>45834</v>
      </c>
      <c r="E496" s="145">
        <f>DATE(YEAR(D496),MONTH(D496)+18,DAY(D496)-1)</f>
        <v>46381</v>
      </c>
      <c r="F496" s="144" t="s">
        <v>10629</v>
      </c>
      <c r="G496" s="144" t="s">
        <v>5190</v>
      </c>
      <c r="H496" s="144" t="s">
        <v>7919</v>
      </c>
      <c r="I496" s="144" t="s">
        <v>3492</v>
      </c>
      <c r="J496" s="144" t="s">
        <v>2467</v>
      </c>
      <c r="K496" s="146" t="str">
        <f t="shared" si="70"/>
        <v>LP</v>
      </c>
      <c r="L496" s="148" t="s">
        <v>6264</v>
      </c>
      <c r="M496" s="144" t="str">
        <f>IF(EXACT(L496,"Overseas Charities Operating in Jamaica"),"Medium",IF(EXACT(L496,"Muslim Groups/Foundations"),"Medium",IF(EXACT(L496,"Churches"),"Low",IF(EXACT(L496,"Benevolent Societies"),"Low",IF(EXACT(L496,"Alumni/Past Students'associations"),"Low",IF(EXACT(L496,"Schools(Government/Private)"),"Low",IF(EXACT(L496,"Govt.Based Trust/Charities"),"Low",IF(EXACT(L496,"Trust"),"Medium",IF(EXACT(L496,"Company Based Foundations"),"Medium",IF(EXACT(L496,"Other Foundations"),"Medium",IF(EXACT(L496,"Unincorporated Groups"),"Medium","")))))))))))</f>
        <v>Low</v>
      </c>
      <c r="N496" s="144" t="s">
        <v>5191</v>
      </c>
      <c r="O496" s="189" t="s">
        <v>10608</v>
      </c>
      <c r="P496" s="144" t="s">
        <v>10609</v>
      </c>
      <c r="Q496" s="147" t="s">
        <v>10611</v>
      </c>
    </row>
    <row r="497" spans="1:17" ht="79.3" x14ac:dyDescent="0.4">
      <c r="A497" s="144" t="str">
        <f t="shared" ca="1" si="68"/>
        <v>Expired</v>
      </c>
      <c r="B497" s="144" t="s">
        <v>784</v>
      </c>
      <c r="C497" s="145">
        <v>42515</v>
      </c>
      <c r="D497" s="145">
        <v>42515</v>
      </c>
      <c r="E497" s="145">
        <f t="shared" ref="E497:E534" si="72">DATE(YEAR(D497)+2,MONTH(D497),DAY(D497)-1)</f>
        <v>43244</v>
      </c>
      <c r="F497" s="144" t="s">
        <v>1921</v>
      </c>
      <c r="G497" s="144" t="s">
        <v>4248</v>
      </c>
      <c r="H497" s="144" t="s">
        <v>7919</v>
      </c>
      <c r="I497" s="144" t="s">
        <v>3492</v>
      </c>
      <c r="J497" s="144" t="s">
        <v>2467</v>
      </c>
      <c r="K497" s="146" t="str">
        <f t="shared" si="70"/>
        <v>LP</v>
      </c>
      <c r="L497" s="144" t="s">
        <v>6263</v>
      </c>
      <c r="M497" s="144" t="str">
        <f t="shared" ref="M497:M505" si="73">IF(EXACT(L497,"Overseas Charities Operating in Jamaica"),"Medium",IF(EXACT(L497,"Muslim Groups/Foundations"),"Medium",IF(EXACT(L497,"Churches"),"Low",IF(EXACT(L497,"Benevolent Societies"),"Low",IF(EXACT(L497,"Alumni/Past Students Associations"),"Low",IF(EXACT(L497,"Schools(Government/Private)"),"Low",IF(EXACT(L497,"Govt.Based Trusts/Charities"),"Low",IF(EXACT(L497,"Trust"),"Medium",IF(EXACT(L497,"Company Based Foundations"),"Medium",IF(EXACT(L497,"Other Foundations"),"Medium",IF(EXACT(L497,"Unincorporated Groups"),"Medium","")))))))))))</f>
        <v>Medium</v>
      </c>
      <c r="N497" s="144" t="s">
        <v>4249</v>
      </c>
      <c r="O497" s="189"/>
      <c r="P497" s="144" t="s">
        <v>6941</v>
      </c>
      <c r="Q497" s="147" t="s">
        <v>4250</v>
      </c>
    </row>
    <row r="498" spans="1:17" ht="63.45" x14ac:dyDescent="0.4">
      <c r="A498" s="144" t="str">
        <f t="shared" ca="1" si="68"/>
        <v>Expired</v>
      </c>
      <c r="B498" s="144" t="s">
        <v>1376</v>
      </c>
      <c r="C498" s="145">
        <v>43454</v>
      </c>
      <c r="D498" s="145">
        <v>43454</v>
      </c>
      <c r="E498" s="145">
        <f t="shared" si="72"/>
        <v>44184</v>
      </c>
      <c r="F498" s="144" t="s">
        <v>3416</v>
      </c>
      <c r="G498" s="144" t="s">
        <v>4251</v>
      </c>
      <c r="H498" s="144" t="s">
        <v>19</v>
      </c>
      <c r="I498" s="144" t="s">
        <v>3492</v>
      </c>
      <c r="J498" s="144" t="s">
        <v>2467</v>
      </c>
      <c r="K498" s="146" t="str">
        <f t="shared" si="70"/>
        <v>LP</v>
      </c>
      <c r="L498" s="144" t="s">
        <v>6261</v>
      </c>
      <c r="M498" s="144" t="str">
        <f t="shared" si="73"/>
        <v>Medium</v>
      </c>
      <c r="N498" s="144" t="s">
        <v>7537</v>
      </c>
      <c r="O498" s="189"/>
      <c r="P498" s="144" t="s">
        <v>1839</v>
      </c>
      <c r="Q498" s="147" t="s">
        <v>4252</v>
      </c>
    </row>
    <row r="499" spans="1:17" ht="32.25" customHeight="1" x14ac:dyDescent="0.4">
      <c r="A499" s="144" t="str">
        <f t="shared" ca="1" si="68"/>
        <v>Expired</v>
      </c>
      <c r="B499" s="144" t="s">
        <v>2514</v>
      </c>
      <c r="C499" s="145">
        <v>43909</v>
      </c>
      <c r="D499" s="145">
        <v>43909</v>
      </c>
      <c r="E499" s="145">
        <f t="shared" si="72"/>
        <v>44638</v>
      </c>
      <c r="F499" s="144" t="s">
        <v>3327</v>
      </c>
      <c r="G499" s="144" t="s">
        <v>4253</v>
      </c>
      <c r="H499" s="144" t="s">
        <v>7919</v>
      </c>
      <c r="I499" s="144" t="s">
        <v>3492</v>
      </c>
      <c r="J499" s="144" t="s">
        <v>2467</v>
      </c>
      <c r="K499" s="146" t="str">
        <f t="shared" si="70"/>
        <v>LP</v>
      </c>
      <c r="L499" s="144" t="s">
        <v>6261</v>
      </c>
      <c r="M499" s="144" t="str">
        <f t="shared" si="73"/>
        <v>Medium</v>
      </c>
      <c r="N499" s="144" t="s">
        <v>4254</v>
      </c>
      <c r="O499" s="189"/>
      <c r="P499" s="144" t="s">
        <v>1759</v>
      </c>
      <c r="Q499" s="147" t="s">
        <v>4255</v>
      </c>
    </row>
    <row r="500" spans="1:17" ht="63.45" x14ac:dyDescent="0.4">
      <c r="A500" s="144" t="str">
        <f t="shared" ca="1" si="68"/>
        <v>Expired</v>
      </c>
      <c r="B500" s="144" t="s">
        <v>1397</v>
      </c>
      <c r="C500" s="145">
        <v>43452</v>
      </c>
      <c r="D500" s="145">
        <v>43452</v>
      </c>
      <c r="E500" s="145">
        <f t="shared" si="72"/>
        <v>44182</v>
      </c>
      <c r="F500" s="144" t="s">
        <v>6016</v>
      </c>
      <c r="G500" s="144" t="s">
        <v>4256</v>
      </c>
      <c r="H500" s="144" t="s">
        <v>716</v>
      </c>
      <c r="I500" s="144" t="s">
        <v>3492</v>
      </c>
      <c r="J500" s="144" t="s">
        <v>2467</v>
      </c>
      <c r="K500" s="146" t="str">
        <f t="shared" si="70"/>
        <v>LP</v>
      </c>
      <c r="L500" s="144" t="s">
        <v>6261</v>
      </c>
      <c r="M500" s="144" t="str">
        <f t="shared" si="73"/>
        <v>Medium</v>
      </c>
      <c r="N500" s="144" t="s">
        <v>7538</v>
      </c>
      <c r="O500" s="189"/>
      <c r="P500" s="144" t="s">
        <v>6940</v>
      </c>
      <c r="Q500" s="147" t="s">
        <v>6939</v>
      </c>
    </row>
    <row r="501" spans="1:17" ht="31.75" x14ac:dyDescent="0.4">
      <c r="A501" s="144" t="str">
        <f t="shared" ca="1" si="68"/>
        <v>Expired</v>
      </c>
      <c r="B501" s="148" t="s">
        <v>1455</v>
      </c>
      <c r="C501" s="153">
        <v>43033</v>
      </c>
      <c r="D501" s="157">
        <v>43033</v>
      </c>
      <c r="E501" s="145">
        <f t="shared" si="72"/>
        <v>43762</v>
      </c>
      <c r="F501" s="144" t="s">
        <v>5749</v>
      </c>
      <c r="G501" s="148" t="s">
        <v>4257</v>
      </c>
      <c r="H501" s="148" t="s">
        <v>10</v>
      </c>
      <c r="I501" s="148" t="s">
        <v>2237</v>
      </c>
      <c r="J501" s="144" t="s">
        <v>2466</v>
      </c>
      <c r="K501" s="146" t="str">
        <f t="shared" si="70"/>
        <v>LA</v>
      </c>
      <c r="L501" s="148" t="s">
        <v>6270</v>
      </c>
      <c r="M501" s="144" t="str">
        <f t="shared" si="73"/>
        <v>Medium</v>
      </c>
      <c r="N501" s="148" t="s">
        <v>2286</v>
      </c>
      <c r="O501" s="190"/>
      <c r="P501" s="148" t="s">
        <v>2287</v>
      </c>
      <c r="Q501" s="168"/>
    </row>
    <row r="502" spans="1:17" ht="55.5" customHeight="1" x14ac:dyDescent="0.4">
      <c r="A502" s="144" t="str">
        <f t="shared" ca="1" si="68"/>
        <v>Expired</v>
      </c>
      <c r="B502" s="144" t="s">
        <v>2826</v>
      </c>
      <c r="C502" s="145">
        <v>43200</v>
      </c>
      <c r="D502" s="145">
        <v>44661</v>
      </c>
      <c r="E502" s="145">
        <f t="shared" si="72"/>
        <v>45391</v>
      </c>
      <c r="F502" s="144" t="s">
        <v>1996</v>
      </c>
      <c r="G502" s="144" t="s">
        <v>4258</v>
      </c>
      <c r="H502" s="144" t="s">
        <v>45</v>
      </c>
      <c r="I502" s="144" t="s">
        <v>3492</v>
      </c>
      <c r="J502" s="144" t="s">
        <v>2467</v>
      </c>
      <c r="K502" s="146" t="str">
        <f t="shared" si="70"/>
        <v>LP</v>
      </c>
      <c r="L502" s="144" t="s">
        <v>6261</v>
      </c>
      <c r="M502" s="144" t="str">
        <f t="shared" si="73"/>
        <v>Medium</v>
      </c>
      <c r="N502" s="144" t="s">
        <v>7539</v>
      </c>
      <c r="O502" s="189"/>
      <c r="P502" s="144" t="s">
        <v>1783</v>
      </c>
      <c r="Q502" s="147" t="s">
        <v>749</v>
      </c>
    </row>
    <row r="503" spans="1:17" ht="142.75" x14ac:dyDescent="0.4">
      <c r="A503" s="144" t="str">
        <f t="shared" ca="1" si="68"/>
        <v>Expired</v>
      </c>
      <c r="B503" s="144" t="s">
        <v>754</v>
      </c>
      <c r="C503" s="145">
        <v>42178</v>
      </c>
      <c r="D503" s="145">
        <v>43639</v>
      </c>
      <c r="E503" s="145">
        <f t="shared" si="72"/>
        <v>44369</v>
      </c>
      <c r="F503" s="144" t="s">
        <v>2051</v>
      </c>
      <c r="G503" s="144" t="s">
        <v>4259</v>
      </c>
      <c r="H503" s="144" t="s">
        <v>7919</v>
      </c>
      <c r="I503" s="144" t="s">
        <v>3492</v>
      </c>
      <c r="J503" s="144" t="s">
        <v>2467</v>
      </c>
      <c r="K503" s="146" t="str">
        <f t="shared" si="70"/>
        <v>LP</v>
      </c>
      <c r="L503" s="144" t="s">
        <v>6263</v>
      </c>
      <c r="M503" s="144" t="str">
        <f t="shared" si="73"/>
        <v>Medium</v>
      </c>
      <c r="N503" s="144" t="s">
        <v>7540</v>
      </c>
      <c r="O503" s="189"/>
      <c r="P503" s="169" t="s">
        <v>6936</v>
      </c>
      <c r="Q503" s="152" t="s">
        <v>6935</v>
      </c>
    </row>
    <row r="504" spans="1:17" ht="79.3" x14ac:dyDescent="0.4">
      <c r="A504" s="144" t="str">
        <f t="shared" ca="1" si="68"/>
        <v>Expired</v>
      </c>
      <c r="B504" s="144" t="s">
        <v>1326</v>
      </c>
      <c r="C504" s="145">
        <v>43347</v>
      </c>
      <c r="D504" s="145">
        <v>43347</v>
      </c>
      <c r="E504" s="145">
        <f t="shared" si="72"/>
        <v>44077</v>
      </c>
      <c r="F504" s="144" t="s">
        <v>3032</v>
      </c>
      <c r="G504" s="144" t="s">
        <v>4260</v>
      </c>
      <c r="H504" s="144" t="s">
        <v>19</v>
      </c>
      <c r="I504" s="144" t="s">
        <v>3492</v>
      </c>
      <c r="J504" s="144" t="s">
        <v>2467</v>
      </c>
      <c r="K504" s="146" t="str">
        <f t="shared" si="70"/>
        <v>LP</v>
      </c>
      <c r="L504" s="144" t="s">
        <v>6264</v>
      </c>
      <c r="M504" s="144" t="str">
        <f t="shared" si="73"/>
        <v>Low</v>
      </c>
      <c r="N504" s="144" t="s">
        <v>7541</v>
      </c>
      <c r="O504" s="189"/>
      <c r="P504" s="144" t="s">
        <v>1161</v>
      </c>
      <c r="Q504" s="152" t="s">
        <v>4261</v>
      </c>
    </row>
    <row r="505" spans="1:17" ht="79.3" x14ac:dyDescent="0.4">
      <c r="A505" s="144" t="str">
        <f t="shared" ca="1" si="68"/>
        <v>Expired</v>
      </c>
      <c r="B505" s="144" t="s">
        <v>1192</v>
      </c>
      <c r="C505" s="145">
        <v>43165</v>
      </c>
      <c r="D505" s="145">
        <v>43165</v>
      </c>
      <c r="E505" s="145">
        <f t="shared" si="72"/>
        <v>43895</v>
      </c>
      <c r="F505" s="144" t="s">
        <v>1896</v>
      </c>
      <c r="G505" s="144" t="s">
        <v>4262</v>
      </c>
      <c r="H505" s="144" t="s">
        <v>19</v>
      </c>
      <c r="I505" s="144" t="s">
        <v>3492</v>
      </c>
      <c r="J505" s="144" t="s">
        <v>2467</v>
      </c>
      <c r="K505" s="146" t="str">
        <f t="shared" si="70"/>
        <v>LP</v>
      </c>
      <c r="L505" s="144" t="s">
        <v>6264</v>
      </c>
      <c r="M505" s="144" t="str">
        <f t="shared" si="73"/>
        <v>Low</v>
      </c>
      <c r="N505" s="144" t="s">
        <v>4263</v>
      </c>
      <c r="O505" s="189"/>
      <c r="P505" s="144" t="s">
        <v>1193</v>
      </c>
      <c r="Q505" s="147" t="s">
        <v>4264</v>
      </c>
    </row>
    <row r="506" spans="1:17" ht="126.9" x14ac:dyDescent="0.4">
      <c r="A506" s="144" t="str">
        <f t="shared" ca="1" si="68"/>
        <v>Active</v>
      </c>
      <c r="B506" s="144" t="s">
        <v>7989</v>
      </c>
      <c r="C506" s="145">
        <v>41682</v>
      </c>
      <c r="D506" s="145">
        <v>45334</v>
      </c>
      <c r="E506" s="145">
        <f t="shared" si="72"/>
        <v>46064</v>
      </c>
      <c r="F506" s="144" t="s">
        <v>24</v>
      </c>
      <c r="G506" s="144" t="s">
        <v>4174</v>
      </c>
      <c r="H506" s="144" t="s">
        <v>7919</v>
      </c>
      <c r="I506" s="144" t="s">
        <v>3492</v>
      </c>
      <c r="J506" s="144" t="s">
        <v>2467</v>
      </c>
      <c r="K506" s="146" t="str">
        <f t="shared" si="70"/>
        <v>LP</v>
      </c>
      <c r="L506" s="144" t="s">
        <v>6271</v>
      </c>
      <c r="M506" s="144" t="str">
        <f>IF(EXACT(L506,"Overseas Charities Operating in Jamaica"),"Medium",IF(EXACT(L506,"Muslim Groups/Foundations"),"Medium",IF(EXACT(L506,"Churches"),"Low",IF(EXACT(L506,"Benevolent Societies"),"Low",IF(EXACT(L506,"Alumni/Past Students Associations"),"Low",IF(EXACT(L506,"Schools(Government/Private)"),"Low",IF(EXACT(L506,"Govt.Based Trust/Charities"),"Low",IF(EXACT(L506,"Trust"),"Medium",IF(EXACT(L506,"Company Based Foundations"),"Medium",IF(EXACT(L506,"Other Foundations"),"Medium",IF(EXACT(L506,"Unincorporated Groups"),"Medium","")))))))))))</f>
        <v>Low</v>
      </c>
      <c r="N506" s="144" t="s">
        <v>214</v>
      </c>
      <c r="O506" s="189" t="s">
        <v>9403</v>
      </c>
      <c r="P506" s="144" t="s">
        <v>7990</v>
      </c>
      <c r="Q506" s="152" t="s">
        <v>7991</v>
      </c>
    </row>
    <row r="507" spans="1:17" ht="57" customHeight="1" x14ac:dyDescent="0.4">
      <c r="A507" s="144" t="str">
        <f t="shared" ca="1" si="68"/>
        <v>Active</v>
      </c>
      <c r="B507" s="144" t="s">
        <v>10255</v>
      </c>
      <c r="C507" s="145">
        <v>45659</v>
      </c>
      <c r="D507" s="145">
        <v>45659</v>
      </c>
      <c r="E507" s="145">
        <f t="shared" si="72"/>
        <v>46388</v>
      </c>
      <c r="F507" s="144" t="s">
        <v>10233</v>
      </c>
      <c r="G507" s="144" t="s">
        <v>10234</v>
      </c>
      <c r="H507" s="144" t="s">
        <v>7919</v>
      </c>
      <c r="I507" s="144" t="s">
        <v>3492</v>
      </c>
      <c r="J507" s="144" t="s">
        <v>2467</v>
      </c>
      <c r="K507" s="146" t="str">
        <f t="shared" si="70"/>
        <v>LP</v>
      </c>
      <c r="L507" s="144" t="s">
        <v>6264</v>
      </c>
      <c r="M507" s="144" t="str">
        <f t="shared" ref="M507:M513" si="74">IF(EXACT(L507,"Overseas Charities Operating in Jamaica"),"Medium",IF(EXACT(L507,"Muslim Groups/Foundations"),"Medium",IF(EXACT(L507,"Churches"),"Low",IF(EXACT(L507,"Benevolent Societies"),"Low",IF(EXACT(L507,"Alumni/Past Students Associations"),"Low",IF(EXACT(L507,"Schools(Government/Private)"),"Low",IF(EXACT(L507,"Govt.Based Trusts/Charities"),"Low",IF(EXACT(L507,"Trust"),"Medium",IF(EXACT(L507,"Company Based Foundations"),"Medium",IF(EXACT(L507,"Other Foundations"),"Medium",IF(EXACT(L507,"Unincorporated Groups"),"Medium","")))))))))))</f>
        <v>Low</v>
      </c>
      <c r="N507" s="144" t="s">
        <v>3515</v>
      </c>
      <c r="O507" s="189" t="s">
        <v>10235</v>
      </c>
      <c r="P507" s="144" t="s">
        <v>10236</v>
      </c>
      <c r="Q507" s="147" t="s">
        <v>10237</v>
      </c>
    </row>
    <row r="508" spans="1:17" ht="81" customHeight="1" x14ac:dyDescent="0.4">
      <c r="A508" s="144" t="str">
        <f t="shared" ca="1" si="68"/>
        <v>Expired</v>
      </c>
      <c r="B508" s="144" t="s">
        <v>6282</v>
      </c>
      <c r="C508" s="145">
        <v>43333</v>
      </c>
      <c r="D508" s="145">
        <v>44794</v>
      </c>
      <c r="E508" s="145">
        <f t="shared" si="72"/>
        <v>45524</v>
      </c>
      <c r="F508" s="144" t="s">
        <v>3034</v>
      </c>
      <c r="G508" s="144" t="s">
        <v>4267</v>
      </c>
      <c r="H508" s="144" t="s">
        <v>19</v>
      </c>
      <c r="I508" s="144" t="s">
        <v>3492</v>
      </c>
      <c r="J508" s="144" t="s">
        <v>2467</v>
      </c>
      <c r="K508" s="146" t="str">
        <f t="shared" si="70"/>
        <v>LP</v>
      </c>
      <c r="L508" s="144" t="s">
        <v>6264</v>
      </c>
      <c r="M508" s="144" t="str">
        <f t="shared" si="74"/>
        <v>Low</v>
      </c>
      <c r="N508" s="144" t="s">
        <v>3419</v>
      </c>
      <c r="O508" s="189"/>
      <c r="P508" s="144" t="s">
        <v>1683</v>
      </c>
      <c r="Q508" s="147" t="s">
        <v>4268</v>
      </c>
    </row>
    <row r="509" spans="1:17" ht="47.6" x14ac:dyDescent="0.4">
      <c r="A509" s="144" t="str">
        <f t="shared" ca="1" si="68"/>
        <v>Expired</v>
      </c>
      <c r="B509" s="144" t="s">
        <v>2549</v>
      </c>
      <c r="C509" s="145">
        <v>43972</v>
      </c>
      <c r="D509" s="145">
        <v>43972</v>
      </c>
      <c r="E509" s="145">
        <f t="shared" si="72"/>
        <v>44701</v>
      </c>
      <c r="F509" s="144" t="s">
        <v>3035</v>
      </c>
      <c r="G509" s="144" t="s">
        <v>4269</v>
      </c>
      <c r="H509" s="144" t="s">
        <v>19</v>
      </c>
      <c r="I509" s="144" t="s">
        <v>3492</v>
      </c>
      <c r="J509" s="144" t="s">
        <v>2467</v>
      </c>
      <c r="K509" s="146" t="str">
        <f t="shared" si="70"/>
        <v>LP</v>
      </c>
      <c r="L509" s="144" t="s">
        <v>6264</v>
      </c>
      <c r="M509" s="144" t="str">
        <f t="shared" si="74"/>
        <v>Low</v>
      </c>
      <c r="N509" s="144" t="s">
        <v>1364</v>
      </c>
      <c r="O509" s="189"/>
      <c r="P509" s="144" t="s">
        <v>7025</v>
      </c>
      <c r="Q509" s="147" t="s">
        <v>7026</v>
      </c>
    </row>
    <row r="510" spans="1:17" ht="79.3" x14ac:dyDescent="0.4">
      <c r="A510" s="144" t="str">
        <f t="shared" ca="1" si="68"/>
        <v>Active</v>
      </c>
      <c r="B510" s="144" t="s">
        <v>7917</v>
      </c>
      <c r="C510" s="145">
        <v>42991</v>
      </c>
      <c r="D510" s="145">
        <v>45563</v>
      </c>
      <c r="E510" s="145">
        <f t="shared" si="72"/>
        <v>46292</v>
      </c>
      <c r="F510" s="144" t="s">
        <v>5750</v>
      </c>
      <c r="G510" s="144" t="s">
        <v>4270</v>
      </c>
      <c r="H510" s="144" t="s">
        <v>19</v>
      </c>
      <c r="I510" s="144" t="s">
        <v>3492</v>
      </c>
      <c r="J510" s="144" t="s">
        <v>2467</v>
      </c>
      <c r="K510" s="146" t="str">
        <f t="shared" si="70"/>
        <v>LP</v>
      </c>
      <c r="L510" s="144" t="s">
        <v>6264</v>
      </c>
      <c r="M510" s="144" t="str">
        <f t="shared" si="74"/>
        <v>Low</v>
      </c>
      <c r="N510" s="144" t="s">
        <v>7543</v>
      </c>
      <c r="O510" s="189"/>
      <c r="P510" s="169" t="s">
        <v>1040</v>
      </c>
      <c r="Q510" s="147" t="s">
        <v>4271</v>
      </c>
    </row>
    <row r="511" spans="1:17" ht="31.75" x14ac:dyDescent="0.4">
      <c r="A511" s="144" t="str">
        <f t="shared" ca="1" si="68"/>
        <v>Expired</v>
      </c>
      <c r="B511" s="144" t="s">
        <v>1417</v>
      </c>
      <c r="C511" s="145">
        <v>43525</v>
      </c>
      <c r="D511" s="145">
        <v>43525</v>
      </c>
      <c r="E511" s="145">
        <f t="shared" si="72"/>
        <v>44255</v>
      </c>
      <c r="F511" s="144" t="s">
        <v>6017</v>
      </c>
      <c r="G511" s="144" t="s">
        <v>4272</v>
      </c>
      <c r="H511" s="144" t="s">
        <v>7921</v>
      </c>
      <c r="I511" s="144" t="s">
        <v>3492</v>
      </c>
      <c r="J511" s="144" t="s">
        <v>2467</v>
      </c>
      <c r="K511" s="146" t="str">
        <f t="shared" si="70"/>
        <v>LP</v>
      </c>
      <c r="L511" s="144" t="s">
        <v>6264</v>
      </c>
      <c r="M511" s="144" t="str">
        <f t="shared" si="74"/>
        <v>Low</v>
      </c>
      <c r="N511" s="144" t="s">
        <v>4273</v>
      </c>
      <c r="O511" s="189"/>
      <c r="P511" s="144" t="s">
        <v>1707</v>
      </c>
      <c r="Q511" s="152" t="s">
        <v>7024</v>
      </c>
    </row>
    <row r="512" spans="1:17" ht="66.75" customHeight="1" x14ac:dyDescent="0.4">
      <c r="A512" s="144" t="str">
        <f t="shared" ca="1" si="68"/>
        <v>Active</v>
      </c>
      <c r="B512" s="144" t="s">
        <v>9069</v>
      </c>
      <c r="C512" s="145">
        <v>45323</v>
      </c>
      <c r="D512" s="145">
        <f>C512</f>
        <v>45323</v>
      </c>
      <c r="E512" s="145">
        <f t="shared" si="72"/>
        <v>46053</v>
      </c>
      <c r="F512" s="144" t="s">
        <v>9070</v>
      </c>
      <c r="G512" s="144" t="s">
        <v>9071</v>
      </c>
      <c r="H512" s="144" t="s">
        <v>19</v>
      </c>
      <c r="I512" s="144" t="s">
        <v>3492</v>
      </c>
      <c r="J512" s="144" t="s">
        <v>2467</v>
      </c>
      <c r="K512" s="146" t="str">
        <f t="shared" si="70"/>
        <v>LP</v>
      </c>
      <c r="L512" s="144" t="s">
        <v>6261</v>
      </c>
      <c r="M512" s="144" t="str">
        <f t="shared" si="74"/>
        <v>Medium</v>
      </c>
      <c r="N512" s="144" t="s">
        <v>9072</v>
      </c>
      <c r="O512" s="189" t="s">
        <v>9073</v>
      </c>
      <c r="P512" s="144" t="s">
        <v>9074</v>
      </c>
      <c r="Q512" s="147" t="s">
        <v>9075</v>
      </c>
    </row>
    <row r="513" spans="1:17" ht="126.9" x14ac:dyDescent="0.4">
      <c r="A513" s="144" t="str">
        <f t="shared" ca="1" si="68"/>
        <v>Expired</v>
      </c>
      <c r="B513" s="144" t="s">
        <v>1278</v>
      </c>
      <c r="C513" s="145">
        <v>43271</v>
      </c>
      <c r="D513" s="145">
        <v>43271</v>
      </c>
      <c r="E513" s="145">
        <f t="shared" si="72"/>
        <v>44001</v>
      </c>
      <c r="F513" s="144" t="s">
        <v>3036</v>
      </c>
      <c r="G513" s="144" t="s">
        <v>4274</v>
      </c>
      <c r="H513" s="144" t="s">
        <v>19</v>
      </c>
      <c r="I513" s="144" t="s">
        <v>3492</v>
      </c>
      <c r="J513" s="144" t="s">
        <v>2467</v>
      </c>
      <c r="K513" s="146" t="str">
        <f t="shared" si="70"/>
        <v>LP</v>
      </c>
      <c r="L513" s="144" t="s">
        <v>6266</v>
      </c>
      <c r="M513" s="144" t="str">
        <f t="shared" si="74"/>
        <v>Low</v>
      </c>
      <c r="N513" s="144" t="s">
        <v>7544</v>
      </c>
      <c r="O513" s="189"/>
      <c r="P513" s="144" t="s">
        <v>7022</v>
      </c>
      <c r="Q513" s="152" t="s">
        <v>7023</v>
      </c>
    </row>
    <row r="514" spans="1:17" ht="63.45" x14ac:dyDescent="0.4">
      <c r="A514" s="144" t="str">
        <f t="shared" ca="1" si="68"/>
        <v>Expired</v>
      </c>
      <c r="B514" s="144" t="s">
        <v>6424</v>
      </c>
      <c r="C514" s="145">
        <v>44963</v>
      </c>
      <c r="D514" s="145">
        <f>C514</f>
        <v>44963</v>
      </c>
      <c r="E514" s="145">
        <f t="shared" si="72"/>
        <v>45693</v>
      </c>
      <c r="F514" s="144" t="s">
        <v>6425</v>
      </c>
      <c r="G514" s="144" t="s">
        <v>6426</v>
      </c>
      <c r="H514" s="144" t="s">
        <v>7919</v>
      </c>
      <c r="I514" s="144" t="s">
        <v>3492</v>
      </c>
      <c r="J514" s="144" t="s">
        <v>2467</v>
      </c>
      <c r="K514" s="146" t="str">
        <f t="shared" si="70"/>
        <v>LP</v>
      </c>
      <c r="L514" s="144" t="s">
        <v>6261</v>
      </c>
      <c r="M514" s="144" t="str">
        <f>IF(EXACT(L514,"Overseas Charities Operating in Jamaica"),"Medium",IF(EXACT(L514,"Muslim Groups/Foundations"),"Medium",IF(EXACT(L514,"Churches"),"Low",IF(EXACT(L514,"Benevolent Societies"),"Low",IF(EXACT(L514,"Alumni/Past Students Associations"),"Low",IF(EXACT(L514,"Schools(Government/Private)"),"Low",IF(EXACT(L514,"Govt.Based Trust/Charities"),"Low",IF(EXACT(L514,"Trust"),"Medium",IF(EXACT(L514,"Company Based Foundations"),"Medium",IF(EXACT(L514,"Other Foundations"),"Medium",IF(EXACT(L514,"Unincorporated Groups"),"Medium","")))))))))))</f>
        <v>Medium</v>
      </c>
      <c r="N514" s="144" t="s">
        <v>7334</v>
      </c>
      <c r="O514" s="189"/>
      <c r="P514" s="144" t="s">
        <v>6427</v>
      </c>
      <c r="Q514" s="152" t="s">
        <v>7011</v>
      </c>
    </row>
    <row r="515" spans="1:17" ht="79.3" x14ac:dyDescent="0.4">
      <c r="A515" s="144" t="str">
        <f t="shared" ca="1" si="68"/>
        <v>Expired</v>
      </c>
      <c r="B515" s="144" t="s">
        <v>1457</v>
      </c>
      <c r="C515" s="145">
        <v>43315</v>
      </c>
      <c r="D515" s="145">
        <v>43315</v>
      </c>
      <c r="E515" s="145">
        <f t="shared" si="72"/>
        <v>44045</v>
      </c>
      <c r="F515" s="144" t="s">
        <v>10555</v>
      </c>
      <c r="G515" s="144" t="s">
        <v>4278</v>
      </c>
      <c r="H515" s="144" t="s">
        <v>7919</v>
      </c>
      <c r="I515" s="144" t="s">
        <v>3492</v>
      </c>
      <c r="J515" s="144" t="s">
        <v>2467</v>
      </c>
      <c r="K515" s="146" t="str">
        <f t="shared" si="70"/>
        <v>LP</v>
      </c>
      <c r="L515" s="144" t="s">
        <v>6261</v>
      </c>
      <c r="M515" s="144" t="str">
        <f>IF(EXACT(L515,"Overseas Charities Operating in Jamaica"),"Medium",IF(EXACT(L515,"Muslim Groups/Foundations"),"Medium",IF(EXACT(L515,"Churches"),"Low",IF(EXACT(L515,"Benevolent Societies"),"Low",IF(EXACT(L515,"Alumni/Past Students Associations"),"Low",IF(EXACT(L515,"Schools(Government/Private)"),"Low",IF(EXACT(L515,"Govt.Based Trusts/Charities"),"Low",IF(EXACT(L515,"Trust"),"Medium",IF(EXACT(L515,"Company Based Foundations"),"Medium",IF(EXACT(L515,"Other Foundations"),"Medium",IF(EXACT(L515,"Unincorporated Groups"),"Medium","")))))))))))</f>
        <v>Medium</v>
      </c>
      <c r="N515" s="144" t="s">
        <v>7545</v>
      </c>
      <c r="O515" s="189"/>
      <c r="P515" s="144" t="s">
        <v>2222</v>
      </c>
      <c r="Q515" s="147" t="s">
        <v>4279</v>
      </c>
    </row>
    <row r="516" spans="1:17" ht="95.15" x14ac:dyDescent="0.4">
      <c r="A516" s="144" t="str">
        <f t="shared" ca="1" si="68"/>
        <v>Active</v>
      </c>
      <c r="B516" s="144" t="s">
        <v>2828</v>
      </c>
      <c r="C516" s="145">
        <v>42324</v>
      </c>
      <c r="D516" s="145">
        <v>45245</v>
      </c>
      <c r="E516" s="145">
        <f t="shared" si="72"/>
        <v>45975</v>
      </c>
      <c r="F516" s="144" t="s">
        <v>1919</v>
      </c>
      <c r="G516" s="144" t="s">
        <v>4280</v>
      </c>
      <c r="H516" s="144" t="s">
        <v>7919</v>
      </c>
      <c r="I516" s="144" t="s">
        <v>3492</v>
      </c>
      <c r="J516" s="144" t="s">
        <v>2467</v>
      </c>
      <c r="K516" s="146" t="str">
        <f t="shared" si="70"/>
        <v>LP</v>
      </c>
      <c r="L516" s="144" t="s">
        <v>6264</v>
      </c>
      <c r="M516" s="144" t="str">
        <f>IF(EXACT(L516,"Overseas Charities Operating in Jamaica"),"Medium",IF(EXACT(L516,"Muslim Groups/Foundations"),"Medium",IF(EXACT(L516,"Churches"),"Low",IF(EXACT(L516,"Benevolent Societies"),"Low",IF(EXACT(L516,"Alumni/Past Students Associations"),"Low",IF(EXACT(L516,"Schools(Government/Private)"),"Low",IF(EXACT(L516,"Govt.Based Trusts/Charities"),"Low",IF(EXACT(L516,"Trust"),"Medium",IF(EXACT(L516,"Company Based Foundations"),"Medium",IF(EXACT(L516,"Other Foundations"),"Medium",IF(EXACT(L516,"Unincorporated Groups"),"Medium","")))))))))))</f>
        <v>Low</v>
      </c>
      <c r="N516" s="144" t="s">
        <v>4281</v>
      </c>
      <c r="O516" s="189" t="s">
        <v>9761</v>
      </c>
      <c r="P516" s="144" t="s">
        <v>4282</v>
      </c>
      <c r="Q516" s="147" t="s">
        <v>9762</v>
      </c>
    </row>
    <row r="517" spans="1:17" ht="57" customHeight="1" x14ac:dyDescent="0.4">
      <c r="A517" s="144" t="str">
        <f t="shared" ca="1" si="68"/>
        <v>Expired</v>
      </c>
      <c r="B517" s="144" t="s">
        <v>5911</v>
      </c>
      <c r="C517" s="145">
        <v>43642</v>
      </c>
      <c r="D517" s="145">
        <v>45103</v>
      </c>
      <c r="E517" s="145">
        <f t="shared" si="72"/>
        <v>45833</v>
      </c>
      <c r="F517" s="144" t="s">
        <v>3037</v>
      </c>
      <c r="G517" s="144" t="s">
        <v>7247</v>
      </c>
      <c r="H517" s="144" t="s">
        <v>7919</v>
      </c>
      <c r="I517" s="144" t="s">
        <v>3492</v>
      </c>
      <c r="J517" s="144" t="s">
        <v>2467</v>
      </c>
      <c r="K517" s="146" t="str">
        <f t="shared" si="70"/>
        <v>LP</v>
      </c>
      <c r="L517" s="144" t="s">
        <v>6262</v>
      </c>
      <c r="M517" s="144" t="str">
        <f>IF(EXACT(L517,"Overseas Charities Operating in Jamaica"),"Medium",IF(EXACT(L517,"Muslim Groups/Foundations"),"Medium",IF(EXACT(L517,"Churches"),"Low",IF(EXACT(L517,"Benevolent Societies"),"Low",IF(EXACT(L517,"Alumni/Past Students Associations"),"Low",IF(EXACT(L517,"Schools(Government/Private)"),"Low",IF(EXACT(L517,"Govt.Based Trusts/Charities"),"Low",IF(EXACT(L517,"Trust"),"Medium",IF(EXACT(L517,"Company Based Foundations"),"Medium",IF(EXACT(L517,"Other Foundations"),"Medium",IF(EXACT(L517,"Unincorporated Groups"),"Medium","")))))))))))</f>
        <v>Medium</v>
      </c>
      <c r="N517" s="144" t="s">
        <v>4283</v>
      </c>
      <c r="O517" s="189" t="s">
        <v>9710</v>
      </c>
      <c r="P517" s="144" t="s">
        <v>9709</v>
      </c>
      <c r="Q517" s="147" t="s">
        <v>9711</v>
      </c>
    </row>
    <row r="518" spans="1:17" ht="54" customHeight="1" x14ac:dyDescent="0.4">
      <c r="A518" s="144" t="str">
        <f t="shared" ca="1" si="68"/>
        <v>Active</v>
      </c>
      <c r="B518" s="144" t="s">
        <v>2783</v>
      </c>
      <c r="C518" s="145">
        <v>43165</v>
      </c>
      <c r="D518" s="145">
        <v>45357</v>
      </c>
      <c r="E518" s="145">
        <f t="shared" si="72"/>
        <v>46086</v>
      </c>
      <c r="F518" s="144" t="s">
        <v>9585</v>
      </c>
      <c r="G518" s="144" t="s">
        <v>4284</v>
      </c>
      <c r="H518" s="144" t="s">
        <v>7919</v>
      </c>
      <c r="I518" s="144" t="s">
        <v>3492</v>
      </c>
      <c r="J518" s="144" t="s">
        <v>2467</v>
      </c>
      <c r="K518" s="146" t="str">
        <f t="shared" si="70"/>
        <v>LP</v>
      </c>
      <c r="L518" s="144" t="s">
        <v>6261</v>
      </c>
      <c r="M518" s="144" t="str">
        <f>IF(EXACT(L518,"Overseas Charities Operating in Jamaica"),"Medium",IF(EXACT(L518,"Muslim Groups/Foundations"),"Medium",IF(EXACT(L518,"Churches"),"Low",IF(EXACT(L518,"Benevolent Societies"),"Low",IF(EXACT(L518,"Alumni/Past Students Associations"),"Low",IF(EXACT(L518,"Schools(Government/Private)"),"Low",IF(EXACT(L518,"Govt.Based Trusts/Charities"),"Low",IF(EXACT(L518,"Trust"),"Medium",IF(EXACT(L518,"Company Based Foundations"),"Medium",IF(EXACT(L518,"Other Foundations"),"Medium",IF(EXACT(L518,"Unincorporated Groups"),"Medium","")))))))))))</f>
        <v>Medium</v>
      </c>
      <c r="N518" s="144" t="s">
        <v>7546</v>
      </c>
      <c r="O518" s="189" t="s">
        <v>9586</v>
      </c>
      <c r="P518" s="144" t="s">
        <v>1829</v>
      </c>
      <c r="Q518" s="147" t="s">
        <v>9587</v>
      </c>
    </row>
    <row r="519" spans="1:17" ht="49.5" customHeight="1" x14ac:dyDescent="0.4">
      <c r="A519" s="144" t="str">
        <f t="shared" ca="1" si="68"/>
        <v>Expired</v>
      </c>
      <c r="B519" s="144" t="s">
        <v>5913</v>
      </c>
      <c r="C519" s="145">
        <v>41810</v>
      </c>
      <c r="D519" s="145">
        <v>44767</v>
      </c>
      <c r="E519" s="145">
        <f t="shared" si="72"/>
        <v>45497</v>
      </c>
      <c r="F519" s="144" t="s">
        <v>9438</v>
      </c>
      <c r="G519" s="144" t="s">
        <v>4285</v>
      </c>
      <c r="H519" s="144" t="s">
        <v>7919</v>
      </c>
      <c r="I519" s="144" t="s">
        <v>3492</v>
      </c>
      <c r="J519" s="144" t="s">
        <v>2467</v>
      </c>
      <c r="K519" s="146" t="str">
        <f t="shared" si="70"/>
        <v>LP</v>
      </c>
      <c r="L519" s="144" t="s">
        <v>6269</v>
      </c>
      <c r="M519" s="144" t="str">
        <f>IF(EXACT(L519,"Overseas Charities Operating in Jamaica"),"Medium",IF(EXACT(L519,"Muslim Groups/Foundations"),"Medium",IF(EXACT(L519,"Churches"),"Low",IF(EXACT(L519,"Benevolent Societies"),"Low",IF(EXACT(L519,"Alumni/Past Students Associations"),"Low",IF(EXACT(L519,"Schools(Government/Private)"),"Low",IF(EXACT(L519,"Govt.Based Trusts/Charities"),"Low",IF(EXACT(L519,"Trust"),"Medium",IF(EXACT(L519,"Company Based Foundations"),"Medium",IF(EXACT(L519,"Other Foundations"),"Medium",IF(EXACT(L519,"Unincorporated Groups"),"Medium","")))))))))))</f>
        <v>Medium</v>
      </c>
      <c r="N519" s="144" t="s">
        <v>285</v>
      </c>
      <c r="O519" s="189"/>
      <c r="P519" s="144" t="s">
        <v>1847</v>
      </c>
      <c r="Q519" s="147" t="s">
        <v>5914</v>
      </c>
    </row>
    <row r="520" spans="1:17" ht="49.5" customHeight="1" x14ac:dyDescent="0.4">
      <c r="A520" s="144" t="str">
        <f t="shared" ca="1" si="68"/>
        <v>Expired</v>
      </c>
      <c r="B520" s="144" t="s">
        <v>203</v>
      </c>
      <c r="C520" s="145">
        <v>41863</v>
      </c>
      <c r="D520" s="145">
        <v>41863</v>
      </c>
      <c r="E520" s="145">
        <f t="shared" si="72"/>
        <v>42593</v>
      </c>
      <c r="F520" s="144" t="s">
        <v>202</v>
      </c>
      <c r="G520" s="144" t="s">
        <v>4052</v>
      </c>
      <c r="H520" s="144" t="s">
        <v>7919</v>
      </c>
      <c r="I520" s="144" t="s">
        <v>3492</v>
      </c>
      <c r="J520" s="144" t="s">
        <v>2467</v>
      </c>
      <c r="K520" s="146" t="str">
        <f t="shared" si="70"/>
        <v>LP</v>
      </c>
      <c r="L520" s="144" t="s">
        <v>6271</v>
      </c>
      <c r="M520" s="144" t="str">
        <f>IF(EXACT(L520,"Overseas Charities Operating in Jamaica"),"Medium",IF(EXACT(L520,"Muslim Groups/Foundations"),"Medium",IF(EXACT(L520,"Churches"),"Low",IF(EXACT(L520,"Benevolent Societies"),"Low",IF(EXACT(L520,"Alumni/Past Students Associations"),"Low",IF(EXACT(L520,"Schools(Government/Private)"),"Low",IF(EXACT(L520,"Govt.Based Trust/Charities"),"Low",IF(EXACT(L520,"Trust"),"Medium",IF(EXACT(L520,"Company Based Foundations"),"Medium",IF(EXACT(L520,"Other Foundations"),"Medium",IF(EXACT(L520,"Unincorporated Groups"),"Medium","")))))))))))</f>
        <v>Low</v>
      </c>
      <c r="N520" s="144" t="s">
        <v>366</v>
      </c>
      <c r="O520" s="189"/>
      <c r="P520" s="144" t="s">
        <v>7006</v>
      </c>
      <c r="Q520" s="152" t="s">
        <v>7007</v>
      </c>
    </row>
    <row r="521" spans="1:17" ht="63.45" x14ac:dyDescent="0.4">
      <c r="A521" s="144" t="str">
        <f t="shared" ca="1" si="68"/>
        <v>Expired</v>
      </c>
      <c r="B521" s="144" t="s">
        <v>2478</v>
      </c>
      <c r="C521" s="145">
        <v>43150</v>
      </c>
      <c r="D521" s="145">
        <v>43880</v>
      </c>
      <c r="E521" s="145">
        <f t="shared" si="72"/>
        <v>44610</v>
      </c>
      <c r="F521" s="144" t="s">
        <v>6018</v>
      </c>
      <c r="G521" s="144" t="s">
        <v>3547</v>
      </c>
      <c r="H521" s="144" t="s">
        <v>7919</v>
      </c>
      <c r="I521" s="144" t="s">
        <v>3492</v>
      </c>
      <c r="J521" s="144" t="s">
        <v>2467</v>
      </c>
      <c r="K521" s="146" t="str">
        <f t="shared" si="70"/>
        <v>LP</v>
      </c>
      <c r="L521" s="144" t="s">
        <v>6268</v>
      </c>
      <c r="M521" s="144" t="str">
        <f>IF(EXACT(L521,"Overseas Charities Operating in Jamaica"),"Medium",IF(EXACT(L521,"Muslim Groups/Foundations"),"Medium",IF(EXACT(L521,"Churches"),"Low",IF(EXACT(L521,"Benevolent Societies"),"Low",IF(EXACT(L521,"Alumni/Past Students'associations"),"Low",IF(EXACT(L521,"Schools(Government/Private)"),"Low",IF(EXACT(L521,"Govt.Based Trusts/Charities"),"Low",IF(EXACT(L521,"Trust"),"Medium",IF(EXACT(L521,"Company Based Foundations"),"Medium",IF(EXACT(L521,"Other Foundations"),"Medium",IF(EXACT(L521,"Unincorporated Groups"),"Medium","")))))))))))</f>
        <v>Low</v>
      </c>
      <c r="N521" s="144" t="s">
        <v>4291</v>
      </c>
      <c r="O521" s="189"/>
      <c r="P521" s="144" t="s">
        <v>1795</v>
      </c>
      <c r="Q521" s="147" t="s">
        <v>3501</v>
      </c>
    </row>
    <row r="522" spans="1:17" ht="95.15" x14ac:dyDescent="0.4">
      <c r="A522" s="144" t="str">
        <f t="shared" ca="1" si="68"/>
        <v>Expired</v>
      </c>
      <c r="B522" s="144" t="s">
        <v>329</v>
      </c>
      <c r="C522" s="145">
        <v>41869</v>
      </c>
      <c r="D522" s="145">
        <v>41869</v>
      </c>
      <c r="E522" s="145">
        <f t="shared" si="72"/>
        <v>42599</v>
      </c>
      <c r="F522" s="144" t="s">
        <v>330</v>
      </c>
      <c r="G522" s="144" t="s">
        <v>4052</v>
      </c>
      <c r="H522" s="144" t="s">
        <v>7919</v>
      </c>
      <c r="I522" s="144" t="s">
        <v>3492</v>
      </c>
      <c r="J522" s="144" t="s">
        <v>2467</v>
      </c>
      <c r="K522" s="146" t="str">
        <f t="shared" si="70"/>
        <v>LP</v>
      </c>
      <c r="L522" s="144" t="s">
        <v>6268</v>
      </c>
      <c r="M522" s="144" t="str">
        <f>IF(EXACT(L522,"Overseas Charities Operating in Jamaica"),"Medium",IF(EXACT(L522,"Muslim Groups/Foundations"),"Medium",IF(EXACT(L522,"Churches"),"Low",IF(EXACT(L522,"Benevolent Societies"),"Low",IF(EXACT(L522,"Alumni/Past Students'associations"),"Low",IF(EXACT(L522,"Schools(Government/Private)"),"Low",IF(EXACT(L522,"Govt.Based Trusts/Charities"),"Low",IF(EXACT(L522,"Trust"),"Medium",IF(EXACT(L522,"Company Based Foundations"),"Medium",IF(EXACT(L522,"Other Foundations"),"Medium",IF(EXACT(L522,"Unincorporated Groups"),"Medium","")))))))))))</f>
        <v>Low</v>
      </c>
      <c r="N522" s="144" t="s">
        <v>374</v>
      </c>
      <c r="O522" s="189" t="s">
        <v>9467</v>
      </c>
      <c r="P522" s="144" t="s">
        <v>9468</v>
      </c>
      <c r="Q522" s="147" t="s">
        <v>9469</v>
      </c>
    </row>
    <row r="523" spans="1:17" ht="79.3" x14ac:dyDescent="0.4">
      <c r="A523" s="144" t="str">
        <f t="shared" ca="1" si="68"/>
        <v>Expired</v>
      </c>
      <c r="B523" s="144" t="s">
        <v>2214</v>
      </c>
      <c r="C523" s="145">
        <v>43105</v>
      </c>
      <c r="D523" s="145">
        <v>43105</v>
      </c>
      <c r="E523" s="145">
        <f t="shared" si="72"/>
        <v>43834</v>
      </c>
      <c r="F523" s="144" t="s">
        <v>5752</v>
      </c>
      <c r="G523" s="144" t="s">
        <v>4292</v>
      </c>
      <c r="H523" s="148" t="s">
        <v>13</v>
      </c>
      <c r="I523" s="144" t="s">
        <v>3492</v>
      </c>
      <c r="J523" s="144" t="s">
        <v>2467</v>
      </c>
      <c r="K523" s="146" t="str">
        <f t="shared" si="70"/>
        <v>LP</v>
      </c>
      <c r="L523" s="144" t="s">
        <v>6264</v>
      </c>
      <c r="M523" s="144" t="str">
        <f t="shared" ref="M523:M530" si="75">IF(EXACT(L523,"Overseas Charities Operating in Jamaica"),"Medium",IF(EXACT(L523,"Muslim Groups/Foundations"),"Medium",IF(EXACT(L523,"Churches"),"Low",IF(EXACT(L523,"Benevolent Societies"),"Low",IF(EXACT(L523,"Alumni/Past Students Associations"),"Low",IF(EXACT(L523,"Schools(Government/Private)"),"Low",IF(EXACT(L523,"Govt.Based Trusts/Charities"),"Low",IF(EXACT(L523,"Trust"),"Medium",IF(EXACT(L523,"Company Based Foundations"),"Medium",IF(EXACT(L523,"Other Foundations"),"Medium",IF(EXACT(L523,"Unincorporated Groups"),"Medium","")))))))))))</f>
        <v>Low</v>
      </c>
      <c r="N523" s="144" t="s">
        <v>7481</v>
      </c>
      <c r="O523" s="189"/>
      <c r="P523" s="144" t="s">
        <v>7004</v>
      </c>
      <c r="Q523" s="147" t="s">
        <v>7005</v>
      </c>
    </row>
    <row r="524" spans="1:17" ht="15.9" x14ac:dyDescent="0.4">
      <c r="A524" s="144" t="str">
        <f t="shared" ca="1" si="68"/>
        <v>Active</v>
      </c>
      <c r="B524" s="144" t="s">
        <v>10167</v>
      </c>
      <c r="C524" s="145">
        <v>45618</v>
      </c>
      <c r="D524" s="145">
        <v>45618</v>
      </c>
      <c r="E524" s="145">
        <f t="shared" si="72"/>
        <v>46347</v>
      </c>
      <c r="F524" s="144" t="s">
        <v>10168</v>
      </c>
      <c r="G524" s="144" t="s">
        <v>10169</v>
      </c>
      <c r="H524" s="144" t="s">
        <v>13</v>
      </c>
      <c r="I524" s="144" t="s">
        <v>2237</v>
      </c>
      <c r="J524" s="144" t="s">
        <v>2467</v>
      </c>
      <c r="K524" s="146" t="str">
        <f t="shared" si="70"/>
        <v>LP</v>
      </c>
      <c r="L524" s="144" t="s">
        <v>6261</v>
      </c>
      <c r="M524" s="144" t="str">
        <f t="shared" si="75"/>
        <v>Medium</v>
      </c>
      <c r="N524" s="144" t="s">
        <v>10046</v>
      </c>
      <c r="O524" s="189" t="s">
        <v>10046</v>
      </c>
      <c r="P524" s="144" t="s">
        <v>749</v>
      </c>
      <c r="Q524" s="147" t="s">
        <v>749</v>
      </c>
    </row>
    <row r="525" spans="1:17" ht="54" customHeight="1" x14ac:dyDescent="0.4">
      <c r="A525" s="144" t="str">
        <f t="shared" ca="1" si="68"/>
        <v>Expired</v>
      </c>
      <c r="B525" s="144" t="s">
        <v>2868</v>
      </c>
      <c r="C525" s="145">
        <v>42130</v>
      </c>
      <c r="D525" s="145">
        <v>44719</v>
      </c>
      <c r="E525" s="145">
        <f t="shared" si="72"/>
        <v>45449</v>
      </c>
      <c r="F525" s="144" t="s">
        <v>10556</v>
      </c>
      <c r="G525" s="144" t="s">
        <v>4293</v>
      </c>
      <c r="H525" s="144" t="s">
        <v>19</v>
      </c>
      <c r="I525" s="144" t="s">
        <v>3492</v>
      </c>
      <c r="J525" s="144" t="s">
        <v>2467</v>
      </c>
      <c r="K525" s="146" t="str">
        <f t="shared" si="70"/>
        <v>LP</v>
      </c>
      <c r="L525" s="144" t="s">
        <v>6261</v>
      </c>
      <c r="M525" s="144" t="str">
        <f t="shared" si="75"/>
        <v>Medium</v>
      </c>
      <c r="N525" s="144" t="s">
        <v>2926</v>
      </c>
      <c r="O525" s="189"/>
      <c r="P525" s="144" t="s">
        <v>2869</v>
      </c>
      <c r="Q525" s="152" t="s">
        <v>4294</v>
      </c>
    </row>
    <row r="526" spans="1:17" ht="63.45" x14ac:dyDescent="0.4">
      <c r="A526" s="144" t="str">
        <f t="shared" ca="1" si="68"/>
        <v>Expired</v>
      </c>
      <c r="B526" s="144" t="s">
        <v>1230</v>
      </c>
      <c r="C526" s="145">
        <v>43206</v>
      </c>
      <c r="D526" s="145">
        <v>43206</v>
      </c>
      <c r="E526" s="145">
        <f t="shared" si="72"/>
        <v>43936</v>
      </c>
      <c r="F526" s="144" t="s">
        <v>2012</v>
      </c>
      <c r="G526" s="144" t="s">
        <v>4295</v>
      </c>
      <c r="H526" s="144" t="s">
        <v>19</v>
      </c>
      <c r="I526" s="144" t="s">
        <v>3492</v>
      </c>
      <c r="J526" s="144" t="s">
        <v>2467</v>
      </c>
      <c r="K526" s="146" t="str">
        <f t="shared" si="70"/>
        <v>LP</v>
      </c>
      <c r="L526" s="144" t="s">
        <v>6264</v>
      </c>
      <c r="M526" s="144" t="str">
        <f t="shared" si="75"/>
        <v>Low</v>
      </c>
      <c r="N526" s="144" t="s">
        <v>4296</v>
      </c>
      <c r="O526" s="189"/>
      <c r="P526" s="144" t="s">
        <v>7002</v>
      </c>
      <c r="Q526" s="147" t="s">
        <v>7003</v>
      </c>
    </row>
    <row r="527" spans="1:17" ht="317.14999999999998" x14ac:dyDescent="0.4">
      <c r="A527" s="144" t="str">
        <f t="shared" ca="1" si="68"/>
        <v>Expired</v>
      </c>
      <c r="B527" s="144" t="s">
        <v>6316</v>
      </c>
      <c r="C527" s="145">
        <v>41893</v>
      </c>
      <c r="D527" s="145">
        <v>44858</v>
      </c>
      <c r="E527" s="145">
        <f t="shared" si="72"/>
        <v>45588</v>
      </c>
      <c r="F527" s="144" t="s">
        <v>9131</v>
      </c>
      <c r="G527" s="144" t="s">
        <v>3502</v>
      </c>
      <c r="H527" s="144" t="s">
        <v>7919</v>
      </c>
      <c r="I527" s="144" t="s">
        <v>3492</v>
      </c>
      <c r="J527" s="144" t="s">
        <v>2467</v>
      </c>
      <c r="K527" s="146" t="str">
        <f t="shared" si="70"/>
        <v>LP</v>
      </c>
      <c r="L527" s="144" t="s">
        <v>6261</v>
      </c>
      <c r="M527" s="144" t="str">
        <f t="shared" si="75"/>
        <v>Medium</v>
      </c>
      <c r="N527" s="144" t="s">
        <v>3421</v>
      </c>
      <c r="O527" s="189"/>
      <c r="P527" s="144" t="s">
        <v>1817</v>
      </c>
      <c r="Q527" s="147" t="s">
        <v>4297</v>
      </c>
    </row>
    <row r="528" spans="1:17" ht="63" customHeight="1" x14ac:dyDescent="0.4">
      <c r="A528" s="144" t="str">
        <f t="shared" ca="1" si="68"/>
        <v>Active</v>
      </c>
      <c r="B528" s="144" t="s">
        <v>2681</v>
      </c>
      <c r="C528" s="145">
        <v>44523</v>
      </c>
      <c r="D528" s="145">
        <v>45619</v>
      </c>
      <c r="E528" s="145">
        <f t="shared" si="72"/>
        <v>46348</v>
      </c>
      <c r="F528" s="144" t="s">
        <v>8812</v>
      </c>
      <c r="G528" s="144" t="s">
        <v>4298</v>
      </c>
      <c r="H528" s="144" t="s">
        <v>7919</v>
      </c>
      <c r="I528" s="144" t="s">
        <v>3492</v>
      </c>
      <c r="J528" s="144" t="s">
        <v>2467</v>
      </c>
      <c r="K528" s="146" t="str">
        <f t="shared" si="70"/>
        <v>LP</v>
      </c>
      <c r="L528" s="144" t="s">
        <v>6261</v>
      </c>
      <c r="M528" s="144" t="str">
        <f t="shared" si="75"/>
        <v>Medium</v>
      </c>
      <c r="N528" s="144" t="s">
        <v>4299</v>
      </c>
      <c r="O528" s="189" t="s">
        <v>8814</v>
      </c>
      <c r="P528" s="144" t="s">
        <v>8813</v>
      </c>
      <c r="Q528" s="158" t="s">
        <v>8815</v>
      </c>
    </row>
    <row r="529" spans="1:17" ht="63.45" x14ac:dyDescent="0.4">
      <c r="A529" s="144" t="str">
        <f t="shared" ca="1" si="68"/>
        <v>Active</v>
      </c>
      <c r="B529" s="148" t="s">
        <v>8913</v>
      </c>
      <c r="C529" s="153">
        <v>42177</v>
      </c>
      <c r="D529" s="157">
        <v>45279</v>
      </c>
      <c r="E529" s="145">
        <f t="shared" si="72"/>
        <v>46009</v>
      </c>
      <c r="F529" s="144" t="s">
        <v>581</v>
      </c>
      <c r="G529" s="148" t="s">
        <v>8914</v>
      </c>
      <c r="H529" s="148" t="s">
        <v>13</v>
      </c>
      <c r="I529" s="148" t="s">
        <v>2237</v>
      </c>
      <c r="J529" s="144" t="s">
        <v>2467</v>
      </c>
      <c r="K529" s="146" t="str">
        <f t="shared" si="70"/>
        <v>LP</v>
      </c>
      <c r="L529" s="148" t="s">
        <v>6264</v>
      </c>
      <c r="M529" s="144" t="str">
        <f t="shared" si="75"/>
        <v>Low</v>
      </c>
      <c r="N529" s="148" t="s">
        <v>3422</v>
      </c>
      <c r="O529" s="190" t="s">
        <v>8915</v>
      </c>
      <c r="P529" s="148" t="s">
        <v>8916</v>
      </c>
      <c r="Q529" s="158" t="s">
        <v>8917</v>
      </c>
    </row>
    <row r="530" spans="1:17" ht="79.3" x14ac:dyDescent="0.4">
      <c r="A530" s="144" t="str">
        <f t="shared" ca="1" si="68"/>
        <v>Expired</v>
      </c>
      <c r="B530" s="144" t="s">
        <v>5925</v>
      </c>
      <c r="C530" s="145">
        <v>43909</v>
      </c>
      <c r="D530" s="145">
        <v>44639</v>
      </c>
      <c r="E530" s="145">
        <f t="shared" si="72"/>
        <v>45369</v>
      </c>
      <c r="F530" s="144" t="s">
        <v>3329</v>
      </c>
      <c r="G530" s="144" t="s">
        <v>4300</v>
      </c>
      <c r="H530" s="144" t="s">
        <v>45</v>
      </c>
      <c r="I530" s="144" t="s">
        <v>3492</v>
      </c>
      <c r="J530" s="144" t="s">
        <v>2467</v>
      </c>
      <c r="K530" s="146" t="str">
        <f t="shared" si="70"/>
        <v>LP</v>
      </c>
      <c r="L530" s="144" t="s">
        <v>6261</v>
      </c>
      <c r="M530" s="144" t="str">
        <f t="shared" si="75"/>
        <v>Medium</v>
      </c>
      <c r="N530" s="144" t="s">
        <v>7549</v>
      </c>
      <c r="O530" s="189"/>
      <c r="P530" s="144" t="s">
        <v>1804</v>
      </c>
      <c r="Q530" s="147" t="s">
        <v>4301</v>
      </c>
    </row>
    <row r="531" spans="1:17" ht="126.9" x14ac:dyDescent="0.4">
      <c r="A531" s="144" t="str">
        <f t="shared" ca="1" si="68"/>
        <v>Active</v>
      </c>
      <c r="B531" s="144" t="s">
        <v>6405</v>
      </c>
      <c r="C531" s="145">
        <v>41842</v>
      </c>
      <c r="D531" s="145">
        <v>45495</v>
      </c>
      <c r="E531" s="145">
        <f t="shared" si="72"/>
        <v>46224</v>
      </c>
      <c r="F531" s="144" t="s">
        <v>6406</v>
      </c>
      <c r="G531" s="144" t="s">
        <v>10177</v>
      </c>
      <c r="H531" s="144" t="s">
        <v>7919</v>
      </c>
      <c r="I531" s="144" t="s">
        <v>3492</v>
      </c>
      <c r="J531" s="144" t="s">
        <v>2467</v>
      </c>
      <c r="K531" s="146" t="str">
        <f t="shared" si="70"/>
        <v>LP</v>
      </c>
      <c r="L531" s="144" t="s">
        <v>6271</v>
      </c>
      <c r="M531" s="144" t="str">
        <f>IF(EXACT(L531,"Overseas Charities Operating in Jamaica"),"Medium",IF(EXACT(L531,"Muslim Groups/Foundations"),"Medium",IF(EXACT(L531,"Churches"),"Low",IF(EXACT(L531,"Benevolent Societies"),"Low",IF(EXACT(L531,"Alumni/Past Students Associations"),"Low",IF(EXACT(L531,"Schools(Government/Private)"),"Low",IF(EXACT(L531,"Govt.Based Trust/Charities"),"Low",IF(EXACT(L531,"Trust"),"Medium",IF(EXACT(L531,"Company Based Foundations"),"Medium",IF(EXACT(L531,"Other Foundations"),"Medium",IF(EXACT(L531,"Unincorporated Groups"),"Medium","")))))))))))</f>
        <v>Low</v>
      </c>
      <c r="N531" s="144" t="s">
        <v>313</v>
      </c>
      <c r="O531" s="189" t="s">
        <v>10178</v>
      </c>
      <c r="P531" s="144" t="s">
        <v>2159</v>
      </c>
      <c r="Q531" s="147" t="s">
        <v>10179</v>
      </c>
    </row>
    <row r="532" spans="1:17" ht="42" customHeight="1" x14ac:dyDescent="0.4">
      <c r="A532" s="144" t="str">
        <f t="shared" ca="1" si="68"/>
        <v>Active</v>
      </c>
      <c r="B532" s="148" t="s">
        <v>10189</v>
      </c>
      <c r="C532" s="153">
        <v>42571</v>
      </c>
      <c r="D532" s="157">
        <v>45500</v>
      </c>
      <c r="E532" s="145">
        <f t="shared" si="72"/>
        <v>46229</v>
      </c>
      <c r="F532" s="144" t="s">
        <v>822</v>
      </c>
      <c r="G532" s="148" t="s">
        <v>4310</v>
      </c>
      <c r="H532" s="144" t="s">
        <v>36</v>
      </c>
      <c r="I532" s="148" t="s">
        <v>2237</v>
      </c>
      <c r="J532" s="144" t="s">
        <v>2467</v>
      </c>
      <c r="K532" s="146" t="str">
        <f t="shared" si="70"/>
        <v>LP</v>
      </c>
      <c r="L532" s="148" t="s">
        <v>6264</v>
      </c>
      <c r="M532" s="144" t="str">
        <f t="shared" ref="M532:M572" si="76">IF(EXACT(L532,"Overseas Charities Operating in Jamaica"),"Medium",IF(EXACT(L532,"Muslim Groups/Foundations"),"Medium",IF(EXACT(L532,"Churches"),"Low",IF(EXACT(L532,"Benevolent Societies"),"Low",IF(EXACT(L532,"Alumni/Past Students Associations"),"Low",IF(EXACT(L532,"Schools(Government/Private)"),"Low",IF(EXACT(L532,"Govt.Based Trusts/Charities"),"Low",IF(EXACT(L532,"Trust"),"Medium",IF(EXACT(L532,"Company Based Foundations"),"Medium",IF(EXACT(L532,"Other Foundations"),"Medium",IF(EXACT(L532,"Unincorporated Groups"),"Medium","")))))))))))</f>
        <v>Low</v>
      </c>
      <c r="N532" s="148" t="s">
        <v>3424</v>
      </c>
      <c r="O532" s="190"/>
      <c r="P532" s="148" t="s">
        <v>6544</v>
      </c>
      <c r="Q532" s="158" t="s">
        <v>4311</v>
      </c>
    </row>
    <row r="533" spans="1:17" ht="54" customHeight="1" x14ac:dyDescent="0.4">
      <c r="A533" s="144" t="str">
        <f t="shared" ca="1" si="68"/>
        <v>Active</v>
      </c>
      <c r="B533" s="148" t="s">
        <v>10507</v>
      </c>
      <c r="C533" s="153">
        <v>41724</v>
      </c>
      <c r="D533" s="157">
        <v>45378</v>
      </c>
      <c r="E533" s="145">
        <f t="shared" si="72"/>
        <v>46107</v>
      </c>
      <c r="F533" s="144" t="s">
        <v>3105</v>
      </c>
      <c r="G533" s="153" t="s">
        <v>10500</v>
      </c>
      <c r="H533" s="148" t="s">
        <v>10</v>
      </c>
      <c r="I533" s="148" t="s">
        <v>2237</v>
      </c>
      <c r="J533" s="144" t="s">
        <v>2467</v>
      </c>
      <c r="K533" s="146" t="str">
        <f t="shared" si="70"/>
        <v>LP</v>
      </c>
      <c r="L533" s="148" t="s">
        <v>6264</v>
      </c>
      <c r="M533" s="144" t="str">
        <f t="shared" si="76"/>
        <v>Low</v>
      </c>
      <c r="N533" s="144" t="s">
        <v>10572</v>
      </c>
      <c r="O533" s="190"/>
      <c r="P533" s="148" t="s">
        <v>2289</v>
      </c>
      <c r="Q533" s="158" t="s">
        <v>4314</v>
      </c>
    </row>
    <row r="534" spans="1:17" ht="47.6" x14ac:dyDescent="0.4">
      <c r="A534" s="144" t="str">
        <f t="shared" ca="1" si="68"/>
        <v>Expired</v>
      </c>
      <c r="B534" s="144" t="s">
        <v>2693</v>
      </c>
      <c r="C534" s="145">
        <v>43046</v>
      </c>
      <c r="D534" s="145">
        <v>44507</v>
      </c>
      <c r="E534" s="145">
        <f t="shared" si="72"/>
        <v>45236</v>
      </c>
      <c r="F534" s="144" t="s">
        <v>1116</v>
      </c>
      <c r="G534" s="144" t="s">
        <v>4315</v>
      </c>
      <c r="H534" s="144" t="s">
        <v>19</v>
      </c>
      <c r="I534" s="144" t="s">
        <v>3492</v>
      </c>
      <c r="J534" s="144" t="s">
        <v>2467</v>
      </c>
      <c r="K534" s="146" t="str">
        <f t="shared" si="70"/>
        <v>LP</v>
      </c>
      <c r="L534" s="144" t="s">
        <v>6264</v>
      </c>
      <c r="M534" s="144" t="str">
        <f t="shared" si="76"/>
        <v>Low</v>
      </c>
      <c r="N534" s="144" t="s">
        <v>7422</v>
      </c>
      <c r="O534" s="189"/>
      <c r="P534" s="144" t="s">
        <v>1821</v>
      </c>
      <c r="Q534" s="152" t="s">
        <v>4316</v>
      </c>
    </row>
    <row r="535" spans="1:17" ht="95.15" x14ac:dyDescent="0.4">
      <c r="A535" s="144" t="str">
        <f t="shared" ca="1" si="68"/>
        <v>Active</v>
      </c>
      <c r="B535" s="144" t="s">
        <v>2221</v>
      </c>
      <c r="C535" s="145">
        <v>44312</v>
      </c>
      <c r="D535" s="145">
        <v>45773</v>
      </c>
      <c r="E535" s="145">
        <f>DATE(YEAR(D535),MONTH(D535)+18,DAY(D535)-1)</f>
        <v>46320</v>
      </c>
      <c r="F535" s="144" t="s">
        <v>6419</v>
      </c>
      <c r="G535" s="144" t="s">
        <v>10800</v>
      </c>
      <c r="H535" s="144" t="s">
        <v>7919</v>
      </c>
      <c r="I535" s="144" t="s">
        <v>3492</v>
      </c>
      <c r="J535" s="144" t="s">
        <v>2467</v>
      </c>
      <c r="K535" s="146" t="str">
        <f t="shared" si="70"/>
        <v>LP</v>
      </c>
      <c r="L535" s="144" t="s">
        <v>6263</v>
      </c>
      <c r="M535" s="144" t="str">
        <f t="shared" si="76"/>
        <v>Medium</v>
      </c>
      <c r="N535" s="144" t="s">
        <v>7550</v>
      </c>
      <c r="O535" s="189" t="s">
        <v>8456</v>
      </c>
      <c r="P535" s="144" t="s">
        <v>8458</v>
      </c>
      <c r="Q535" s="147" t="s">
        <v>8457</v>
      </c>
    </row>
    <row r="536" spans="1:17" ht="174.45" x14ac:dyDescent="0.4">
      <c r="A536" s="144" t="str">
        <f t="shared" ca="1" si="68"/>
        <v>Expired</v>
      </c>
      <c r="B536" s="144" t="s">
        <v>1126</v>
      </c>
      <c r="C536" s="145">
        <v>43060</v>
      </c>
      <c r="D536" s="145">
        <v>43790</v>
      </c>
      <c r="E536" s="145">
        <f t="shared" ref="E536:E542" si="77">DATE(YEAR(D536)+2,MONTH(D536),DAY(D536)-1)</f>
        <v>44520</v>
      </c>
      <c r="F536" s="144" t="s">
        <v>1129</v>
      </c>
      <c r="G536" s="144" t="s">
        <v>4317</v>
      </c>
      <c r="H536" s="144" t="s">
        <v>7919</v>
      </c>
      <c r="I536" s="144" t="s">
        <v>3492</v>
      </c>
      <c r="J536" s="144" t="s">
        <v>2467</v>
      </c>
      <c r="K536" s="146" t="str">
        <f t="shared" si="70"/>
        <v>LP</v>
      </c>
      <c r="L536" s="144" t="s">
        <v>6261</v>
      </c>
      <c r="M536" s="144" t="str">
        <f t="shared" si="76"/>
        <v>Medium</v>
      </c>
      <c r="N536" s="144" t="s">
        <v>7551</v>
      </c>
      <c r="O536" s="189"/>
      <c r="P536" s="144" t="s">
        <v>7012</v>
      </c>
      <c r="Q536" s="147" t="s">
        <v>4318</v>
      </c>
    </row>
    <row r="537" spans="1:17" ht="63.45" x14ac:dyDescent="0.4">
      <c r="A537" s="144" t="str">
        <f t="shared" ca="1" si="68"/>
        <v>Expired</v>
      </c>
      <c r="B537" s="144" t="s">
        <v>1325</v>
      </c>
      <c r="C537" s="145">
        <v>43347</v>
      </c>
      <c r="D537" s="145">
        <v>43347</v>
      </c>
      <c r="E537" s="145">
        <f t="shared" si="77"/>
        <v>44077</v>
      </c>
      <c r="F537" s="144" t="s">
        <v>3038</v>
      </c>
      <c r="G537" s="144" t="s">
        <v>4319</v>
      </c>
      <c r="H537" s="144" t="s">
        <v>5</v>
      </c>
      <c r="I537" s="144" t="s">
        <v>3492</v>
      </c>
      <c r="J537" s="144" t="s">
        <v>2467</v>
      </c>
      <c r="K537" s="146" t="str">
        <f t="shared" si="70"/>
        <v>LP</v>
      </c>
      <c r="L537" s="144" t="s">
        <v>6261</v>
      </c>
      <c r="M537" s="144" t="str">
        <f t="shared" si="76"/>
        <v>Medium</v>
      </c>
      <c r="N537" s="144" t="s">
        <v>7552</v>
      </c>
      <c r="O537" s="189"/>
      <c r="P537" s="144" t="s">
        <v>1733</v>
      </c>
      <c r="Q537" s="147" t="s">
        <v>4320</v>
      </c>
    </row>
    <row r="538" spans="1:17" ht="63.45" x14ac:dyDescent="0.4">
      <c r="A538" s="144" t="str">
        <f t="shared" ca="1" si="68"/>
        <v>Expired</v>
      </c>
      <c r="B538" s="144" t="s">
        <v>6407</v>
      </c>
      <c r="C538" s="145">
        <v>43320</v>
      </c>
      <c r="D538" s="145">
        <v>44949</v>
      </c>
      <c r="E538" s="145">
        <f t="shared" si="77"/>
        <v>45679</v>
      </c>
      <c r="F538" s="144" t="s">
        <v>3330</v>
      </c>
      <c r="G538" s="144" t="s">
        <v>4321</v>
      </c>
      <c r="H538" s="144" t="s">
        <v>7919</v>
      </c>
      <c r="I538" s="144" t="s">
        <v>3492</v>
      </c>
      <c r="J538" s="144" t="s">
        <v>2467</v>
      </c>
      <c r="K538" s="146" t="str">
        <f t="shared" si="70"/>
        <v>LP</v>
      </c>
      <c r="L538" s="144" t="s">
        <v>6261</v>
      </c>
      <c r="M538" s="144" t="str">
        <f t="shared" si="76"/>
        <v>Medium</v>
      </c>
      <c r="N538" s="144" t="s">
        <v>7553</v>
      </c>
      <c r="O538" s="189"/>
      <c r="P538" s="144" t="s">
        <v>1679</v>
      </c>
      <c r="Q538" s="147" t="s">
        <v>4322</v>
      </c>
    </row>
    <row r="539" spans="1:17" ht="47.6" x14ac:dyDescent="0.4">
      <c r="A539" s="144" t="str">
        <f t="shared" ca="1" si="68"/>
        <v>Active</v>
      </c>
      <c r="B539" s="144" t="s">
        <v>5940</v>
      </c>
      <c r="C539" s="145">
        <v>41803</v>
      </c>
      <c r="D539" s="145">
        <v>45456</v>
      </c>
      <c r="E539" s="145">
        <f t="shared" si="77"/>
        <v>46185</v>
      </c>
      <c r="F539" s="144" t="s">
        <v>106</v>
      </c>
      <c r="G539" s="144" t="s">
        <v>4323</v>
      </c>
      <c r="H539" s="144" t="s">
        <v>7919</v>
      </c>
      <c r="I539" s="144" t="s">
        <v>3492</v>
      </c>
      <c r="J539" s="144" t="s">
        <v>2467</v>
      </c>
      <c r="K539" s="146" t="str">
        <f t="shared" si="70"/>
        <v>LP</v>
      </c>
      <c r="L539" s="144" t="s">
        <v>6261</v>
      </c>
      <c r="M539" s="144" t="str">
        <f t="shared" si="76"/>
        <v>Medium</v>
      </c>
      <c r="N539" s="144" t="s">
        <v>283</v>
      </c>
      <c r="O539" s="189" t="s">
        <v>10217</v>
      </c>
      <c r="P539" s="144" t="s">
        <v>3425</v>
      </c>
      <c r="Q539" s="147" t="s">
        <v>4324</v>
      </c>
    </row>
    <row r="540" spans="1:17" ht="47.6" x14ac:dyDescent="0.4">
      <c r="A540" s="144" t="str">
        <f t="shared" ca="1" si="68"/>
        <v>Expired</v>
      </c>
      <c r="B540" s="144" t="s">
        <v>1619</v>
      </c>
      <c r="C540" s="145">
        <v>44018</v>
      </c>
      <c r="D540" s="145">
        <v>44018</v>
      </c>
      <c r="E540" s="145">
        <f t="shared" si="77"/>
        <v>44747</v>
      </c>
      <c r="F540" s="144" t="s">
        <v>1965</v>
      </c>
      <c r="G540" s="144" t="s">
        <v>4328</v>
      </c>
      <c r="H540" s="144" t="s">
        <v>7919</v>
      </c>
      <c r="I540" s="144" t="s">
        <v>3492</v>
      </c>
      <c r="J540" s="144" t="s">
        <v>2467</v>
      </c>
      <c r="K540" s="146" t="str">
        <f t="shared" si="70"/>
        <v>LP</v>
      </c>
      <c r="L540" s="144" t="s">
        <v>6261</v>
      </c>
      <c r="M540" s="144" t="str">
        <f t="shared" si="76"/>
        <v>Medium</v>
      </c>
      <c r="N540" s="144" t="s">
        <v>4329</v>
      </c>
      <c r="O540" s="189"/>
      <c r="P540" s="144" t="s">
        <v>7009</v>
      </c>
      <c r="Q540" s="152" t="s">
        <v>7010</v>
      </c>
    </row>
    <row r="541" spans="1:17" ht="88.5" customHeight="1" x14ac:dyDescent="0.4">
      <c r="A541" s="144" t="str">
        <f t="shared" ca="1" si="68"/>
        <v>Active</v>
      </c>
      <c r="B541" s="144" t="s">
        <v>6120</v>
      </c>
      <c r="C541" s="145">
        <v>44823</v>
      </c>
      <c r="D541" s="145">
        <v>45554</v>
      </c>
      <c r="E541" s="145">
        <f t="shared" si="77"/>
        <v>46283</v>
      </c>
      <c r="F541" s="144" t="s">
        <v>6121</v>
      </c>
      <c r="G541" s="144" t="s">
        <v>6122</v>
      </c>
      <c r="H541" s="144" t="s">
        <v>7919</v>
      </c>
      <c r="I541" s="144" t="s">
        <v>3492</v>
      </c>
      <c r="J541" s="144" t="s">
        <v>2467</v>
      </c>
      <c r="K541" s="146" t="str">
        <f t="shared" si="70"/>
        <v>LP</v>
      </c>
      <c r="L541" s="144" t="s">
        <v>6264</v>
      </c>
      <c r="M541" s="144" t="str">
        <f t="shared" si="76"/>
        <v>Low</v>
      </c>
      <c r="N541" s="144" t="s">
        <v>6133</v>
      </c>
      <c r="O541" s="189" t="s">
        <v>10252</v>
      </c>
      <c r="P541" s="144" t="s">
        <v>10253</v>
      </c>
      <c r="Q541" s="147" t="s">
        <v>10254</v>
      </c>
    </row>
    <row r="542" spans="1:17" ht="70.5" customHeight="1" x14ac:dyDescent="0.4">
      <c r="A542" s="144" t="str">
        <f t="shared" ca="1" si="68"/>
        <v>Expired</v>
      </c>
      <c r="B542" s="144" t="s">
        <v>2521</v>
      </c>
      <c r="C542" s="145">
        <v>43798</v>
      </c>
      <c r="D542" s="145">
        <v>43798</v>
      </c>
      <c r="E542" s="145">
        <f t="shared" si="77"/>
        <v>44528</v>
      </c>
      <c r="F542" s="144" t="s">
        <v>5753</v>
      </c>
      <c r="G542" s="144" t="s">
        <v>4330</v>
      </c>
      <c r="H542" s="144" t="s">
        <v>7919</v>
      </c>
      <c r="I542" s="144" t="s">
        <v>3492</v>
      </c>
      <c r="J542" s="144" t="s">
        <v>2467</v>
      </c>
      <c r="K542" s="146" t="str">
        <f t="shared" si="70"/>
        <v>LP</v>
      </c>
      <c r="L542" s="144" t="s">
        <v>6264</v>
      </c>
      <c r="M542" s="144" t="str">
        <f t="shared" si="76"/>
        <v>Low</v>
      </c>
      <c r="N542" s="144" t="s">
        <v>4331</v>
      </c>
      <c r="O542" s="189"/>
      <c r="P542" s="144" t="s">
        <v>7020</v>
      </c>
      <c r="Q542" s="147" t="s">
        <v>7021</v>
      </c>
    </row>
    <row r="543" spans="1:17" ht="79.3" x14ac:dyDescent="0.4">
      <c r="A543" s="144" t="str">
        <f t="shared" ca="1" si="68"/>
        <v>Active</v>
      </c>
      <c r="B543" s="148" t="s">
        <v>6729</v>
      </c>
      <c r="C543" s="153">
        <v>41983</v>
      </c>
      <c r="D543" s="157">
        <v>45772</v>
      </c>
      <c r="E543" s="145">
        <f>DATE(YEAR(D543)+1,MONTH(D543),DAY(D543)-1)</f>
        <v>46136</v>
      </c>
      <c r="F543" s="144" t="s">
        <v>477</v>
      </c>
      <c r="G543" s="148" t="s">
        <v>6545</v>
      </c>
      <c r="H543" s="148" t="s">
        <v>10</v>
      </c>
      <c r="I543" s="148" t="s">
        <v>2237</v>
      </c>
      <c r="J543" s="144" t="s">
        <v>2467</v>
      </c>
      <c r="K543" s="146" t="str">
        <f t="shared" si="70"/>
        <v>LP</v>
      </c>
      <c r="L543" s="148" t="s">
        <v>6269</v>
      </c>
      <c r="M543" s="144" t="str">
        <f t="shared" si="76"/>
        <v>Medium</v>
      </c>
      <c r="N543" s="148" t="s">
        <v>2290</v>
      </c>
      <c r="O543" s="190" t="s">
        <v>10666</v>
      </c>
      <c r="P543" s="148" t="s">
        <v>10667</v>
      </c>
      <c r="Q543" s="158" t="s">
        <v>10668</v>
      </c>
    </row>
    <row r="544" spans="1:17" ht="31.75" x14ac:dyDescent="0.4">
      <c r="A544" s="144" t="str">
        <f t="shared" ref="A544:A607" ca="1" si="78">IF(E544&lt;TODAY(),"Expired","Active")</f>
        <v>Active</v>
      </c>
      <c r="B544" s="148" t="s">
        <v>10485</v>
      </c>
      <c r="C544" s="153">
        <v>43846</v>
      </c>
      <c r="D544" s="157">
        <v>45297</v>
      </c>
      <c r="E544" s="145">
        <f t="shared" ref="E544:E549" si="79">DATE(YEAR(D544)+2,MONTH(D544),DAY(D544)-1)</f>
        <v>46027</v>
      </c>
      <c r="F544" s="144" t="s">
        <v>6019</v>
      </c>
      <c r="G544" s="148" t="s">
        <v>10499</v>
      </c>
      <c r="H544" s="148" t="s">
        <v>154</v>
      </c>
      <c r="I544" s="148" t="s">
        <v>2237</v>
      </c>
      <c r="J544" s="144" t="s">
        <v>2467</v>
      </c>
      <c r="K544" s="146" t="str">
        <f t="shared" si="70"/>
        <v>LP</v>
      </c>
      <c r="L544" s="148" t="s">
        <v>6264</v>
      </c>
      <c r="M544" s="144" t="str">
        <f t="shared" si="76"/>
        <v>Low</v>
      </c>
      <c r="N544" s="148" t="s">
        <v>3427</v>
      </c>
      <c r="O544" s="190" t="s">
        <v>749</v>
      </c>
      <c r="P544" s="148" t="s">
        <v>10486</v>
      </c>
      <c r="Q544" s="168"/>
    </row>
    <row r="545" spans="1:17" ht="58.5" customHeight="1" x14ac:dyDescent="0.4">
      <c r="A545" s="144" t="str">
        <f t="shared" ca="1" si="78"/>
        <v>Active</v>
      </c>
      <c r="B545" s="144" t="s">
        <v>6221</v>
      </c>
      <c r="C545" s="145">
        <v>42618</v>
      </c>
      <c r="D545" s="145">
        <v>45540</v>
      </c>
      <c r="E545" s="145">
        <f t="shared" si="79"/>
        <v>46269</v>
      </c>
      <c r="F545" s="144" t="s">
        <v>10193</v>
      </c>
      <c r="G545" s="144" t="s">
        <v>4335</v>
      </c>
      <c r="H545" s="144" t="s">
        <v>7919</v>
      </c>
      <c r="I545" s="144" t="s">
        <v>3492</v>
      </c>
      <c r="J545" s="144" t="s">
        <v>2467</v>
      </c>
      <c r="K545" s="146" t="str">
        <f t="shared" si="70"/>
        <v>LP</v>
      </c>
      <c r="L545" s="144" t="s">
        <v>6263</v>
      </c>
      <c r="M545" s="144" t="str">
        <f t="shared" si="76"/>
        <v>Medium</v>
      </c>
      <c r="N545" s="144" t="s">
        <v>7554</v>
      </c>
      <c r="O545" s="189" t="s">
        <v>10194</v>
      </c>
      <c r="P545" s="144" t="s">
        <v>10196</v>
      </c>
      <c r="Q545" s="147" t="s">
        <v>10195</v>
      </c>
    </row>
    <row r="546" spans="1:17" ht="63.45" x14ac:dyDescent="0.4">
      <c r="A546" s="144" t="str">
        <f t="shared" ca="1" si="78"/>
        <v>Active</v>
      </c>
      <c r="B546" s="144" t="s">
        <v>9769</v>
      </c>
      <c r="C546" s="145">
        <v>45463</v>
      </c>
      <c r="D546" s="145">
        <f>C546</f>
        <v>45463</v>
      </c>
      <c r="E546" s="145">
        <f t="shared" si="79"/>
        <v>46192</v>
      </c>
      <c r="F546" s="144" t="s">
        <v>9770</v>
      </c>
      <c r="G546" s="144" t="s">
        <v>9771</v>
      </c>
      <c r="H546" s="144" t="s">
        <v>23</v>
      </c>
      <c r="I546" s="144" t="s">
        <v>3492</v>
      </c>
      <c r="J546" s="144" t="s">
        <v>2467</v>
      </c>
      <c r="K546" s="146" t="str">
        <f t="shared" ref="K546:K609" si="80">IF(EXACT(J546,"C - COMPANY ACT"),"LP",IF(EXACT(J546,"V- VEST ACT (WITHIN PARLIAMENT) "),"LP",IF(EXACT(J546,"FS - FRIENDLY SOCIETIES ACT"),"LP",IF(EXACT(J546,"UN - UNICORPORATED"),"LA",""))))</f>
        <v>LP</v>
      </c>
      <c r="L546" s="144" t="s">
        <v>6261</v>
      </c>
      <c r="M546" s="144" t="str">
        <f t="shared" si="76"/>
        <v>Medium</v>
      </c>
      <c r="N546" s="144" t="s">
        <v>9772</v>
      </c>
      <c r="O546" s="189" t="s">
        <v>9773</v>
      </c>
      <c r="P546" s="144" t="s">
        <v>9774</v>
      </c>
      <c r="Q546" s="147" t="s">
        <v>9775</v>
      </c>
    </row>
    <row r="547" spans="1:17" ht="47.6" x14ac:dyDescent="0.4">
      <c r="A547" s="144" t="str">
        <f t="shared" ca="1" si="78"/>
        <v>Expired</v>
      </c>
      <c r="B547" s="144" t="s">
        <v>2584</v>
      </c>
      <c r="C547" s="145">
        <v>44386</v>
      </c>
      <c r="D547" s="145">
        <v>44386</v>
      </c>
      <c r="E547" s="145">
        <f t="shared" si="79"/>
        <v>45115</v>
      </c>
      <c r="F547" s="144" t="s">
        <v>5754</v>
      </c>
      <c r="G547" s="144" t="s">
        <v>4338</v>
      </c>
      <c r="H547" s="144" t="s">
        <v>23</v>
      </c>
      <c r="I547" s="144" t="s">
        <v>3492</v>
      </c>
      <c r="J547" s="144" t="s">
        <v>2467</v>
      </c>
      <c r="K547" s="146" t="str">
        <f t="shared" si="80"/>
        <v>LP</v>
      </c>
      <c r="L547" s="144" t="s">
        <v>6262</v>
      </c>
      <c r="M547" s="144" t="str">
        <f t="shared" si="76"/>
        <v>Medium</v>
      </c>
      <c r="N547" s="144" t="s">
        <v>4339</v>
      </c>
      <c r="O547" s="189"/>
      <c r="P547" s="144" t="s">
        <v>2910</v>
      </c>
      <c r="Q547" s="152" t="s">
        <v>4340</v>
      </c>
    </row>
    <row r="548" spans="1:17" ht="31.75" x14ac:dyDescent="0.4">
      <c r="A548" s="144" t="str">
        <f t="shared" ca="1" si="78"/>
        <v>Expired</v>
      </c>
      <c r="B548" s="148" t="s">
        <v>679</v>
      </c>
      <c r="C548" s="153">
        <v>42299</v>
      </c>
      <c r="D548" s="157">
        <v>44764</v>
      </c>
      <c r="E548" s="145">
        <f t="shared" si="79"/>
        <v>45494</v>
      </c>
      <c r="F548" s="144" t="s">
        <v>5755</v>
      </c>
      <c r="G548" s="148" t="s">
        <v>4341</v>
      </c>
      <c r="H548" s="148" t="s">
        <v>450</v>
      </c>
      <c r="I548" s="148" t="s">
        <v>2237</v>
      </c>
      <c r="J548" s="144" t="s">
        <v>2467</v>
      </c>
      <c r="K548" s="146" t="str">
        <f t="shared" si="80"/>
        <v>LP</v>
      </c>
      <c r="L548" s="148" t="s">
        <v>6264</v>
      </c>
      <c r="M548" s="144" t="str">
        <f t="shared" si="76"/>
        <v>Low</v>
      </c>
      <c r="N548" s="148" t="s">
        <v>3106</v>
      </c>
      <c r="O548" s="190"/>
      <c r="P548" s="148" t="s">
        <v>6546</v>
      </c>
      <c r="Q548" s="152" t="s">
        <v>6547</v>
      </c>
    </row>
    <row r="549" spans="1:17" ht="65.25" customHeight="1" x14ac:dyDescent="0.4">
      <c r="A549" s="144" t="str">
        <f t="shared" ca="1" si="78"/>
        <v>Active</v>
      </c>
      <c r="B549" s="144" t="s">
        <v>11042</v>
      </c>
      <c r="C549" s="145">
        <v>45952</v>
      </c>
      <c r="D549" s="145">
        <f>C549</f>
        <v>45952</v>
      </c>
      <c r="E549" s="145">
        <f t="shared" si="79"/>
        <v>46681</v>
      </c>
      <c r="F549" s="144" t="s">
        <v>11043</v>
      </c>
      <c r="G549" s="144" t="s">
        <v>11044</v>
      </c>
      <c r="H549" s="144" t="s">
        <v>7919</v>
      </c>
      <c r="I549" s="144" t="s">
        <v>3492</v>
      </c>
      <c r="J549" s="144" t="s">
        <v>2467</v>
      </c>
      <c r="K549" s="146" t="str">
        <f t="shared" si="80"/>
        <v>LP</v>
      </c>
      <c r="L549" s="144" t="s">
        <v>6261</v>
      </c>
      <c r="M549" s="144" t="str">
        <f t="shared" si="76"/>
        <v>Medium</v>
      </c>
      <c r="N549" s="144" t="s">
        <v>11045</v>
      </c>
      <c r="O549" s="189" t="s">
        <v>11046</v>
      </c>
      <c r="P549" s="144" t="s">
        <v>11047</v>
      </c>
      <c r="Q549" s="147" t="s">
        <v>11048</v>
      </c>
    </row>
    <row r="550" spans="1:17" ht="69.75" customHeight="1" x14ac:dyDescent="0.4">
      <c r="A550" s="144" t="str">
        <f t="shared" ca="1" si="78"/>
        <v>Active</v>
      </c>
      <c r="B550" s="144" t="s">
        <v>2759</v>
      </c>
      <c r="C550" s="145">
        <v>43832</v>
      </c>
      <c r="D550" s="145">
        <v>45673</v>
      </c>
      <c r="E550" s="145">
        <f>DATE(YEAR(D550),MONTH(D550)+18,DAY(D550)-1)</f>
        <v>46218</v>
      </c>
      <c r="F550" s="144" t="s">
        <v>3040</v>
      </c>
      <c r="G550" s="144" t="s">
        <v>4348</v>
      </c>
      <c r="H550" s="144" t="s">
        <v>7919</v>
      </c>
      <c r="I550" s="144" t="s">
        <v>3492</v>
      </c>
      <c r="J550" s="144" t="s">
        <v>2467</v>
      </c>
      <c r="K550" s="146" t="str">
        <f t="shared" si="80"/>
        <v>LP</v>
      </c>
      <c r="L550" s="144" t="s">
        <v>6269</v>
      </c>
      <c r="M550" s="144" t="str">
        <f t="shared" si="76"/>
        <v>Medium</v>
      </c>
      <c r="N550" s="144" t="s">
        <v>4349</v>
      </c>
      <c r="O550" s="189" t="s">
        <v>10745</v>
      </c>
      <c r="P550" s="144" t="s">
        <v>9140</v>
      </c>
      <c r="Q550" s="152" t="s">
        <v>9141</v>
      </c>
    </row>
    <row r="551" spans="1:17" ht="99.55" customHeight="1" x14ac:dyDescent="0.4">
      <c r="A551" s="144" t="str">
        <f t="shared" ca="1" si="78"/>
        <v>Expired</v>
      </c>
      <c r="B551" s="144" t="s">
        <v>1627</v>
      </c>
      <c r="C551" s="145">
        <v>44048</v>
      </c>
      <c r="D551" s="145">
        <v>44048</v>
      </c>
      <c r="E551" s="145">
        <f t="shared" ref="E551:E562" si="81">DATE(YEAR(D551)+2,MONTH(D551),DAY(D551)-1)</f>
        <v>44777</v>
      </c>
      <c r="F551" s="144" t="s">
        <v>3041</v>
      </c>
      <c r="G551" s="144" t="s">
        <v>4350</v>
      </c>
      <c r="H551" s="144" t="s">
        <v>7919</v>
      </c>
      <c r="I551" s="144" t="s">
        <v>3492</v>
      </c>
      <c r="J551" s="144" t="s">
        <v>2467</v>
      </c>
      <c r="K551" s="146" t="str">
        <f t="shared" si="80"/>
        <v>LP</v>
      </c>
      <c r="L551" s="144" t="s">
        <v>6269</v>
      </c>
      <c r="M551" s="144" t="str">
        <f t="shared" si="76"/>
        <v>Medium</v>
      </c>
      <c r="N551" s="144" t="s">
        <v>4351</v>
      </c>
      <c r="O551" s="189"/>
      <c r="P551" s="144" t="s">
        <v>2156</v>
      </c>
      <c r="Q551" s="152" t="s">
        <v>4352</v>
      </c>
    </row>
    <row r="552" spans="1:17" ht="174.45" x14ac:dyDescent="0.4">
      <c r="A552" s="144" t="str">
        <f t="shared" ca="1" si="78"/>
        <v>Active</v>
      </c>
      <c r="B552" s="144" t="s">
        <v>2473</v>
      </c>
      <c r="C552" s="145">
        <v>41792</v>
      </c>
      <c r="D552" s="145">
        <v>45394</v>
      </c>
      <c r="E552" s="145">
        <f t="shared" si="81"/>
        <v>46123</v>
      </c>
      <c r="F552" s="144" t="s">
        <v>3042</v>
      </c>
      <c r="G552" s="144" t="s">
        <v>4353</v>
      </c>
      <c r="H552" s="144" t="s">
        <v>7919</v>
      </c>
      <c r="I552" s="144" t="s">
        <v>3492</v>
      </c>
      <c r="J552" s="144" t="s">
        <v>2467</v>
      </c>
      <c r="K552" s="146" t="str">
        <f t="shared" si="80"/>
        <v>LP</v>
      </c>
      <c r="L552" s="144" t="s">
        <v>6269</v>
      </c>
      <c r="M552" s="144" t="str">
        <f t="shared" si="76"/>
        <v>Medium</v>
      </c>
      <c r="N552" s="144" t="s">
        <v>7555</v>
      </c>
      <c r="O552" s="189" t="s">
        <v>10392</v>
      </c>
      <c r="P552" s="144" t="s">
        <v>3428</v>
      </c>
      <c r="Q552" s="147" t="s">
        <v>10393</v>
      </c>
    </row>
    <row r="553" spans="1:17" ht="79.3" x14ac:dyDescent="0.4">
      <c r="A553" s="144" t="str">
        <f t="shared" ca="1" si="78"/>
        <v>Expired</v>
      </c>
      <c r="B553" s="144" t="s">
        <v>2585</v>
      </c>
      <c r="C553" s="145">
        <v>43628</v>
      </c>
      <c r="D553" s="145">
        <v>45089</v>
      </c>
      <c r="E553" s="145">
        <f t="shared" si="81"/>
        <v>45819</v>
      </c>
      <c r="F553" s="144" t="s">
        <v>3043</v>
      </c>
      <c r="G553" s="144" t="s">
        <v>7249</v>
      </c>
      <c r="H553" s="144" t="s">
        <v>7919</v>
      </c>
      <c r="I553" s="144" t="s">
        <v>3492</v>
      </c>
      <c r="J553" s="144" t="s">
        <v>2467</v>
      </c>
      <c r="K553" s="146" t="str">
        <f t="shared" si="80"/>
        <v>LP</v>
      </c>
      <c r="L553" s="144" t="s">
        <v>6261</v>
      </c>
      <c r="M553" s="144" t="str">
        <f t="shared" si="76"/>
        <v>Medium</v>
      </c>
      <c r="N553" s="144" t="s">
        <v>4354</v>
      </c>
      <c r="O553" s="189" t="s">
        <v>10238</v>
      </c>
      <c r="P553" s="144" t="s">
        <v>1788</v>
      </c>
      <c r="Q553" s="147" t="s">
        <v>10239</v>
      </c>
    </row>
    <row r="554" spans="1:17" ht="79.3" x14ac:dyDescent="0.4">
      <c r="A554" s="144" t="str">
        <f t="shared" ca="1" si="78"/>
        <v>Expired</v>
      </c>
      <c r="B554" s="144" t="s">
        <v>999</v>
      </c>
      <c r="C554" s="145">
        <v>42950</v>
      </c>
      <c r="D554" s="145">
        <v>42950</v>
      </c>
      <c r="E554" s="145">
        <f t="shared" si="81"/>
        <v>43679</v>
      </c>
      <c r="F554" s="144" t="s">
        <v>1944</v>
      </c>
      <c r="G554" s="144" t="s">
        <v>4355</v>
      </c>
      <c r="H554" s="144" t="s">
        <v>7919</v>
      </c>
      <c r="I554" s="144" t="s">
        <v>3492</v>
      </c>
      <c r="J554" s="144" t="s">
        <v>2467</v>
      </c>
      <c r="K554" s="146" t="str">
        <f t="shared" si="80"/>
        <v>LP</v>
      </c>
      <c r="L554" s="144" t="s">
        <v>6261</v>
      </c>
      <c r="M554" s="144" t="str">
        <f t="shared" si="76"/>
        <v>Medium</v>
      </c>
      <c r="N554" s="144" t="s">
        <v>7556</v>
      </c>
      <c r="O554" s="189"/>
      <c r="P554" s="144" t="s">
        <v>6987</v>
      </c>
      <c r="Q554" s="152" t="s">
        <v>6988</v>
      </c>
    </row>
    <row r="555" spans="1:17" ht="126.9" x14ac:dyDescent="0.4">
      <c r="A555" s="144" t="str">
        <f t="shared" ca="1" si="78"/>
        <v>Expired</v>
      </c>
      <c r="B555" s="144" t="s">
        <v>8</v>
      </c>
      <c r="C555" s="145">
        <v>41680</v>
      </c>
      <c r="D555" s="145">
        <v>43871</v>
      </c>
      <c r="E555" s="145">
        <f t="shared" si="81"/>
        <v>44601</v>
      </c>
      <c r="F555" s="144" t="s">
        <v>1917</v>
      </c>
      <c r="G555" s="144" t="s">
        <v>4356</v>
      </c>
      <c r="H555" s="144" t="s">
        <v>7919</v>
      </c>
      <c r="I555" s="144" t="s">
        <v>3492</v>
      </c>
      <c r="J555" s="144" t="s">
        <v>2467</v>
      </c>
      <c r="K555" s="146" t="str">
        <f t="shared" si="80"/>
        <v>LP</v>
      </c>
      <c r="L555" s="144" t="s">
        <v>6261</v>
      </c>
      <c r="M555" s="144" t="str">
        <f t="shared" si="76"/>
        <v>Medium</v>
      </c>
      <c r="N555" s="144" t="s">
        <v>7557</v>
      </c>
      <c r="O555" s="189"/>
      <c r="P555" s="144" t="s">
        <v>653</v>
      </c>
      <c r="Q555" s="147" t="s">
        <v>4357</v>
      </c>
    </row>
    <row r="556" spans="1:17" ht="206.15" x14ac:dyDescent="0.4">
      <c r="A556" s="144" t="str">
        <f t="shared" ca="1" si="78"/>
        <v>Active</v>
      </c>
      <c r="B556" s="144" t="s">
        <v>6169</v>
      </c>
      <c r="C556" s="145">
        <v>41843</v>
      </c>
      <c r="D556" s="145">
        <v>45496</v>
      </c>
      <c r="E556" s="145">
        <f t="shared" si="81"/>
        <v>46225</v>
      </c>
      <c r="F556" s="144" t="s">
        <v>178</v>
      </c>
      <c r="G556" s="144" t="s">
        <v>4360</v>
      </c>
      <c r="H556" s="144" t="s">
        <v>7919</v>
      </c>
      <c r="I556" s="144" t="s">
        <v>3492</v>
      </c>
      <c r="J556" s="144" t="s">
        <v>2467</v>
      </c>
      <c r="K556" s="146" t="str">
        <f t="shared" si="80"/>
        <v>LP</v>
      </c>
      <c r="L556" s="144" t="s">
        <v>6261</v>
      </c>
      <c r="M556" s="144" t="str">
        <f t="shared" si="76"/>
        <v>Medium</v>
      </c>
      <c r="N556" s="144" t="s">
        <v>7558</v>
      </c>
      <c r="O556" s="189" t="s">
        <v>10190</v>
      </c>
      <c r="P556" s="144" t="s">
        <v>1777</v>
      </c>
      <c r="Q556" s="147" t="s">
        <v>10191</v>
      </c>
    </row>
    <row r="557" spans="1:17" ht="95.15" x14ac:dyDescent="0.4">
      <c r="A557" s="144" t="str">
        <f t="shared" ca="1" si="78"/>
        <v>Active</v>
      </c>
      <c r="B557" s="144" t="s">
        <v>7918</v>
      </c>
      <c r="C557" s="145">
        <v>41865</v>
      </c>
      <c r="D557" s="145">
        <v>45518</v>
      </c>
      <c r="E557" s="145">
        <f t="shared" si="81"/>
        <v>46247</v>
      </c>
      <c r="F557" s="144" t="s">
        <v>206</v>
      </c>
      <c r="G557" s="144" t="s">
        <v>4361</v>
      </c>
      <c r="H557" s="144" t="s">
        <v>7919</v>
      </c>
      <c r="I557" s="144" t="s">
        <v>3492</v>
      </c>
      <c r="J557" s="144" t="s">
        <v>2467</v>
      </c>
      <c r="K557" s="146" t="str">
        <f t="shared" si="80"/>
        <v>LP</v>
      </c>
      <c r="L557" s="144" t="s">
        <v>6264</v>
      </c>
      <c r="M557" s="144" t="str">
        <f t="shared" si="76"/>
        <v>Low</v>
      </c>
      <c r="N557" s="144" t="s">
        <v>372</v>
      </c>
      <c r="O557" s="189" t="s">
        <v>10021</v>
      </c>
      <c r="P557" s="144" t="s">
        <v>1800</v>
      </c>
      <c r="Q557" s="147" t="s">
        <v>10022</v>
      </c>
    </row>
    <row r="558" spans="1:17" ht="111" x14ac:dyDescent="0.4">
      <c r="A558" s="144" t="str">
        <f t="shared" ca="1" si="78"/>
        <v>Active</v>
      </c>
      <c r="B558" s="144" t="s">
        <v>2924</v>
      </c>
      <c r="C558" s="145">
        <v>41844</v>
      </c>
      <c r="D558" s="145">
        <v>45490</v>
      </c>
      <c r="E558" s="145">
        <f t="shared" si="81"/>
        <v>46219</v>
      </c>
      <c r="F558" s="144" t="s">
        <v>436</v>
      </c>
      <c r="G558" s="144" t="s">
        <v>4362</v>
      </c>
      <c r="H558" s="144" t="s">
        <v>19</v>
      </c>
      <c r="I558" s="144" t="s">
        <v>3492</v>
      </c>
      <c r="J558" s="144" t="s">
        <v>2467</v>
      </c>
      <c r="K558" s="146" t="str">
        <f t="shared" si="80"/>
        <v>LP</v>
      </c>
      <c r="L558" s="144" t="s">
        <v>6269</v>
      </c>
      <c r="M558" s="144" t="str">
        <f t="shared" si="76"/>
        <v>Medium</v>
      </c>
      <c r="N558" s="144" t="s">
        <v>439</v>
      </c>
      <c r="O558" s="189" t="s">
        <v>9936</v>
      </c>
      <c r="P558" s="144" t="s">
        <v>1853</v>
      </c>
      <c r="Q558" s="147" t="s">
        <v>9937</v>
      </c>
    </row>
    <row r="559" spans="1:17" ht="63.45" x14ac:dyDescent="0.4">
      <c r="A559" s="144" t="str">
        <f t="shared" ca="1" si="78"/>
        <v>Expired</v>
      </c>
      <c r="B559" s="144" t="s">
        <v>1639</v>
      </c>
      <c r="C559" s="145">
        <v>44102</v>
      </c>
      <c r="D559" s="145">
        <v>44102</v>
      </c>
      <c r="E559" s="145">
        <f t="shared" si="81"/>
        <v>44831</v>
      </c>
      <c r="F559" s="144" t="s">
        <v>3044</v>
      </c>
      <c r="G559" s="144" t="s">
        <v>7250</v>
      </c>
      <c r="H559" s="144" t="s">
        <v>7919</v>
      </c>
      <c r="I559" s="144" t="s">
        <v>3492</v>
      </c>
      <c r="J559" s="144" t="s">
        <v>2467</v>
      </c>
      <c r="K559" s="146" t="str">
        <f t="shared" si="80"/>
        <v>LP</v>
      </c>
      <c r="L559" s="144" t="s">
        <v>6261</v>
      </c>
      <c r="M559" s="144" t="str">
        <f t="shared" si="76"/>
        <v>Medium</v>
      </c>
      <c r="N559" s="144" t="s">
        <v>4363</v>
      </c>
      <c r="O559" s="189"/>
      <c r="P559" s="144" t="s">
        <v>6985</v>
      </c>
      <c r="Q559" s="152" t="s">
        <v>6986</v>
      </c>
    </row>
    <row r="560" spans="1:17" ht="42" customHeight="1" x14ac:dyDescent="0.4">
      <c r="A560" s="144" t="str">
        <f t="shared" ca="1" si="78"/>
        <v>Active</v>
      </c>
      <c r="B560" s="144" t="s">
        <v>9158</v>
      </c>
      <c r="C560" s="145">
        <v>41687</v>
      </c>
      <c r="D560" s="145">
        <v>45705</v>
      </c>
      <c r="E560" s="145">
        <f t="shared" si="81"/>
        <v>46434</v>
      </c>
      <c r="F560" s="144" t="s">
        <v>29</v>
      </c>
      <c r="G560" s="145" t="s">
        <v>4364</v>
      </c>
      <c r="H560" s="144" t="s">
        <v>7919</v>
      </c>
      <c r="I560" s="144" t="s">
        <v>3492</v>
      </c>
      <c r="J560" s="144" t="s">
        <v>2467</v>
      </c>
      <c r="K560" s="146" t="str">
        <f t="shared" si="80"/>
        <v>LP</v>
      </c>
      <c r="L560" s="144" t="s">
        <v>6261</v>
      </c>
      <c r="M560" s="144" t="str">
        <f t="shared" si="76"/>
        <v>Medium</v>
      </c>
      <c r="N560" s="144" t="s">
        <v>217</v>
      </c>
      <c r="O560" s="189" t="s">
        <v>9159</v>
      </c>
      <c r="P560" s="144" t="s">
        <v>9160</v>
      </c>
      <c r="Q560" s="147" t="s">
        <v>9161</v>
      </c>
    </row>
    <row r="561" spans="1:17" ht="30" customHeight="1" x14ac:dyDescent="0.4">
      <c r="A561" s="144" t="str">
        <f t="shared" ca="1" si="78"/>
        <v>Active</v>
      </c>
      <c r="B561" s="144" t="s">
        <v>5981</v>
      </c>
      <c r="C561" s="145">
        <v>44054</v>
      </c>
      <c r="D561" s="145">
        <v>45515</v>
      </c>
      <c r="E561" s="145">
        <f t="shared" si="81"/>
        <v>46244</v>
      </c>
      <c r="F561" s="144" t="s">
        <v>3045</v>
      </c>
      <c r="G561" s="144" t="s">
        <v>4365</v>
      </c>
      <c r="H561" s="144" t="s">
        <v>7919</v>
      </c>
      <c r="I561" s="144" t="s">
        <v>3492</v>
      </c>
      <c r="J561" s="144" t="s">
        <v>2467</v>
      </c>
      <c r="K561" s="146" t="str">
        <f t="shared" si="80"/>
        <v>LP</v>
      </c>
      <c r="L561" s="144" t="s">
        <v>6261</v>
      </c>
      <c r="M561" s="144" t="str">
        <f t="shared" si="76"/>
        <v>Medium</v>
      </c>
      <c r="N561" s="144" t="s">
        <v>4366</v>
      </c>
      <c r="O561" s="189" t="s">
        <v>10635</v>
      </c>
      <c r="P561" s="144" t="s">
        <v>10636</v>
      </c>
      <c r="Q561" s="152" t="s">
        <v>7053</v>
      </c>
    </row>
    <row r="562" spans="1:17" ht="31.75" x14ac:dyDescent="0.4">
      <c r="A562" s="144" t="str">
        <f t="shared" ca="1" si="78"/>
        <v>Expired</v>
      </c>
      <c r="B562" s="144" t="s">
        <v>2702</v>
      </c>
      <c r="C562" s="145">
        <v>42180</v>
      </c>
      <c r="D562" s="145">
        <v>44372</v>
      </c>
      <c r="E562" s="145">
        <f t="shared" si="81"/>
        <v>45101</v>
      </c>
      <c r="F562" s="144" t="s">
        <v>584</v>
      </c>
      <c r="G562" s="144" t="s">
        <v>4367</v>
      </c>
      <c r="H562" s="144" t="s">
        <v>7919</v>
      </c>
      <c r="I562" s="144" t="s">
        <v>3492</v>
      </c>
      <c r="J562" s="144" t="s">
        <v>2467</v>
      </c>
      <c r="K562" s="146" t="str">
        <f t="shared" si="80"/>
        <v>LP</v>
      </c>
      <c r="L562" s="144" t="s">
        <v>6261</v>
      </c>
      <c r="M562" s="144" t="str">
        <f t="shared" si="76"/>
        <v>Medium</v>
      </c>
      <c r="N562" s="144" t="s">
        <v>4368</v>
      </c>
      <c r="O562" s="189"/>
      <c r="P562" s="144" t="s">
        <v>604</v>
      </c>
      <c r="Q562" s="147" t="s">
        <v>4369</v>
      </c>
    </row>
    <row r="563" spans="1:17" ht="58.5" customHeight="1" x14ac:dyDescent="0.4">
      <c r="A563" s="144" t="str">
        <f t="shared" ca="1" si="78"/>
        <v>Expired</v>
      </c>
      <c r="B563" s="144" t="s">
        <v>2640</v>
      </c>
      <c r="C563" s="145">
        <v>43007</v>
      </c>
      <c r="D563" s="145">
        <v>44474</v>
      </c>
      <c r="E563" s="145">
        <f>DATE(YEAR(D563)+1,MONTH(D563),DAY(D563)-1)</f>
        <v>44838</v>
      </c>
      <c r="F563" s="144" t="s">
        <v>1039</v>
      </c>
      <c r="G563" s="144" t="s">
        <v>3802</v>
      </c>
      <c r="H563" s="144" t="s">
        <v>7919</v>
      </c>
      <c r="I563" s="144" t="s">
        <v>3492</v>
      </c>
      <c r="J563" s="144" t="s">
        <v>2467</v>
      </c>
      <c r="K563" s="146" t="str">
        <f t="shared" si="80"/>
        <v>LP</v>
      </c>
      <c r="L563" s="144" t="s">
        <v>6261</v>
      </c>
      <c r="M563" s="144" t="str">
        <f t="shared" si="76"/>
        <v>Medium</v>
      </c>
      <c r="N563" s="144" t="s">
        <v>7559</v>
      </c>
      <c r="O563" s="189"/>
      <c r="P563" s="144" t="s">
        <v>1090</v>
      </c>
      <c r="Q563" s="147" t="s">
        <v>749</v>
      </c>
    </row>
    <row r="564" spans="1:17" ht="51.75" customHeight="1" x14ac:dyDescent="0.4">
      <c r="A564" s="144" t="str">
        <f t="shared" ca="1" si="78"/>
        <v>Expired</v>
      </c>
      <c r="B564" s="148" t="s">
        <v>1564</v>
      </c>
      <c r="C564" s="153">
        <v>43480</v>
      </c>
      <c r="D564" s="157">
        <v>44941</v>
      </c>
      <c r="E564" s="145">
        <f>DATE(YEAR(D564)+2,MONTH(D564),DAY(D564)-1)</f>
        <v>45671</v>
      </c>
      <c r="F564" s="144" t="s">
        <v>5757</v>
      </c>
      <c r="G564" s="148" t="s">
        <v>6367</v>
      </c>
      <c r="H564" s="148" t="s">
        <v>10</v>
      </c>
      <c r="I564" s="148" t="s">
        <v>2237</v>
      </c>
      <c r="J564" s="144" t="s">
        <v>2467</v>
      </c>
      <c r="K564" s="146" t="str">
        <f t="shared" si="80"/>
        <v>LP</v>
      </c>
      <c r="L564" s="148" t="s">
        <v>6264</v>
      </c>
      <c r="M564" s="144" t="str">
        <f t="shared" si="76"/>
        <v>Low</v>
      </c>
      <c r="N564" s="148" t="s">
        <v>2291</v>
      </c>
      <c r="O564" s="190"/>
      <c r="P564" s="148" t="s">
        <v>749</v>
      </c>
      <c r="Q564" s="168"/>
    </row>
    <row r="565" spans="1:17" ht="58.5" customHeight="1" x14ac:dyDescent="0.4">
      <c r="A565" s="144" t="str">
        <f t="shared" ca="1" si="78"/>
        <v>Active</v>
      </c>
      <c r="B565" s="144" t="s">
        <v>5982</v>
      </c>
      <c r="C565" s="145">
        <v>41795</v>
      </c>
      <c r="D565" s="145">
        <v>45448</v>
      </c>
      <c r="E565" s="145">
        <f>DATE(YEAR(D565)+2,MONTH(D565),DAY(D565)-1)</f>
        <v>46177</v>
      </c>
      <c r="F565" s="144" t="s">
        <v>102</v>
      </c>
      <c r="G565" s="144" t="s">
        <v>4370</v>
      </c>
      <c r="H565" s="144" t="s">
        <v>7919</v>
      </c>
      <c r="I565" s="144" t="s">
        <v>3492</v>
      </c>
      <c r="J565" s="144" t="s">
        <v>2467</v>
      </c>
      <c r="K565" s="146" t="str">
        <f t="shared" si="80"/>
        <v>LP</v>
      </c>
      <c r="L565" s="144" t="s">
        <v>6265</v>
      </c>
      <c r="M565" s="144" t="str">
        <f t="shared" si="76"/>
        <v>Low</v>
      </c>
      <c r="N565" s="144" t="s">
        <v>7560</v>
      </c>
      <c r="O565" s="189" t="s">
        <v>10326</v>
      </c>
      <c r="P565" s="144" t="s">
        <v>10327</v>
      </c>
      <c r="Q565" s="147" t="s">
        <v>10328</v>
      </c>
    </row>
    <row r="566" spans="1:17" ht="95.15" x14ac:dyDescent="0.4">
      <c r="A566" s="144" t="str">
        <f t="shared" ca="1" si="78"/>
        <v>Active</v>
      </c>
      <c r="B566" s="144" t="s">
        <v>6416</v>
      </c>
      <c r="C566" s="145">
        <v>41899</v>
      </c>
      <c r="D566" s="145">
        <v>45684</v>
      </c>
      <c r="E566" s="145">
        <f>DATE(YEAR(D566),MONTH(D566)+18,DAY(D566)-1)</f>
        <v>46229</v>
      </c>
      <c r="F566" s="144" t="s">
        <v>359</v>
      </c>
      <c r="G566" s="144" t="s">
        <v>4370</v>
      </c>
      <c r="H566" s="144" t="s">
        <v>7919</v>
      </c>
      <c r="I566" s="144" t="s">
        <v>3492</v>
      </c>
      <c r="J566" s="144" t="s">
        <v>2467</v>
      </c>
      <c r="K566" s="146" t="str">
        <f t="shared" si="80"/>
        <v>LP</v>
      </c>
      <c r="L566" s="144" t="s">
        <v>6262</v>
      </c>
      <c r="M566" s="144" t="str">
        <f t="shared" si="76"/>
        <v>Medium</v>
      </c>
      <c r="N566" s="144" t="s">
        <v>393</v>
      </c>
      <c r="O566" s="189" t="s">
        <v>10671</v>
      </c>
      <c r="P566" s="144" t="s">
        <v>10672</v>
      </c>
      <c r="Q566" s="152" t="s">
        <v>10673</v>
      </c>
    </row>
    <row r="567" spans="1:17" ht="95.15" x14ac:dyDescent="0.4">
      <c r="A567" s="144" t="str">
        <f t="shared" ca="1" si="78"/>
        <v>Expired</v>
      </c>
      <c r="B567" s="144" t="s">
        <v>982</v>
      </c>
      <c r="C567" s="145">
        <v>42926</v>
      </c>
      <c r="D567" s="145">
        <v>44387</v>
      </c>
      <c r="E567" s="145">
        <f>DATE(YEAR(D567)+2,MONTH(D567),DAY(D567)-1)</f>
        <v>45116</v>
      </c>
      <c r="F567" s="144" t="s">
        <v>3046</v>
      </c>
      <c r="G567" s="144" t="s">
        <v>4371</v>
      </c>
      <c r="H567" s="144" t="s">
        <v>7919</v>
      </c>
      <c r="I567" s="144" t="s">
        <v>3492</v>
      </c>
      <c r="J567" s="144" t="s">
        <v>2467</v>
      </c>
      <c r="K567" s="146" t="str">
        <f t="shared" si="80"/>
        <v>LP</v>
      </c>
      <c r="L567" s="144" t="s">
        <v>6261</v>
      </c>
      <c r="M567" s="144" t="str">
        <f t="shared" si="76"/>
        <v>Medium</v>
      </c>
      <c r="N567" s="144" t="s">
        <v>7561</v>
      </c>
      <c r="O567" s="189" t="s">
        <v>7815</v>
      </c>
      <c r="P567" s="144" t="s">
        <v>1732</v>
      </c>
      <c r="Q567" s="152" t="s">
        <v>7054</v>
      </c>
    </row>
    <row r="568" spans="1:17" ht="41.25" customHeight="1" x14ac:dyDescent="0.4">
      <c r="A568" s="144" t="str">
        <f t="shared" ca="1" si="78"/>
        <v>Active</v>
      </c>
      <c r="B568" s="144" t="s">
        <v>2614</v>
      </c>
      <c r="C568" s="145">
        <v>42907</v>
      </c>
      <c r="D568" s="145">
        <v>45464</v>
      </c>
      <c r="E568" s="145">
        <f>DATE(YEAR(D568)+2,MONTH(D568),DAY(D568)-1)</f>
        <v>46193</v>
      </c>
      <c r="F568" s="144" t="s">
        <v>7224</v>
      </c>
      <c r="G568" s="144" t="s">
        <v>4372</v>
      </c>
      <c r="H568" s="144" t="s">
        <v>19</v>
      </c>
      <c r="I568" s="144" t="s">
        <v>3492</v>
      </c>
      <c r="J568" s="144" t="s">
        <v>2467</v>
      </c>
      <c r="K568" s="146" t="str">
        <f t="shared" si="80"/>
        <v>LP</v>
      </c>
      <c r="L568" s="144" t="s">
        <v>6261</v>
      </c>
      <c r="M568" s="144" t="str">
        <f t="shared" si="76"/>
        <v>Medium</v>
      </c>
      <c r="N568" s="144" t="s">
        <v>4373</v>
      </c>
      <c r="O568" s="189" t="s">
        <v>8862</v>
      </c>
      <c r="P568" s="144" t="s">
        <v>7049</v>
      </c>
      <c r="Q568" s="147" t="s">
        <v>7050</v>
      </c>
    </row>
    <row r="569" spans="1:17" ht="52.5" customHeight="1" x14ac:dyDescent="0.4">
      <c r="A569" s="144" t="str">
        <f t="shared" ca="1" si="78"/>
        <v>Expired</v>
      </c>
      <c r="B569" s="144" t="s">
        <v>6379</v>
      </c>
      <c r="C569" s="145">
        <v>44937</v>
      </c>
      <c r="D569" s="145">
        <v>44937</v>
      </c>
      <c r="E569" s="145">
        <f>DATE(YEAR(D569)+2,MONTH(D569),DAY(D569)-1)</f>
        <v>45667</v>
      </c>
      <c r="F569" s="144" t="s">
        <v>6380</v>
      </c>
      <c r="G569" s="144" t="s">
        <v>6381</v>
      </c>
      <c r="H569" s="144" t="s">
        <v>7919</v>
      </c>
      <c r="I569" s="144" t="s">
        <v>3492</v>
      </c>
      <c r="J569" s="144" t="s">
        <v>2467</v>
      </c>
      <c r="K569" s="146" t="str">
        <f t="shared" si="80"/>
        <v>LP</v>
      </c>
      <c r="L569" s="144" t="s">
        <v>6263</v>
      </c>
      <c r="M569" s="144" t="str">
        <f t="shared" si="76"/>
        <v>Medium</v>
      </c>
      <c r="N569" s="144" t="s">
        <v>6382</v>
      </c>
      <c r="O569" s="189"/>
      <c r="P569" s="144" t="s">
        <v>6383</v>
      </c>
      <c r="Q569" s="147" t="s">
        <v>6384</v>
      </c>
    </row>
    <row r="570" spans="1:17" ht="75.75" customHeight="1" x14ac:dyDescent="0.4">
      <c r="A570" s="144" t="str">
        <f t="shared" ca="1" si="78"/>
        <v>Expired</v>
      </c>
      <c r="B570" s="144" t="s">
        <v>6117</v>
      </c>
      <c r="C570" s="145">
        <v>41724</v>
      </c>
      <c r="D570" s="145">
        <v>44646</v>
      </c>
      <c r="E570" s="145">
        <f>DATE(YEAR(D570)+2,MONTH(D570),DAY(D570)-1)</f>
        <v>45376</v>
      </c>
      <c r="F570" s="144" t="s">
        <v>2049</v>
      </c>
      <c r="G570" s="144" t="s">
        <v>4374</v>
      </c>
      <c r="H570" s="144" t="s">
        <v>7919</v>
      </c>
      <c r="I570" s="144" t="s">
        <v>3492</v>
      </c>
      <c r="J570" s="144" t="s">
        <v>2467</v>
      </c>
      <c r="K570" s="146" t="str">
        <f t="shared" si="80"/>
        <v>LP</v>
      </c>
      <c r="L570" s="144" t="s">
        <v>6261</v>
      </c>
      <c r="M570" s="144" t="str">
        <f t="shared" si="76"/>
        <v>Medium</v>
      </c>
      <c r="N570" s="144" t="s">
        <v>244</v>
      </c>
      <c r="O570" s="189"/>
      <c r="P570" s="144" t="s">
        <v>6772</v>
      </c>
      <c r="Q570" s="152" t="s">
        <v>4375</v>
      </c>
    </row>
    <row r="571" spans="1:17" ht="61.5" customHeight="1" x14ac:dyDescent="0.4">
      <c r="A571" s="144" t="str">
        <f t="shared" ca="1" si="78"/>
        <v>Active</v>
      </c>
      <c r="B571" s="144" t="s">
        <v>6763</v>
      </c>
      <c r="C571" s="145">
        <v>43537</v>
      </c>
      <c r="D571" s="145">
        <v>45729</v>
      </c>
      <c r="E571" s="145">
        <f>DATE(YEAR(D571),MONTH(D571)+18,DAY(D571)-1)</f>
        <v>46277</v>
      </c>
      <c r="F571" s="144" t="s">
        <v>5758</v>
      </c>
      <c r="G571" s="144" t="s">
        <v>4376</v>
      </c>
      <c r="H571" s="144" t="s">
        <v>7919</v>
      </c>
      <c r="I571" s="144" t="s">
        <v>3492</v>
      </c>
      <c r="J571" s="144" t="s">
        <v>2467</v>
      </c>
      <c r="K571" s="146" t="str">
        <f t="shared" si="80"/>
        <v>LP</v>
      </c>
      <c r="L571" s="144" t="s">
        <v>6264</v>
      </c>
      <c r="M571" s="144" t="str">
        <f t="shared" si="76"/>
        <v>Low</v>
      </c>
      <c r="N571" s="144" t="s">
        <v>7562</v>
      </c>
      <c r="O571" s="189"/>
      <c r="P571" s="144" t="s">
        <v>2180</v>
      </c>
      <c r="Q571" s="147" t="s">
        <v>4377</v>
      </c>
    </row>
    <row r="572" spans="1:17" ht="58.5" customHeight="1" x14ac:dyDescent="0.4">
      <c r="A572" s="144" t="str">
        <f t="shared" ca="1" si="78"/>
        <v>Expired</v>
      </c>
      <c r="B572" s="144" t="s">
        <v>494</v>
      </c>
      <c r="C572" s="145">
        <v>42031</v>
      </c>
      <c r="D572" s="145">
        <v>43307</v>
      </c>
      <c r="E572" s="145">
        <f>DATE(YEAR(D572)+2,MONTH(D572),DAY(D572)-1)</f>
        <v>44037</v>
      </c>
      <c r="F572" s="144" t="s">
        <v>7221</v>
      </c>
      <c r="G572" s="144" t="s">
        <v>4378</v>
      </c>
      <c r="H572" s="144" t="s">
        <v>23</v>
      </c>
      <c r="I572" s="144" t="s">
        <v>3492</v>
      </c>
      <c r="J572" s="144" t="s">
        <v>2467</v>
      </c>
      <c r="K572" s="146" t="str">
        <f t="shared" si="80"/>
        <v>LP</v>
      </c>
      <c r="L572" s="144" t="s">
        <v>6261</v>
      </c>
      <c r="M572" s="144" t="str">
        <f t="shared" si="76"/>
        <v>Medium</v>
      </c>
      <c r="N572" s="144" t="s">
        <v>1884</v>
      </c>
      <c r="O572" s="189" t="s">
        <v>7816</v>
      </c>
      <c r="P572" s="144" t="s">
        <v>7047</v>
      </c>
      <c r="Q572" s="147" t="s">
        <v>7048</v>
      </c>
    </row>
    <row r="573" spans="1:17" ht="111" x14ac:dyDescent="0.4">
      <c r="A573" s="144" t="str">
        <f t="shared" ca="1" si="78"/>
        <v>Expired</v>
      </c>
      <c r="B573" s="144" t="s">
        <v>2680</v>
      </c>
      <c r="C573" s="145">
        <v>43705</v>
      </c>
      <c r="D573" s="145">
        <v>45166</v>
      </c>
      <c r="E573" s="145">
        <f>DATE(YEAR(D573)+2,MONTH(D573),DAY(D573)-1)</f>
        <v>45896</v>
      </c>
      <c r="F573" s="144" t="s">
        <v>5759</v>
      </c>
      <c r="G573" s="144" t="s">
        <v>9008</v>
      </c>
      <c r="H573" s="144" t="s">
        <v>7919</v>
      </c>
      <c r="I573" s="144" t="s">
        <v>3492</v>
      </c>
      <c r="J573" s="144" t="s">
        <v>2467</v>
      </c>
      <c r="K573" s="146" t="str">
        <f t="shared" si="80"/>
        <v>LP</v>
      </c>
      <c r="L573" s="144" t="s">
        <v>6271</v>
      </c>
      <c r="M573" s="144" t="str">
        <f>IF(EXACT(L573,"Overseas Charities Operating in Jamaica"),"Medium",IF(EXACT(L573,"Muslim Groups/Foundations"),"Medium",IF(EXACT(L573,"Churches"),"Low",IF(EXACT(L573,"Benevolent Societies"),"Low",IF(EXACT(L573,"Alumni/Past Students Associations"),"Low",IF(EXACT(L573,"Schools(Government/Private)"),"Low",IF(EXACT(L573,"Govt.Based Trust/Charities"),"Low",IF(EXACT(L573,"Trust"),"Medium",IF(EXACT(L573,"Company Based Foundations"),"Medium",IF(EXACT(L573,"Other Foundations"),"Medium",IF(EXACT(L573,"Unincorporated Groups"),"Medium","")))))))))))</f>
        <v>Low</v>
      </c>
      <c r="N573" s="144" t="s">
        <v>7563</v>
      </c>
      <c r="O573" s="189" t="s">
        <v>9007</v>
      </c>
      <c r="P573" s="144" t="s">
        <v>9009</v>
      </c>
      <c r="Q573" s="147" t="s">
        <v>9010</v>
      </c>
    </row>
    <row r="574" spans="1:17" ht="70.5" customHeight="1" x14ac:dyDescent="0.4">
      <c r="A574" s="144" t="str">
        <f t="shared" ca="1" si="78"/>
        <v>Active</v>
      </c>
      <c r="B574" s="144" t="s">
        <v>2852</v>
      </c>
      <c r="C574" s="145">
        <v>42415</v>
      </c>
      <c r="D574" s="145">
        <v>45524</v>
      </c>
      <c r="E574" s="145">
        <f>DATE(YEAR(D574),MONTH(D574)+18,DAY(D574)-1)</f>
        <v>46072</v>
      </c>
      <c r="F574" s="144" t="s">
        <v>3331</v>
      </c>
      <c r="G574" s="144" t="s">
        <v>4379</v>
      </c>
      <c r="H574" s="144" t="s">
        <v>7919</v>
      </c>
      <c r="I574" s="144" t="s">
        <v>3492</v>
      </c>
      <c r="J574" s="144" t="s">
        <v>2467</v>
      </c>
      <c r="K574" s="146" t="str">
        <f t="shared" si="80"/>
        <v>LP</v>
      </c>
      <c r="L574" s="144" t="s">
        <v>6261</v>
      </c>
      <c r="M574" s="144" t="str">
        <f>IF(EXACT(L574,"Overseas Charities Operating in Jamaica"),"Medium",IF(EXACT(L574,"Muslim Groups/Foundations"),"Medium",IF(EXACT(L574,"Churches"),"Low",IF(EXACT(L574,"Benevolent Societies"),"Low",IF(EXACT(L574,"Alumni/Past Students Associations"),"Low",IF(EXACT(L574,"Schools(Government/Private)"),"Low",IF(EXACT(L574,"Govt.Based Trusts/Charities"),"Low",IF(EXACT(L574,"Trust"),"Medium",IF(EXACT(L574,"Company Based Foundations"),"Medium",IF(EXACT(L574,"Other Foundations"),"Medium",IF(EXACT(L574,"Unincorporated Groups"),"Medium","")))))))))))</f>
        <v>Medium</v>
      </c>
      <c r="N574" s="144" t="s">
        <v>4380</v>
      </c>
      <c r="O574" s="189" t="s">
        <v>10784</v>
      </c>
      <c r="P574" s="144" t="s">
        <v>10785</v>
      </c>
      <c r="Q574" s="147" t="s">
        <v>10786</v>
      </c>
    </row>
    <row r="575" spans="1:17" ht="79.3" x14ac:dyDescent="0.4">
      <c r="A575" s="144" t="str">
        <f t="shared" ca="1" si="78"/>
        <v>Expired</v>
      </c>
      <c r="B575" s="144" t="s">
        <v>920</v>
      </c>
      <c r="C575" s="145">
        <v>42815</v>
      </c>
      <c r="D575" s="145">
        <v>42815</v>
      </c>
      <c r="E575" s="145">
        <f t="shared" ref="E575:E586" si="82">DATE(YEAR(D575)+2,MONTH(D575),DAY(D575)-1)</f>
        <v>43544</v>
      </c>
      <c r="F575" s="144" t="s">
        <v>929</v>
      </c>
      <c r="G575" s="144" t="s">
        <v>4381</v>
      </c>
      <c r="H575" s="144" t="s">
        <v>7919</v>
      </c>
      <c r="I575" s="144" t="s">
        <v>3492</v>
      </c>
      <c r="J575" s="144" t="s">
        <v>2467</v>
      </c>
      <c r="K575" s="146" t="str">
        <f t="shared" si="80"/>
        <v>LP</v>
      </c>
      <c r="L575" s="144" t="s">
        <v>6261</v>
      </c>
      <c r="M575" s="144" t="str">
        <f>IF(EXACT(L575,"Overseas Charities Operating in Jamaica"),"Medium",IF(EXACT(L575,"Muslim Groups/Foundations"),"Medium",IF(EXACT(L575,"Churches"),"Low",IF(EXACT(L575,"Benevolent Societies"),"Low",IF(EXACT(L575,"Alumni/Past Students Associations"),"Low",IF(EXACT(L575,"Schools(Government/Private)"),"Low",IF(EXACT(L575,"Govt.Based Trusts/Charities"),"Low",IF(EXACT(L575,"Trust"),"Medium",IF(EXACT(L575,"Company Based Foundations"),"Medium",IF(EXACT(L575,"Other Foundations"),"Medium",IF(EXACT(L575,"Unincorporated Groups"),"Medium","")))))))))))</f>
        <v>Medium</v>
      </c>
      <c r="N575" s="144" t="s">
        <v>7564</v>
      </c>
      <c r="O575" s="189" t="s">
        <v>7817</v>
      </c>
      <c r="P575" s="144" t="s">
        <v>7046</v>
      </c>
      <c r="Q575" s="147" t="s">
        <v>4382</v>
      </c>
    </row>
    <row r="576" spans="1:17" ht="67.5" customHeight="1" x14ac:dyDescent="0.4">
      <c r="A576" s="144" t="str">
        <f t="shared" ca="1" si="78"/>
        <v>Expired</v>
      </c>
      <c r="B576" s="144" t="s">
        <v>1329</v>
      </c>
      <c r="C576" s="145">
        <v>43347</v>
      </c>
      <c r="D576" s="145">
        <v>44078</v>
      </c>
      <c r="E576" s="145">
        <f t="shared" si="82"/>
        <v>44807</v>
      </c>
      <c r="F576" s="144" t="s">
        <v>3047</v>
      </c>
      <c r="G576" s="144" t="s">
        <v>4383</v>
      </c>
      <c r="H576" s="144" t="s">
        <v>7919</v>
      </c>
      <c r="I576" s="144" t="s">
        <v>3492</v>
      </c>
      <c r="J576" s="144" t="s">
        <v>2467</v>
      </c>
      <c r="K576" s="146" t="str">
        <f t="shared" si="80"/>
        <v>LP</v>
      </c>
      <c r="L576" s="144" t="s">
        <v>6261</v>
      </c>
      <c r="M576" s="144" t="str">
        <f>IF(EXACT(L576,"Overseas Charities Operating in Jamaica"),"Medium",IF(EXACT(L576,"Muslim Groups/Foundations"),"Medium",IF(EXACT(L576,"Churches"),"Low",IF(EXACT(L576,"Benevolent Societies"),"Low",IF(EXACT(L576,"Alumni/Past Students Associations"),"Low",IF(EXACT(L576,"Schools(Government/Private)"),"Low",IF(EXACT(L576,"Govt.Based Trusts/Charities"),"Low",IF(EXACT(L576,"Trust"),"Medium",IF(EXACT(L576,"Company Based Foundations"),"Medium",IF(EXACT(L576,"Other Foundations"),"Medium",IF(EXACT(L576,"Unincorporated Groups"),"Medium","")))))))))))</f>
        <v>Medium</v>
      </c>
      <c r="N576" s="144" t="s">
        <v>7565</v>
      </c>
      <c r="O576" s="189"/>
      <c r="P576" s="144" t="s">
        <v>1682</v>
      </c>
      <c r="Q576" s="147" t="s">
        <v>4384</v>
      </c>
    </row>
    <row r="577" spans="1:17" ht="158.6" x14ac:dyDescent="0.4">
      <c r="A577" s="144" t="str">
        <f t="shared" ca="1" si="78"/>
        <v>Active</v>
      </c>
      <c r="B577" s="144" t="s">
        <v>2795</v>
      </c>
      <c r="C577" s="145">
        <v>41744</v>
      </c>
      <c r="D577" s="145">
        <v>45397</v>
      </c>
      <c r="E577" s="145">
        <f t="shared" si="82"/>
        <v>46126</v>
      </c>
      <c r="F577" s="144" t="s">
        <v>63</v>
      </c>
      <c r="G577" s="144" t="s">
        <v>9811</v>
      </c>
      <c r="H577" s="144" t="s">
        <v>7919</v>
      </c>
      <c r="I577" s="144" t="s">
        <v>3492</v>
      </c>
      <c r="J577" s="144" t="s">
        <v>2467</v>
      </c>
      <c r="K577" s="146" t="str">
        <f t="shared" si="80"/>
        <v>LP</v>
      </c>
      <c r="L577" s="144" t="s">
        <v>6261</v>
      </c>
      <c r="M577" s="144" t="str">
        <f>IF(EXACT(L577,"Overseas Charities Operating in Jamaica"),"Medium",IF(EXACT(L577,"Muslim Groups/Foundations"),"Medium",IF(EXACT(L577,"Churches"),"Low",IF(EXACT(L577,"Benevolent Societies"),"Low",IF(EXACT(L577,"Alumni/Past Students Associations"),"Low",IF(EXACT(L577,"Schools(Government/Private)"),"Low",IF(EXACT(L577,"Govt.Based Trusts/Charities"),"Low",IF(EXACT(L577,"Trust"),"Medium",IF(EXACT(L577,"Company Based Foundations"),"Medium",IF(EXACT(L577,"Other Foundations"),"Medium",IF(EXACT(L577,"Unincorporated Groups"),"Medium","")))))))))))</f>
        <v>Medium</v>
      </c>
      <c r="N577" s="144" t="s">
        <v>256</v>
      </c>
      <c r="O577" s="189" t="s">
        <v>9812</v>
      </c>
      <c r="P577" s="144" t="s">
        <v>1608</v>
      </c>
      <c r="Q577" s="147" t="s">
        <v>9813</v>
      </c>
    </row>
    <row r="578" spans="1:17" ht="52.5" customHeight="1" x14ac:dyDescent="0.4">
      <c r="A578" s="144" t="str">
        <f t="shared" ca="1" si="78"/>
        <v>Expired</v>
      </c>
      <c r="B578" s="144" t="s">
        <v>6503</v>
      </c>
      <c r="C578" s="145">
        <v>41820</v>
      </c>
      <c r="D578" s="145">
        <v>43039</v>
      </c>
      <c r="E578" s="145">
        <f t="shared" si="82"/>
        <v>43768</v>
      </c>
      <c r="F578" s="144" t="s">
        <v>643</v>
      </c>
      <c r="G578" s="144" t="s">
        <v>4387</v>
      </c>
      <c r="H578" s="148" t="s">
        <v>10484</v>
      </c>
      <c r="I578" s="144" t="s">
        <v>2237</v>
      </c>
      <c r="J578" s="144" t="s">
        <v>2467</v>
      </c>
      <c r="K578" s="146" t="str">
        <f t="shared" si="80"/>
        <v>LP</v>
      </c>
      <c r="L578" s="144" t="s">
        <v>6264</v>
      </c>
      <c r="M578" s="144" t="str">
        <f>IF(EXACT(L578,"Overseas Charities Operating in Jamaica"),"Medium",IF(EXACT(L578,"Muslim Groups/Foundations"),"Medium",IF(EXACT(L578,"Churches"),"Low",IF(EXACT(L578,"Benevolent Societies"),"Low",IF(EXACT(L578,"Alumni/Past Students Associations"),"Low",IF(EXACT(L578,"Schools(Government/Private)"),"Low",IF(EXACT(L578,"Govt.Based Trusts/Charities"),"Low",IF(EXACT(L578,"Trust"),"Medium",IF(EXACT(L578,"Company Based Foundations"),"Medium",IF(EXACT(L578,"Other Foundations"),"Medium",IF(EXACT(L578,"Unincorporated Groups"),"Medium","")))))))))))</f>
        <v>Low</v>
      </c>
      <c r="N578" s="144" t="s">
        <v>6504</v>
      </c>
      <c r="O578" s="189"/>
      <c r="P578" s="144" t="s">
        <v>650</v>
      </c>
      <c r="Q578" s="147" t="s">
        <v>4388</v>
      </c>
    </row>
    <row r="579" spans="1:17" ht="67.5" customHeight="1" x14ac:dyDescent="0.4">
      <c r="A579" s="144" t="str">
        <f t="shared" ca="1" si="78"/>
        <v>Expired</v>
      </c>
      <c r="B579" s="144" t="s">
        <v>570</v>
      </c>
      <c r="C579" s="145">
        <v>42145</v>
      </c>
      <c r="D579" s="145">
        <v>43606</v>
      </c>
      <c r="E579" s="145">
        <f t="shared" si="82"/>
        <v>44336</v>
      </c>
      <c r="F579" s="144" t="s">
        <v>571</v>
      </c>
      <c r="G579" s="144" t="s">
        <v>4389</v>
      </c>
      <c r="H579" s="148" t="s">
        <v>13</v>
      </c>
      <c r="I579" s="144" t="s">
        <v>3492</v>
      </c>
      <c r="J579" s="144" t="s">
        <v>2467</v>
      </c>
      <c r="K579" s="146" t="str">
        <f t="shared" si="80"/>
        <v>LP</v>
      </c>
      <c r="L579" s="144" t="s">
        <v>6271</v>
      </c>
      <c r="M579" s="144" t="str">
        <f>IF(EXACT(L579,"Overseas Charities Operating in Jamaica"),"Medium",IF(EXACT(L579,"Muslim Groups/Foundations"),"Medium",IF(EXACT(L579,"Churches"),"Low",IF(EXACT(L579,"Benevolent Societies"),"Low",IF(EXACT(L579,"Alumni/Past Students Associations"),"Low",IF(EXACT(L579,"Schools(Government/Private)"),"Low",IF(EXACT(L579,"Govt.Based Trust/Charities"),"Low",IF(EXACT(L579,"Trust"),"Medium",IF(EXACT(L579,"Company Based Foundations"),"Medium",IF(EXACT(L579,"Other Foundations"),"Medium",IF(EXACT(L579,"Unincorporated Groups"),"Medium","")))))))))))</f>
        <v>Low</v>
      </c>
      <c r="N579" s="144" t="s">
        <v>7336</v>
      </c>
      <c r="O579" s="189" t="s">
        <v>7818</v>
      </c>
      <c r="P579" s="144" t="s">
        <v>1789</v>
      </c>
      <c r="Q579" s="147" t="s">
        <v>7041</v>
      </c>
    </row>
    <row r="580" spans="1:17" ht="111" x14ac:dyDescent="0.4">
      <c r="A580" s="144" t="str">
        <f t="shared" ca="1" si="78"/>
        <v>Active</v>
      </c>
      <c r="B580" s="144" t="s">
        <v>6003</v>
      </c>
      <c r="C580" s="145">
        <v>41851</v>
      </c>
      <c r="D580" s="145">
        <v>45504</v>
      </c>
      <c r="E580" s="145">
        <f t="shared" si="82"/>
        <v>46233</v>
      </c>
      <c r="F580" s="144" t="s">
        <v>188</v>
      </c>
      <c r="G580" s="144" t="s">
        <v>4390</v>
      </c>
      <c r="H580" s="144" t="s">
        <v>7919</v>
      </c>
      <c r="I580" s="144" t="s">
        <v>3492</v>
      </c>
      <c r="J580" s="144" t="s">
        <v>2467</v>
      </c>
      <c r="K580" s="146" t="str">
        <f t="shared" si="80"/>
        <v>LP</v>
      </c>
      <c r="L580" s="144" t="s">
        <v>6269</v>
      </c>
      <c r="M580" s="144" t="str">
        <f t="shared" ref="M580:M599" si="83">IF(EXACT(L580,"Overseas Charities Operating in Jamaica"),"Medium",IF(EXACT(L580,"Muslim Groups/Foundations"),"Medium",IF(EXACT(L580,"Churches"),"Low",IF(EXACT(L580,"Benevolent Societies"),"Low",IF(EXACT(L580,"Alumni/Past Students Associations"),"Low",IF(EXACT(L580,"Schools(Government/Private)"),"Low",IF(EXACT(L580,"Govt.Based Trusts/Charities"),"Low",IF(EXACT(L580,"Trust"),"Medium",IF(EXACT(L580,"Company Based Foundations"),"Medium",IF(EXACT(L580,"Other Foundations"),"Medium",IF(EXACT(L580,"Unincorporated Groups"),"Medium","")))))))))))</f>
        <v>Medium</v>
      </c>
      <c r="N580" s="144" t="s">
        <v>323</v>
      </c>
      <c r="O580" s="189" t="s">
        <v>10276</v>
      </c>
      <c r="P580" s="144" t="s">
        <v>2155</v>
      </c>
      <c r="Q580" s="147" t="s">
        <v>4391</v>
      </c>
    </row>
    <row r="581" spans="1:17" ht="67.5" customHeight="1" x14ac:dyDescent="0.4">
      <c r="A581" s="144" t="str">
        <f t="shared" ca="1" si="78"/>
        <v>Expired</v>
      </c>
      <c r="B581" s="144" t="s">
        <v>1483</v>
      </c>
      <c r="C581" s="145">
        <v>43573</v>
      </c>
      <c r="D581" s="145">
        <v>43573</v>
      </c>
      <c r="E581" s="145">
        <f t="shared" si="82"/>
        <v>44303</v>
      </c>
      <c r="F581" s="144" t="s">
        <v>3048</v>
      </c>
      <c r="G581" s="144" t="s">
        <v>4392</v>
      </c>
      <c r="H581" s="144" t="s">
        <v>7919</v>
      </c>
      <c r="I581" s="144" t="s">
        <v>3492</v>
      </c>
      <c r="J581" s="144" t="s">
        <v>2467</v>
      </c>
      <c r="K581" s="146" t="str">
        <f t="shared" si="80"/>
        <v>LP</v>
      </c>
      <c r="L581" s="144" t="s">
        <v>6261</v>
      </c>
      <c r="M581" s="144" t="str">
        <f t="shared" si="83"/>
        <v>Medium</v>
      </c>
      <c r="N581" s="144" t="s">
        <v>7566</v>
      </c>
      <c r="O581" s="189" t="s">
        <v>7819</v>
      </c>
      <c r="P581" s="144" t="s">
        <v>1713</v>
      </c>
      <c r="Q581" s="147" t="s">
        <v>4393</v>
      </c>
    </row>
    <row r="582" spans="1:17" ht="69" customHeight="1" x14ac:dyDescent="0.4">
      <c r="A582" s="144" t="str">
        <f t="shared" ca="1" si="78"/>
        <v>Expired</v>
      </c>
      <c r="B582" s="144" t="s">
        <v>762</v>
      </c>
      <c r="C582" s="145">
        <v>42206</v>
      </c>
      <c r="D582" s="145">
        <v>42206</v>
      </c>
      <c r="E582" s="145">
        <f t="shared" si="82"/>
        <v>42936</v>
      </c>
      <c r="F582" s="144" t="s">
        <v>2013</v>
      </c>
      <c r="G582" s="144" t="s">
        <v>4394</v>
      </c>
      <c r="H582" s="144" t="s">
        <v>7919</v>
      </c>
      <c r="I582" s="144" t="s">
        <v>3492</v>
      </c>
      <c r="J582" s="144" t="s">
        <v>2467</v>
      </c>
      <c r="K582" s="146" t="str">
        <f t="shared" si="80"/>
        <v>LP</v>
      </c>
      <c r="L582" s="144" t="s">
        <v>6261</v>
      </c>
      <c r="M582" s="144" t="str">
        <f t="shared" si="83"/>
        <v>Medium</v>
      </c>
      <c r="N582" s="144" t="s">
        <v>4395</v>
      </c>
      <c r="O582" s="189" t="s">
        <v>7820</v>
      </c>
      <c r="P582" s="144" t="s">
        <v>7034</v>
      </c>
      <c r="Q582" s="147" t="s">
        <v>7035</v>
      </c>
    </row>
    <row r="583" spans="1:17" ht="70.5" customHeight="1" x14ac:dyDescent="0.4">
      <c r="A583" s="144" t="str">
        <f t="shared" ca="1" si="78"/>
        <v>Active</v>
      </c>
      <c r="B583" s="144" t="s">
        <v>6127</v>
      </c>
      <c r="C583" s="145">
        <v>41744</v>
      </c>
      <c r="D583" s="145">
        <v>45397</v>
      </c>
      <c r="E583" s="145">
        <f t="shared" si="82"/>
        <v>46126</v>
      </c>
      <c r="F583" s="144" t="s">
        <v>2096</v>
      </c>
      <c r="G583" s="144" t="s">
        <v>10003</v>
      </c>
      <c r="H583" s="144" t="s">
        <v>7919</v>
      </c>
      <c r="I583" s="144" t="s">
        <v>3492</v>
      </c>
      <c r="J583" s="144" t="s">
        <v>2467</v>
      </c>
      <c r="K583" s="146" t="str">
        <f t="shared" si="80"/>
        <v>LP</v>
      </c>
      <c r="L583" s="144" t="s">
        <v>6261</v>
      </c>
      <c r="M583" s="144" t="str">
        <f t="shared" si="83"/>
        <v>Medium</v>
      </c>
      <c r="N583" s="144" t="s">
        <v>254</v>
      </c>
      <c r="O583" s="189" t="s">
        <v>9406</v>
      </c>
      <c r="P583" s="144" t="s">
        <v>1856</v>
      </c>
      <c r="Q583" s="147" t="s">
        <v>9407</v>
      </c>
    </row>
    <row r="584" spans="1:17" ht="79.3" x14ac:dyDescent="0.4">
      <c r="A584" s="144" t="str">
        <f t="shared" ca="1" si="78"/>
        <v>Active</v>
      </c>
      <c r="B584" s="144" t="s">
        <v>7075</v>
      </c>
      <c r="C584" s="145">
        <v>44256</v>
      </c>
      <c r="D584" s="145">
        <v>45352</v>
      </c>
      <c r="E584" s="145">
        <f t="shared" si="82"/>
        <v>46081</v>
      </c>
      <c r="F584" s="144" t="s">
        <v>5760</v>
      </c>
      <c r="G584" s="144" t="s">
        <v>4396</v>
      </c>
      <c r="H584" s="144" t="s">
        <v>23</v>
      </c>
      <c r="I584" s="144" t="s">
        <v>3492</v>
      </c>
      <c r="J584" s="144" t="s">
        <v>2467</v>
      </c>
      <c r="K584" s="146" t="str">
        <f t="shared" si="80"/>
        <v>LP</v>
      </c>
      <c r="L584" s="144" t="s">
        <v>6264</v>
      </c>
      <c r="M584" s="144" t="str">
        <f t="shared" si="83"/>
        <v>Low</v>
      </c>
      <c r="N584" s="144" t="s">
        <v>3408</v>
      </c>
      <c r="O584" s="189" t="s">
        <v>9334</v>
      </c>
      <c r="P584" s="144" t="s">
        <v>9335</v>
      </c>
      <c r="Q584" s="147" t="s">
        <v>9336</v>
      </c>
    </row>
    <row r="585" spans="1:17" ht="44.25" customHeight="1" x14ac:dyDescent="0.4">
      <c r="A585" s="144" t="str">
        <f t="shared" ca="1" si="78"/>
        <v>Expired</v>
      </c>
      <c r="B585" s="144" t="s">
        <v>1473</v>
      </c>
      <c r="C585" s="145">
        <v>43594</v>
      </c>
      <c r="D585" s="145">
        <v>43594</v>
      </c>
      <c r="E585" s="145">
        <f t="shared" si="82"/>
        <v>44324</v>
      </c>
      <c r="F585" s="144" t="s">
        <v>3049</v>
      </c>
      <c r="G585" s="144" t="s">
        <v>4397</v>
      </c>
      <c r="H585" s="144" t="s">
        <v>19</v>
      </c>
      <c r="I585" s="144" t="s">
        <v>3492</v>
      </c>
      <c r="J585" s="144" t="s">
        <v>2467</v>
      </c>
      <c r="K585" s="146" t="str">
        <f t="shared" si="80"/>
        <v>LP</v>
      </c>
      <c r="L585" s="144" t="s">
        <v>6261</v>
      </c>
      <c r="M585" s="144" t="str">
        <f t="shared" si="83"/>
        <v>Medium</v>
      </c>
      <c r="N585" s="144" t="s">
        <v>7567</v>
      </c>
      <c r="O585" s="189" t="s">
        <v>7821</v>
      </c>
      <c r="P585" s="144" t="s">
        <v>1689</v>
      </c>
      <c r="Q585" s="147" t="s">
        <v>7033</v>
      </c>
    </row>
    <row r="586" spans="1:17" ht="142.75" x14ac:dyDescent="0.4">
      <c r="A586" s="144" t="str">
        <f t="shared" ca="1" si="78"/>
        <v>Expired</v>
      </c>
      <c r="B586" s="144" t="s">
        <v>1194</v>
      </c>
      <c r="C586" s="145">
        <v>43166</v>
      </c>
      <c r="D586" s="145">
        <v>43166</v>
      </c>
      <c r="E586" s="145">
        <f t="shared" si="82"/>
        <v>43896</v>
      </c>
      <c r="F586" s="144" t="s">
        <v>1195</v>
      </c>
      <c r="G586" s="144" t="s">
        <v>4398</v>
      </c>
      <c r="H586" s="144" t="s">
        <v>7919</v>
      </c>
      <c r="I586" s="144" t="s">
        <v>3492</v>
      </c>
      <c r="J586" s="144" t="s">
        <v>2467</v>
      </c>
      <c r="K586" s="146" t="str">
        <f t="shared" si="80"/>
        <v>LP</v>
      </c>
      <c r="L586" s="144" t="s">
        <v>6261</v>
      </c>
      <c r="M586" s="144" t="str">
        <f t="shared" si="83"/>
        <v>Medium</v>
      </c>
      <c r="N586" s="144" t="s">
        <v>7568</v>
      </c>
      <c r="O586" s="189" t="s">
        <v>7822</v>
      </c>
      <c r="P586" s="144" t="s">
        <v>1196</v>
      </c>
      <c r="Q586" s="147" t="s">
        <v>4399</v>
      </c>
    </row>
    <row r="587" spans="1:17" ht="70.5" customHeight="1" x14ac:dyDescent="0.4">
      <c r="A587" s="144" t="str">
        <f t="shared" ca="1" si="78"/>
        <v>Active</v>
      </c>
      <c r="B587" s="144" t="s">
        <v>2811</v>
      </c>
      <c r="C587" s="145">
        <v>41683</v>
      </c>
      <c r="D587" s="145">
        <v>45919</v>
      </c>
      <c r="E587" s="145">
        <f>DATE(YEAR(D587),MONTH(D587)+18,DAY(D587)-1)</f>
        <v>46464</v>
      </c>
      <c r="F587" s="144" t="s">
        <v>2134</v>
      </c>
      <c r="G587" s="144" t="s">
        <v>9961</v>
      </c>
      <c r="H587" s="144" t="s">
        <v>7919</v>
      </c>
      <c r="I587" s="144" t="s">
        <v>3492</v>
      </c>
      <c r="J587" s="144" t="s">
        <v>2467</v>
      </c>
      <c r="K587" s="146" t="str">
        <f t="shared" si="80"/>
        <v>LP</v>
      </c>
      <c r="L587" s="144" t="s">
        <v>6264</v>
      </c>
      <c r="M587" s="144" t="str">
        <f t="shared" si="83"/>
        <v>Low</v>
      </c>
      <c r="N587" s="144" t="s">
        <v>215</v>
      </c>
      <c r="O587" s="189" t="s">
        <v>9962</v>
      </c>
      <c r="P587" s="144" t="s">
        <v>9964</v>
      </c>
      <c r="Q587" s="144" t="s">
        <v>9963</v>
      </c>
    </row>
    <row r="588" spans="1:17" ht="31.75" x14ac:dyDescent="0.4">
      <c r="A588" s="144" t="str">
        <f t="shared" ca="1" si="78"/>
        <v>Active</v>
      </c>
      <c r="B588" s="144" t="s">
        <v>2660</v>
      </c>
      <c r="C588" s="145">
        <v>43563</v>
      </c>
      <c r="D588" s="145">
        <v>45807</v>
      </c>
      <c r="E588" s="145">
        <f>DATE(YEAR(D588)+2,MONTH(D588),DAY(D588)-1)</f>
        <v>46536</v>
      </c>
      <c r="F588" s="144" t="s">
        <v>3050</v>
      </c>
      <c r="G588" s="144" t="s">
        <v>4400</v>
      </c>
      <c r="H588" s="144" t="s">
        <v>7919</v>
      </c>
      <c r="I588" s="144" t="s">
        <v>3492</v>
      </c>
      <c r="J588" s="144" t="s">
        <v>2467</v>
      </c>
      <c r="K588" s="146" t="str">
        <f t="shared" si="80"/>
        <v>LP</v>
      </c>
      <c r="L588" s="144" t="s">
        <v>6261</v>
      </c>
      <c r="M588" s="144" t="str">
        <f t="shared" si="83"/>
        <v>Medium</v>
      </c>
      <c r="N588" s="144" t="s">
        <v>7569</v>
      </c>
      <c r="O588" s="189"/>
      <c r="P588" s="144" t="s">
        <v>1710</v>
      </c>
      <c r="Q588" s="147" t="s">
        <v>4401</v>
      </c>
    </row>
    <row r="589" spans="1:17" ht="57" customHeight="1" x14ac:dyDescent="0.4">
      <c r="A589" s="144" t="str">
        <f t="shared" ca="1" si="78"/>
        <v>Expired</v>
      </c>
      <c r="B589" s="144" t="s">
        <v>2647</v>
      </c>
      <c r="C589" s="145">
        <v>44476</v>
      </c>
      <c r="D589" s="145">
        <v>44476</v>
      </c>
      <c r="E589" s="145">
        <f>DATE(YEAR(D589)+2,MONTH(D589),DAY(D589)-1)</f>
        <v>45205</v>
      </c>
      <c r="F589" s="144" t="s">
        <v>5761</v>
      </c>
      <c r="G589" s="144" t="s">
        <v>4402</v>
      </c>
      <c r="H589" s="144" t="s">
        <v>23</v>
      </c>
      <c r="I589" s="144" t="s">
        <v>3492</v>
      </c>
      <c r="J589" s="144" t="s">
        <v>2467</v>
      </c>
      <c r="K589" s="146" t="str">
        <f t="shared" si="80"/>
        <v>LP</v>
      </c>
      <c r="L589" s="144" t="s">
        <v>6261</v>
      </c>
      <c r="M589" s="144" t="str">
        <f t="shared" si="83"/>
        <v>Medium</v>
      </c>
      <c r="N589" s="144" t="s">
        <v>7570</v>
      </c>
      <c r="O589" s="189" t="s">
        <v>7823</v>
      </c>
      <c r="P589" s="144" t="s">
        <v>5948</v>
      </c>
      <c r="Q589" s="147" t="s">
        <v>5947</v>
      </c>
    </row>
    <row r="590" spans="1:17" ht="69" customHeight="1" x14ac:dyDescent="0.4">
      <c r="A590" s="144" t="str">
        <f t="shared" ca="1" si="78"/>
        <v>Expired</v>
      </c>
      <c r="B590" s="144" t="s">
        <v>906</v>
      </c>
      <c r="C590" s="145">
        <v>42762</v>
      </c>
      <c r="D590" s="145">
        <v>42762</v>
      </c>
      <c r="E590" s="145">
        <f>DATE(YEAR(D590)+2,MONTH(D590),DAY(D590)-1)</f>
        <v>43491</v>
      </c>
      <c r="F590" s="144" t="s">
        <v>910</v>
      </c>
      <c r="G590" s="144" t="s">
        <v>4403</v>
      </c>
      <c r="H590" s="144" t="s">
        <v>7919</v>
      </c>
      <c r="I590" s="144" t="s">
        <v>3492</v>
      </c>
      <c r="J590" s="144" t="s">
        <v>2467</v>
      </c>
      <c r="K590" s="146" t="str">
        <f t="shared" si="80"/>
        <v>LP</v>
      </c>
      <c r="L590" s="144" t="s">
        <v>6261</v>
      </c>
      <c r="M590" s="144" t="str">
        <f t="shared" si="83"/>
        <v>Medium</v>
      </c>
      <c r="N590" s="144" t="s">
        <v>7571</v>
      </c>
      <c r="O590" s="189" t="s">
        <v>7824</v>
      </c>
      <c r="P590" s="144" t="s">
        <v>7031</v>
      </c>
      <c r="Q590" s="152" t="s">
        <v>7032</v>
      </c>
    </row>
    <row r="591" spans="1:17" ht="74.25" customHeight="1" x14ac:dyDescent="0.4">
      <c r="A591" s="144" t="str">
        <f t="shared" ca="1" si="78"/>
        <v>Active</v>
      </c>
      <c r="B591" s="144" t="s">
        <v>5892</v>
      </c>
      <c r="C591" s="145">
        <v>42873</v>
      </c>
      <c r="D591" s="145">
        <v>45795</v>
      </c>
      <c r="E591" s="145">
        <f>DATE(YEAR(D591),MONTH(D591)+18,DAY(D591)-1)</f>
        <v>46343</v>
      </c>
      <c r="F591" s="144" t="s">
        <v>10789</v>
      </c>
      <c r="G591" s="144" t="s">
        <v>4404</v>
      </c>
      <c r="H591" s="144" t="s">
        <v>7919</v>
      </c>
      <c r="I591" s="144" t="s">
        <v>3492</v>
      </c>
      <c r="J591" s="144" t="s">
        <v>2467</v>
      </c>
      <c r="K591" s="146" t="str">
        <f t="shared" si="80"/>
        <v>LP</v>
      </c>
      <c r="L591" s="144" t="s">
        <v>6261</v>
      </c>
      <c r="M591" s="144" t="str">
        <f t="shared" si="83"/>
        <v>Medium</v>
      </c>
      <c r="N591" s="144" t="s">
        <v>7572</v>
      </c>
      <c r="O591" s="189" t="s">
        <v>10790</v>
      </c>
      <c r="P591" s="144" t="s">
        <v>10791</v>
      </c>
      <c r="Q591" s="147" t="s">
        <v>10792</v>
      </c>
    </row>
    <row r="592" spans="1:17" ht="63.45" x14ac:dyDescent="0.4">
      <c r="A592" s="144" t="str">
        <f t="shared" ca="1" si="78"/>
        <v>Active</v>
      </c>
      <c r="B592" s="144" t="s">
        <v>5884</v>
      </c>
      <c r="C592" s="145">
        <v>41816</v>
      </c>
      <c r="D592" s="145">
        <v>45469</v>
      </c>
      <c r="E592" s="145">
        <f>DATE(YEAR(D592)+2,MONTH(D592),DAY(D592)-1)</f>
        <v>46198</v>
      </c>
      <c r="F592" s="144" t="s">
        <v>129</v>
      </c>
      <c r="G592" s="144" t="s">
        <v>4405</v>
      </c>
      <c r="H592" s="144" t="s">
        <v>7919</v>
      </c>
      <c r="I592" s="144" t="s">
        <v>3492</v>
      </c>
      <c r="J592" s="144" t="s">
        <v>2467</v>
      </c>
      <c r="K592" s="146" t="str">
        <f t="shared" si="80"/>
        <v>LP</v>
      </c>
      <c r="L592" s="144" t="s">
        <v>6262</v>
      </c>
      <c r="M592" s="144" t="str">
        <f t="shared" si="83"/>
        <v>Medium</v>
      </c>
      <c r="N592" s="144" t="s">
        <v>297</v>
      </c>
      <c r="O592" s="189" t="s">
        <v>9844</v>
      </c>
      <c r="P592" s="144" t="s">
        <v>1048</v>
      </c>
      <c r="Q592" s="147" t="s">
        <v>4406</v>
      </c>
    </row>
    <row r="593" spans="1:17" ht="63.45" x14ac:dyDescent="0.4">
      <c r="A593" s="144" t="str">
        <f t="shared" ca="1" si="78"/>
        <v>Active</v>
      </c>
      <c r="B593" s="148" t="s">
        <v>3107</v>
      </c>
      <c r="C593" s="153">
        <v>44637</v>
      </c>
      <c r="D593" s="157">
        <v>45639</v>
      </c>
      <c r="E593" s="145">
        <f>DATE(YEAR(D593)+1,MONTH(D593),DAY(D593)-1)</f>
        <v>46003</v>
      </c>
      <c r="F593" s="144" t="s">
        <v>3108</v>
      </c>
      <c r="G593" s="148" t="s">
        <v>4408</v>
      </c>
      <c r="H593" s="148" t="s">
        <v>10</v>
      </c>
      <c r="I593" s="148" t="s">
        <v>2237</v>
      </c>
      <c r="J593" s="144" t="s">
        <v>2467</v>
      </c>
      <c r="K593" s="146" t="str">
        <f t="shared" si="80"/>
        <v>LP</v>
      </c>
      <c r="L593" s="148" t="s">
        <v>6264</v>
      </c>
      <c r="M593" s="144" t="str">
        <f t="shared" si="83"/>
        <v>Low</v>
      </c>
      <c r="N593" s="148" t="s">
        <v>3109</v>
      </c>
      <c r="O593" s="190"/>
      <c r="P593" s="148" t="s">
        <v>3110</v>
      </c>
      <c r="Q593" s="158" t="s">
        <v>4409</v>
      </c>
    </row>
    <row r="594" spans="1:17" ht="70.5" customHeight="1" x14ac:dyDescent="0.4">
      <c r="A594" s="144" t="str">
        <f t="shared" ca="1" si="78"/>
        <v>Active</v>
      </c>
      <c r="B594" s="144" t="s">
        <v>6634</v>
      </c>
      <c r="C594" s="145">
        <v>41969</v>
      </c>
      <c r="D594" s="145">
        <v>45622</v>
      </c>
      <c r="E594" s="145">
        <f>DATE(YEAR(D594)+2,MONTH(D594),DAY(D594)-1)</f>
        <v>46351</v>
      </c>
      <c r="F594" s="144" t="s">
        <v>2043</v>
      </c>
      <c r="G594" s="144" t="s">
        <v>4410</v>
      </c>
      <c r="H594" s="144" t="s">
        <v>7919</v>
      </c>
      <c r="I594" s="144" t="s">
        <v>3492</v>
      </c>
      <c r="J594" s="144" t="s">
        <v>2467</v>
      </c>
      <c r="K594" s="146" t="str">
        <f t="shared" si="80"/>
        <v>LP</v>
      </c>
      <c r="L594" s="144" t="s">
        <v>6261</v>
      </c>
      <c r="M594" s="144" t="str">
        <f t="shared" si="83"/>
        <v>Medium</v>
      </c>
      <c r="N594" s="144" t="s">
        <v>4411</v>
      </c>
      <c r="O594" s="189" t="s">
        <v>10470</v>
      </c>
      <c r="P594" s="144" t="s">
        <v>10471</v>
      </c>
      <c r="Q594" s="147" t="s">
        <v>10472</v>
      </c>
    </row>
    <row r="595" spans="1:17" ht="111" x14ac:dyDescent="0.4">
      <c r="A595" s="144" t="str">
        <f t="shared" ca="1" si="78"/>
        <v>Active</v>
      </c>
      <c r="B595" s="144" t="s">
        <v>5907</v>
      </c>
      <c r="C595" s="145">
        <v>41807</v>
      </c>
      <c r="D595" s="145">
        <v>45460</v>
      </c>
      <c r="E595" s="145">
        <f>DATE(YEAR(D595)+2,MONTH(D595),DAY(D595)-1)</f>
        <v>46189</v>
      </c>
      <c r="F595" s="144" t="s">
        <v>114</v>
      </c>
      <c r="G595" s="144" t="s">
        <v>4412</v>
      </c>
      <c r="H595" s="144" t="s">
        <v>7919</v>
      </c>
      <c r="I595" s="144" t="s">
        <v>3492</v>
      </c>
      <c r="J595" s="144" t="s">
        <v>2467</v>
      </c>
      <c r="K595" s="146" t="str">
        <f t="shared" si="80"/>
        <v>LP</v>
      </c>
      <c r="L595" s="144" t="s">
        <v>6262</v>
      </c>
      <c r="M595" s="144" t="str">
        <f t="shared" si="83"/>
        <v>Medium</v>
      </c>
      <c r="N595" s="144" t="s">
        <v>7574</v>
      </c>
      <c r="O595" s="189" t="s">
        <v>9859</v>
      </c>
      <c r="P595" s="144" t="s">
        <v>9860</v>
      </c>
      <c r="Q595" s="147" t="s">
        <v>9861</v>
      </c>
    </row>
    <row r="596" spans="1:17" ht="95.15" x14ac:dyDescent="0.4">
      <c r="A596" s="144" t="str">
        <f t="shared" ca="1" si="78"/>
        <v>Active</v>
      </c>
      <c r="B596" s="144" t="s">
        <v>5949</v>
      </c>
      <c r="C596" s="145">
        <v>42733</v>
      </c>
      <c r="D596" s="145">
        <v>45421</v>
      </c>
      <c r="E596" s="145">
        <f>DATE(YEAR(D596),MONTH(D596)+18,DAY(D596)-1)</f>
        <v>45969</v>
      </c>
      <c r="F596" s="144" t="s">
        <v>898</v>
      </c>
      <c r="G596" s="144" t="s">
        <v>4413</v>
      </c>
      <c r="H596" s="144" t="s">
        <v>7919</v>
      </c>
      <c r="I596" s="144" t="s">
        <v>3492</v>
      </c>
      <c r="J596" s="144" t="s">
        <v>2467</v>
      </c>
      <c r="K596" s="146" t="str">
        <f t="shared" si="80"/>
        <v>LP</v>
      </c>
      <c r="L596" s="144" t="s">
        <v>6262</v>
      </c>
      <c r="M596" s="144" t="str">
        <f t="shared" si="83"/>
        <v>Medium</v>
      </c>
      <c r="N596" s="144" t="s">
        <v>4414</v>
      </c>
      <c r="O596" s="189" t="s">
        <v>10526</v>
      </c>
      <c r="P596" s="144" t="s">
        <v>10527</v>
      </c>
      <c r="Q596" s="147" t="s">
        <v>10528</v>
      </c>
    </row>
    <row r="597" spans="1:17" ht="69" customHeight="1" x14ac:dyDescent="0.4">
      <c r="A597" s="144" t="str">
        <f t="shared" ca="1" si="78"/>
        <v>Expired</v>
      </c>
      <c r="B597" s="144" t="s">
        <v>6491</v>
      </c>
      <c r="C597" s="145">
        <v>42930</v>
      </c>
      <c r="D597" s="145">
        <v>45745</v>
      </c>
      <c r="E597" s="145">
        <f>DATE(YEAR(D597),MONTH(D597)+6,DAY(D597)-1)</f>
        <v>45928</v>
      </c>
      <c r="F597" s="144" t="s">
        <v>5762</v>
      </c>
      <c r="G597" s="144" t="s">
        <v>4416</v>
      </c>
      <c r="H597" s="144" t="s">
        <v>7919</v>
      </c>
      <c r="I597" s="144" t="s">
        <v>3492</v>
      </c>
      <c r="J597" s="144" t="s">
        <v>2467</v>
      </c>
      <c r="K597" s="146" t="str">
        <f t="shared" si="80"/>
        <v>LP</v>
      </c>
      <c r="L597" s="144" t="s">
        <v>6262</v>
      </c>
      <c r="M597" s="144" t="str">
        <f t="shared" si="83"/>
        <v>Medium</v>
      </c>
      <c r="N597" s="144" t="s">
        <v>4417</v>
      </c>
      <c r="O597" s="189" t="s">
        <v>10742</v>
      </c>
      <c r="P597" s="144" t="s">
        <v>10743</v>
      </c>
      <c r="Q597" s="147" t="s">
        <v>10744</v>
      </c>
    </row>
    <row r="598" spans="1:17" ht="253.75" x14ac:dyDescent="0.4">
      <c r="A598" s="144" t="str">
        <f t="shared" ca="1" si="78"/>
        <v>Expired</v>
      </c>
      <c r="B598" s="144" t="s">
        <v>91</v>
      </c>
      <c r="C598" s="145">
        <v>41786</v>
      </c>
      <c r="D598" s="145">
        <v>43612</v>
      </c>
      <c r="E598" s="145">
        <f>DATE(YEAR(D598)+2,MONTH(D598),DAY(D598)-1)</f>
        <v>44342</v>
      </c>
      <c r="F598" s="144" t="s">
        <v>92</v>
      </c>
      <c r="G598" s="144" t="s">
        <v>7040</v>
      </c>
      <c r="H598" s="144" t="s">
        <v>7919</v>
      </c>
      <c r="I598" s="144" t="s">
        <v>3492</v>
      </c>
      <c r="J598" s="144" t="s">
        <v>2467</v>
      </c>
      <c r="K598" s="146" t="str">
        <f t="shared" si="80"/>
        <v>LP</v>
      </c>
      <c r="L598" s="144" t="s">
        <v>6262</v>
      </c>
      <c r="M598" s="144" t="str">
        <f t="shared" si="83"/>
        <v>Medium</v>
      </c>
      <c r="N598" s="144" t="s">
        <v>7575</v>
      </c>
      <c r="O598" s="189" t="s">
        <v>7826</v>
      </c>
      <c r="P598" s="144" t="s">
        <v>7039</v>
      </c>
      <c r="Q598" s="147" t="s">
        <v>7038</v>
      </c>
    </row>
    <row r="599" spans="1:17" ht="111" x14ac:dyDescent="0.4">
      <c r="A599" s="144" t="str">
        <f t="shared" ca="1" si="78"/>
        <v>Active</v>
      </c>
      <c r="B599" s="144" t="s">
        <v>5935</v>
      </c>
      <c r="C599" s="145">
        <v>41752</v>
      </c>
      <c r="D599" s="145">
        <v>45953</v>
      </c>
      <c r="E599" s="145">
        <f>DATE(YEAR(D599),MONTH(D599)+18,DAY(D599)-1)</f>
        <v>46499</v>
      </c>
      <c r="F599" s="144" t="s">
        <v>9132</v>
      </c>
      <c r="G599" s="144" t="s">
        <v>4336</v>
      </c>
      <c r="H599" s="144" t="s">
        <v>7919</v>
      </c>
      <c r="I599" s="144" t="s">
        <v>3492</v>
      </c>
      <c r="J599" s="144" t="s">
        <v>2467</v>
      </c>
      <c r="K599" s="146" t="str">
        <f t="shared" si="80"/>
        <v>LP</v>
      </c>
      <c r="L599" s="144" t="s">
        <v>6269</v>
      </c>
      <c r="M599" s="144" t="str">
        <f t="shared" si="83"/>
        <v>Medium</v>
      </c>
      <c r="N599" s="144" t="s">
        <v>265</v>
      </c>
      <c r="O599" s="189" t="s">
        <v>9758</v>
      </c>
      <c r="P599" s="144" t="s">
        <v>9759</v>
      </c>
      <c r="Q599" s="147" t="s">
        <v>9760</v>
      </c>
    </row>
    <row r="600" spans="1:17" ht="75" customHeight="1" x14ac:dyDescent="0.4">
      <c r="A600" s="144" t="str">
        <f t="shared" ca="1" si="78"/>
        <v>Expired</v>
      </c>
      <c r="B600" s="144" t="s">
        <v>6835</v>
      </c>
      <c r="C600" s="145">
        <v>42059</v>
      </c>
      <c r="D600" s="145">
        <v>44981</v>
      </c>
      <c r="E600" s="145">
        <f t="shared" ref="E600:E615" si="84">DATE(YEAR(D600)+2,MONTH(D600),DAY(D600)-1)</f>
        <v>45711</v>
      </c>
      <c r="F600" s="144" t="s">
        <v>6834</v>
      </c>
      <c r="G600" s="144" t="s">
        <v>4753</v>
      </c>
      <c r="H600" s="144" t="s">
        <v>7919</v>
      </c>
      <c r="I600" s="144" t="s">
        <v>3492</v>
      </c>
      <c r="J600" s="169" t="s">
        <v>2466</v>
      </c>
      <c r="K600" s="146" t="str">
        <f t="shared" si="80"/>
        <v>LA</v>
      </c>
      <c r="L600" s="148" t="s">
        <v>6271</v>
      </c>
      <c r="M600" s="144" t="str">
        <f>IF(EXACT(L600,"Overseas Charities Operating in Jamaica"),"Medium",IF(EXACT(L600,"Muslim Groups/Foundations"),"Medium",IF(EXACT(L600,"Churches"),"Low",IF(EXACT(L600,"Benevolent Societies"),"Low",IF(EXACT(L600,"Alumni/Past Students'associations"),"Low",IF(EXACT(L600,"Schools(Government/Private)"),"Low",IF(EXACT(L600,"Govt.Based Trust/Charities"),"Low",IF(EXACT(L600,"Trust"),"Medium",IF(EXACT(L600,"Company Based Foundations"),"Medium",IF(EXACT(L600,"Other Foundations"),"Medium",IF(EXACT(L600,"Unincorporated Groups"),"Medium","")))))))))))</f>
        <v>Low</v>
      </c>
      <c r="N600" s="144" t="s">
        <v>7576</v>
      </c>
      <c r="O600" s="189" t="s">
        <v>8621</v>
      </c>
      <c r="P600" s="144" t="s">
        <v>1169</v>
      </c>
      <c r="Q600" s="147" t="s">
        <v>8622</v>
      </c>
    </row>
    <row r="601" spans="1:17" ht="63.45" x14ac:dyDescent="0.4">
      <c r="A601" s="144" t="str">
        <f t="shared" ca="1" si="78"/>
        <v>Expired</v>
      </c>
      <c r="B601" s="144" t="s">
        <v>1405</v>
      </c>
      <c r="C601" s="145">
        <v>43507</v>
      </c>
      <c r="D601" s="145">
        <v>43507</v>
      </c>
      <c r="E601" s="145">
        <f t="shared" si="84"/>
        <v>44237</v>
      </c>
      <c r="F601" s="144" t="s">
        <v>3051</v>
      </c>
      <c r="G601" s="144" t="s">
        <v>4418</v>
      </c>
      <c r="H601" s="144" t="s">
        <v>19</v>
      </c>
      <c r="I601" s="144" t="s">
        <v>3492</v>
      </c>
      <c r="J601" s="144" t="s">
        <v>2467</v>
      </c>
      <c r="K601" s="146" t="str">
        <f t="shared" si="80"/>
        <v>LP</v>
      </c>
      <c r="L601" s="144" t="s">
        <v>6261</v>
      </c>
      <c r="M601" s="144" t="str">
        <f t="shared" ref="M601:M648" si="85">IF(EXACT(L601,"Overseas Charities Operating in Jamaica"),"Medium",IF(EXACT(L601,"Muslim Groups/Foundations"),"Medium",IF(EXACT(L601,"Churches"),"Low",IF(EXACT(L601,"Benevolent Societies"),"Low",IF(EXACT(L601,"Alumni/Past Students Associations"),"Low",IF(EXACT(L601,"Schools(Government/Private)"),"Low",IF(EXACT(L601,"Govt.Based Trusts/Charities"),"Low",IF(EXACT(L601,"Trust"),"Medium",IF(EXACT(L601,"Company Based Foundations"),"Medium",IF(EXACT(L601,"Other Foundations"),"Medium",IF(EXACT(L601,"Unincorporated Groups"),"Medium","")))))))))))</f>
        <v>Medium</v>
      </c>
      <c r="N601" s="144" t="s">
        <v>4419</v>
      </c>
      <c r="O601" s="189" t="s">
        <v>7827</v>
      </c>
      <c r="P601" s="144" t="s">
        <v>1695</v>
      </c>
      <c r="Q601" s="147" t="s">
        <v>4420</v>
      </c>
    </row>
    <row r="602" spans="1:17" ht="60" customHeight="1" x14ac:dyDescent="0.4">
      <c r="A602" s="144" t="str">
        <f t="shared" ca="1" si="78"/>
        <v>Expired</v>
      </c>
      <c r="B602" s="144" t="s">
        <v>2458</v>
      </c>
      <c r="C602" s="145">
        <v>41787</v>
      </c>
      <c r="D602" s="145">
        <v>44709</v>
      </c>
      <c r="E602" s="145">
        <f t="shared" si="84"/>
        <v>45439</v>
      </c>
      <c r="F602" s="144" t="s">
        <v>98</v>
      </c>
      <c r="G602" s="144" t="s">
        <v>4421</v>
      </c>
      <c r="H602" s="144" t="s">
        <v>7919</v>
      </c>
      <c r="I602" s="144" t="s">
        <v>3492</v>
      </c>
      <c r="J602" s="144" t="s">
        <v>2467</v>
      </c>
      <c r="K602" s="146" t="str">
        <f t="shared" si="80"/>
        <v>LP</v>
      </c>
      <c r="L602" s="144" t="s">
        <v>6261</v>
      </c>
      <c r="M602" s="144" t="str">
        <f t="shared" si="85"/>
        <v>Medium</v>
      </c>
      <c r="N602" s="144" t="s">
        <v>7577</v>
      </c>
      <c r="O602" s="189" t="s">
        <v>9397</v>
      </c>
      <c r="P602" s="144" t="s">
        <v>1299</v>
      </c>
      <c r="Q602" s="147" t="s">
        <v>9398</v>
      </c>
    </row>
    <row r="603" spans="1:17" ht="47.6" x14ac:dyDescent="0.4">
      <c r="A603" s="144" t="str">
        <f t="shared" ca="1" si="78"/>
        <v>Expired</v>
      </c>
      <c r="B603" s="144" t="s">
        <v>184</v>
      </c>
      <c r="C603" s="145">
        <v>41848</v>
      </c>
      <c r="D603" s="145">
        <v>41848</v>
      </c>
      <c r="E603" s="145">
        <f t="shared" si="84"/>
        <v>42578</v>
      </c>
      <c r="F603" s="144" t="s">
        <v>185</v>
      </c>
      <c r="G603" s="144" t="s">
        <v>4422</v>
      </c>
      <c r="H603" s="144" t="s">
        <v>7919</v>
      </c>
      <c r="I603" s="144" t="s">
        <v>3492</v>
      </c>
      <c r="J603" s="144" t="s">
        <v>2467</v>
      </c>
      <c r="K603" s="146" t="str">
        <f t="shared" si="80"/>
        <v>LP</v>
      </c>
      <c r="L603" s="144" t="s">
        <v>6261</v>
      </c>
      <c r="M603" s="144" t="str">
        <f t="shared" si="85"/>
        <v>Medium</v>
      </c>
      <c r="N603" s="144" t="s">
        <v>319</v>
      </c>
      <c r="O603" s="189" t="s">
        <v>7828</v>
      </c>
      <c r="P603" s="144" t="s">
        <v>7029</v>
      </c>
      <c r="Q603" s="147" t="s">
        <v>7030</v>
      </c>
    </row>
    <row r="604" spans="1:17" ht="79.3" x14ac:dyDescent="0.4">
      <c r="A604" s="144" t="str">
        <f t="shared" ca="1" si="78"/>
        <v>Expired</v>
      </c>
      <c r="B604" s="144" t="s">
        <v>988</v>
      </c>
      <c r="C604" s="145">
        <v>42936</v>
      </c>
      <c r="D604" s="145">
        <v>43666</v>
      </c>
      <c r="E604" s="145">
        <f t="shared" si="84"/>
        <v>44396</v>
      </c>
      <c r="F604" s="144" t="s">
        <v>996</v>
      </c>
      <c r="G604" s="144" t="s">
        <v>4423</v>
      </c>
      <c r="H604" s="144" t="s">
        <v>7919</v>
      </c>
      <c r="I604" s="144" t="s">
        <v>3492</v>
      </c>
      <c r="J604" s="144" t="s">
        <v>2467</v>
      </c>
      <c r="K604" s="146" t="str">
        <f t="shared" si="80"/>
        <v>LP</v>
      </c>
      <c r="L604" s="144" t="s">
        <v>6261</v>
      </c>
      <c r="M604" s="144" t="str">
        <f t="shared" si="85"/>
        <v>Medium</v>
      </c>
      <c r="N604" s="144" t="s">
        <v>4424</v>
      </c>
      <c r="O604" s="189" t="s">
        <v>7829</v>
      </c>
      <c r="P604" s="144" t="s">
        <v>1845</v>
      </c>
      <c r="Q604" s="147" t="s">
        <v>4425</v>
      </c>
    </row>
    <row r="605" spans="1:17" ht="50.25" customHeight="1" x14ac:dyDescent="0.4">
      <c r="A605" s="144" t="str">
        <f t="shared" ca="1" si="78"/>
        <v>Active</v>
      </c>
      <c r="B605" s="144" t="s">
        <v>2602</v>
      </c>
      <c r="C605" s="145">
        <v>42926</v>
      </c>
      <c r="D605" s="145">
        <v>45483</v>
      </c>
      <c r="E605" s="145">
        <f t="shared" si="84"/>
        <v>46212</v>
      </c>
      <c r="F605" s="144" t="s">
        <v>991</v>
      </c>
      <c r="G605" s="144" t="s">
        <v>4426</v>
      </c>
      <c r="H605" s="144" t="s">
        <v>7919</v>
      </c>
      <c r="I605" s="144" t="s">
        <v>3492</v>
      </c>
      <c r="J605" s="144" t="s">
        <v>2467</v>
      </c>
      <c r="K605" s="146" t="str">
        <f t="shared" si="80"/>
        <v>LP</v>
      </c>
      <c r="L605" s="144" t="s">
        <v>6261</v>
      </c>
      <c r="M605" s="144" t="str">
        <f t="shared" si="85"/>
        <v>Medium</v>
      </c>
      <c r="N605" s="144" t="s">
        <v>7578</v>
      </c>
      <c r="O605" s="189" t="s">
        <v>8459</v>
      </c>
      <c r="P605" s="144" t="s">
        <v>2164</v>
      </c>
      <c r="Q605" s="147" t="s">
        <v>4427</v>
      </c>
    </row>
    <row r="606" spans="1:17" ht="61.5" customHeight="1" x14ac:dyDescent="0.4">
      <c r="A606" s="144" t="str">
        <f t="shared" ca="1" si="78"/>
        <v>Expired</v>
      </c>
      <c r="B606" s="144" t="s">
        <v>1118</v>
      </c>
      <c r="C606" s="145">
        <v>43052</v>
      </c>
      <c r="D606" s="145">
        <v>43052</v>
      </c>
      <c r="E606" s="145">
        <f t="shared" si="84"/>
        <v>43781</v>
      </c>
      <c r="F606" s="144" t="s">
        <v>2038</v>
      </c>
      <c r="G606" s="144" t="s">
        <v>4428</v>
      </c>
      <c r="H606" s="144" t="s">
        <v>45</v>
      </c>
      <c r="I606" s="144" t="s">
        <v>3492</v>
      </c>
      <c r="J606" s="144" t="s">
        <v>2467</v>
      </c>
      <c r="K606" s="146" t="str">
        <f t="shared" si="80"/>
        <v>LP</v>
      </c>
      <c r="L606" s="144" t="s">
        <v>6264</v>
      </c>
      <c r="M606" s="144" t="str">
        <f t="shared" si="85"/>
        <v>Low</v>
      </c>
      <c r="N606" s="144" t="s">
        <v>7579</v>
      </c>
      <c r="O606" s="189" t="s">
        <v>7830</v>
      </c>
      <c r="P606" s="144" t="s">
        <v>7027</v>
      </c>
      <c r="Q606" s="147" t="s">
        <v>7028</v>
      </c>
    </row>
    <row r="607" spans="1:17" ht="95.15" x14ac:dyDescent="0.4">
      <c r="A607" s="144" t="str">
        <f t="shared" ca="1" si="78"/>
        <v>Active</v>
      </c>
      <c r="B607" s="144" t="s">
        <v>5966</v>
      </c>
      <c r="C607" s="145">
        <v>41880</v>
      </c>
      <c r="D607" s="145">
        <v>45533</v>
      </c>
      <c r="E607" s="145">
        <f t="shared" si="84"/>
        <v>46262</v>
      </c>
      <c r="F607" s="144" t="s">
        <v>342</v>
      </c>
      <c r="G607" s="144" t="s">
        <v>7251</v>
      </c>
      <c r="H607" s="144" t="s">
        <v>45</v>
      </c>
      <c r="I607" s="144" t="s">
        <v>3492</v>
      </c>
      <c r="J607" s="144" t="s">
        <v>2467</v>
      </c>
      <c r="K607" s="146" t="str">
        <f t="shared" si="80"/>
        <v>LP</v>
      </c>
      <c r="L607" s="144" t="s">
        <v>6262</v>
      </c>
      <c r="M607" s="144" t="str">
        <f t="shared" si="85"/>
        <v>Medium</v>
      </c>
      <c r="N607" s="144" t="s">
        <v>381</v>
      </c>
      <c r="O607" s="189" t="s">
        <v>10243</v>
      </c>
      <c r="P607" s="144" t="s">
        <v>10244</v>
      </c>
      <c r="Q607" s="147" t="s">
        <v>10245</v>
      </c>
    </row>
    <row r="608" spans="1:17" ht="15.9" x14ac:dyDescent="0.4">
      <c r="A608" s="144" t="str">
        <f t="shared" ref="A608:A671" ca="1" si="86">IF(E608&lt;TODAY(),"Expired","Active")</f>
        <v>Expired</v>
      </c>
      <c r="B608" s="144" t="s">
        <v>64</v>
      </c>
      <c r="C608" s="145">
        <v>41743</v>
      </c>
      <c r="D608" s="145">
        <v>42550</v>
      </c>
      <c r="E608" s="145">
        <f t="shared" si="84"/>
        <v>43279</v>
      </c>
      <c r="F608" s="144" t="s">
        <v>65</v>
      </c>
      <c r="G608" s="144" t="s">
        <v>4429</v>
      </c>
      <c r="H608" s="144" t="s">
        <v>7919</v>
      </c>
      <c r="I608" s="144" t="s">
        <v>3492</v>
      </c>
      <c r="J608" s="144" t="s">
        <v>2467</v>
      </c>
      <c r="K608" s="146" t="str">
        <f t="shared" si="80"/>
        <v>LP</v>
      </c>
      <c r="L608" s="144" t="s">
        <v>6261</v>
      </c>
      <c r="M608" s="144" t="str">
        <f t="shared" si="85"/>
        <v>Medium</v>
      </c>
      <c r="N608" s="144" t="s">
        <v>3429</v>
      </c>
      <c r="O608" s="189"/>
      <c r="P608" s="144"/>
      <c r="Q608" s="152"/>
    </row>
    <row r="609" spans="1:17" ht="69" customHeight="1" x14ac:dyDescent="0.4">
      <c r="A609" s="144" t="str">
        <f t="shared" ca="1" si="86"/>
        <v>Expired</v>
      </c>
      <c r="B609" s="144" t="s">
        <v>2645</v>
      </c>
      <c r="C609" s="145">
        <v>44476</v>
      </c>
      <c r="D609" s="145">
        <v>44476</v>
      </c>
      <c r="E609" s="145">
        <f t="shared" si="84"/>
        <v>45205</v>
      </c>
      <c r="F609" s="144" t="s">
        <v>5763</v>
      </c>
      <c r="G609" s="144" t="s">
        <v>4430</v>
      </c>
      <c r="H609" s="144" t="s">
        <v>7919</v>
      </c>
      <c r="I609" s="144" t="s">
        <v>3492</v>
      </c>
      <c r="J609" s="144" t="s">
        <v>2467</v>
      </c>
      <c r="K609" s="146" t="str">
        <f t="shared" si="80"/>
        <v>LP</v>
      </c>
      <c r="L609" s="144" t="s">
        <v>6261</v>
      </c>
      <c r="M609" s="144" t="str">
        <f t="shared" si="85"/>
        <v>Medium</v>
      </c>
      <c r="N609" s="144" t="s">
        <v>4431</v>
      </c>
      <c r="O609" s="189" t="s">
        <v>7831</v>
      </c>
      <c r="P609" s="144" t="s">
        <v>2880</v>
      </c>
      <c r="Q609" s="152" t="s">
        <v>4432</v>
      </c>
    </row>
    <row r="610" spans="1:17" ht="57" customHeight="1" x14ac:dyDescent="0.4">
      <c r="A610" s="144" t="str">
        <f t="shared" ca="1" si="86"/>
        <v>Expired</v>
      </c>
      <c r="B610" s="144" t="s">
        <v>158</v>
      </c>
      <c r="C610" s="145">
        <v>41834</v>
      </c>
      <c r="D610" s="145">
        <v>43854</v>
      </c>
      <c r="E610" s="145">
        <f t="shared" si="84"/>
        <v>44584</v>
      </c>
      <c r="F610" s="144" t="s">
        <v>159</v>
      </c>
      <c r="G610" s="144" t="s">
        <v>7252</v>
      </c>
      <c r="H610" s="144" t="s">
        <v>19</v>
      </c>
      <c r="I610" s="144" t="s">
        <v>3492</v>
      </c>
      <c r="J610" s="144" t="s">
        <v>2467</v>
      </c>
      <c r="K610" s="146" t="str">
        <f t="shared" ref="K610:K673" si="87">IF(EXACT(J610,"C - COMPANY ACT"),"LP",IF(EXACT(J610,"V- VEST ACT (WITHIN PARLIAMENT) "),"LP",IF(EXACT(J610,"FS - FRIENDLY SOCIETIES ACT"),"LP",IF(EXACT(J610,"UN - UNICORPORATED"),"LA",""))))</f>
        <v>LP</v>
      </c>
      <c r="L610" s="144" t="s">
        <v>6263</v>
      </c>
      <c r="M610" s="144" t="str">
        <f t="shared" si="85"/>
        <v>Medium</v>
      </c>
      <c r="N610" s="144" t="s">
        <v>4433</v>
      </c>
      <c r="O610" s="189" t="s">
        <v>7832</v>
      </c>
      <c r="P610" s="144" t="s">
        <v>1858</v>
      </c>
      <c r="Q610" s="147" t="s">
        <v>4434</v>
      </c>
    </row>
    <row r="611" spans="1:17" ht="190.3" x14ac:dyDescent="0.4">
      <c r="A611" s="160" t="str">
        <f t="shared" ca="1" si="86"/>
        <v>Active</v>
      </c>
      <c r="B611" s="166" t="s">
        <v>9847</v>
      </c>
      <c r="C611" s="165">
        <v>42416</v>
      </c>
      <c r="D611" s="178">
        <v>45344</v>
      </c>
      <c r="E611" s="161">
        <f t="shared" si="84"/>
        <v>46074</v>
      </c>
      <c r="F611" s="160" t="s">
        <v>9846</v>
      </c>
      <c r="G611" s="166" t="s">
        <v>4435</v>
      </c>
      <c r="H611" s="166" t="s">
        <v>10</v>
      </c>
      <c r="I611" s="166" t="s">
        <v>2237</v>
      </c>
      <c r="J611" s="160" t="s">
        <v>2467</v>
      </c>
      <c r="K611" s="162" t="str">
        <f t="shared" si="87"/>
        <v>LP</v>
      </c>
      <c r="L611" s="160" t="s">
        <v>6263</v>
      </c>
      <c r="M611" s="160" t="str">
        <f t="shared" si="85"/>
        <v>Medium</v>
      </c>
      <c r="N611" s="176" t="s">
        <v>2292</v>
      </c>
      <c r="O611" s="194" t="s">
        <v>9845</v>
      </c>
      <c r="P611" s="166" t="s">
        <v>2293</v>
      </c>
      <c r="Q611" s="180" t="s">
        <v>6364</v>
      </c>
    </row>
    <row r="612" spans="1:17" ht="47.25" customHeight="1" x14ac:dyDescent="0.4">
      <c r="A612" s="144" t="str">
        <f t="shared" ca="1" si="86"/>
        <v>Expired</v>
      </c>
      <c r="B612" s="144" t="s">
        <v>1185</v>
      </c>
      <c r="C612" s="145">
        <v>43164</v>
      </c>
      <c r="D612" s="145">
        <v>43164</v>
      </c>
      <c r="E612" s="145">
        <f t="shared" si="84"/>
        <v>43894</v>
      </c>
      <c r="F612" s="144" t="s">
        <v>1186</v>
      </c>
      <c r="G612" s="144" t="s">
        <v>7253</v>
      </c>
      <c r="H612" s="144" t="s">
        <v>45</v>
      </c>
      <c r="I612" s="144" t="s">
        <v>3492</v>
      </c>
      <c r="J612" s="144" t="s">
        <v>2467</v>
      </c>
      <c r="K612" s="146" t="str">
        <f t="shared" si="87"/>
        <v>LP</v>
      </c>
      <c r="L612" s="144" t="s">
        <v>6264</v>
      </c>
      <c r="M612" s="144" t="str">
        <f t="shared" si="85"/>
        <v>Low</v>
      </c>
      <c r="N612" s="144" t="s">
        <v>4436</v>
      </c>
      <c r="O612" s="189" t="s">
        <v>7833</v>
      </c>
      <c r="P612" s="144" t="s">
        <v>7064</v>
      </c>
      <c r="Q612" s="147" t="s">
        <v>7065</v>
      </c>
    </row>
    <row r="613" spans="1:17" ht="52.5" customHeight="1" x14ac:dyDescent="0.4">
      <c r="A613" s="144" t="str">
        <f t="shared" ca="1" si="86"/>
        <v>Active</v>
      </c>
      <c r="B613" s="144" t="s">
        <v>6311</v>
      </c>
      <c r="C613" s="145">
        <v>43635</v>
      </c>
      <c r="D613" s="145">
        <v>45462</v>
      </c>
      <c r="E613" s="145">
        <f t="shared" si="84"/>
        <v>46191</v>
      </c>
      <c r="F613" s="144" t="s">
        <v>3052</v>
      </c>
      <c r="G613" s="144" t="s">
        <v>4437</v>
      </c>
      <c r="H613" s="144" t="s">
        <v>7919</v>
      </c>
      <c r="I613" s="144" t="s">
        <v>3492</v>
      </c>
      <c r="J613" s="144" t="s">
        <v>2467</v>
      </c>
      <c r="K613" s="146" t="str">
        <f t="shared" si="87"/>
        <v>LP</v>
      </c>
      <c r="L613" s="144" t="s">
        <v>6261</v>
      </c>
      <c r="M613" s="144" t="str">
        <f t="shared" si="85"/>
        <v>Medium</v>
      </c>
      <c r="N613" s="144" t="s">
        <v>1437</v>
      </c>
      <c r="O613" s="189" t="s">
        <v>9749</v>
      </c>
      <c r="P613" s="144" t="s">
        <v>9750</v>
      </c>
      <c r="Q613" s="147" t="s">
        <v>9751</v>
      </c>
    </row>
    <row r="614" spans="1:17" ht="65.25" customHeight="1" x14ac:dyDescent="0.4">
      <c r="A614" s="144" t="str">
        <f t="shared" ca="1" si="86"/>
        <v>Expired</v>
      </c>
      <c r="B614" s="144" t="s">
        <v>2537</v>
      </c>
      <c r="C614" s="145">
        <v>43879</v>
      </c>
      <c r="D614" s="145">
        <v>43879</v>
      </c>
      <c r="E614" s="145">
        <f t="shared" si="84"/>
        <v>44609</v>
      </c>
      <c r="F614" s="144" t="s">
        <v>3053</v>
      </c>
      <c r="G614" s="144" t="s">
        <v>4440</v>
      </c>
      <c r="H614" s="144" t="s">
        <v>7919</v>
      </c>
      <c r="I614" s="144" t="s">
        <v>3492</v>
      </c>
      <c r="J614" s="144" t="s">
        <v>2467</v>
      </c>
      <c r="K614" s="146" t="str">
        <f t="shared" si="87"/>
        <v>LP</v>
      </c>
      <c r="L614" s="144" t="s">
        <v>6261</v>
      </c>
      <c r="M614" s="144" t="str">
        <f t="shared" si="85"/>
        <v>Medium</v>
      </c>
      <c r="N614" s="144" t="s">
        <v>4441</v>
      </c>
      <c r="O614" s="189" t="s">
        <v>7834</v>
      </c>
      <c r="P614" s="144" t="s">
        <v>7059</v>
      </c>
      <c r="Q614" s="147" t="s">
        <v>7060</v>
      </c>
    </row>
    <row r="615" spans="1:17" ht="63.45" x14ac:dyDescent="0.4">
      <c r="A615" s="144" t="str">
        <f t="shared" ca="1" si="86"/>
        <v>Expired</v>
      </c>
      <c r="B615" s="144" t="s">
        <v>1379</v>
      </c>
      <c r="C615" s="145">
        <v>43476</v>
      </c>
      <c r="D615" s="145">
        <v>43476</v>
      </c>
      <c r="E615" s="145">
        <f t="shared" si="84"/>
        <v>44206</v>
      </c>
      <c r="F615" s="144" t="s">
        <v>7061</v>
      </c>
      <c r="G615" s="144" t="s">
        <v>4438</v>
      </c>
      <c r="H615" s="144" t="s">
        <v>7919</v>
      </c>
      <c r="I615" s="144" t="s">
        <v>3492</v>
      </c>
      <c r="J615" s="144" t="s">
        <v>2467</v>
      </c>
      <c r="K615" s="146" t="str">
        <f t="shared" si="87"/>
        <v>LP</v>
      </c>
      <c r="L615" s="144" t="s">
        <v>6261</v>
      </c>
      <c r="M615" s="144" t="str">
        <f t="shared" si="85"/>
        <v>Medium</v>
      </c>
      <c r="N615" s="144" t="s">
        <v>4439</v>
      </c>
      <c r="O615" s="189" t="s">
        <v>7835</v>
      </c>
      <c r="P615" s="144" t="s">
        <v>7062</v>
      </c>
      <c r="Q615" s="147" t="s">
        <v>7063</v>
      </c>
    </row>
    <row r="616" spans="1:17" ht="65.25" customHeight="1" x14ac:dyDescent="0.4">
      <c r="A616" s="144" t="str">
        <f t="shared" ca="1" si="86"/>
        <v>Expired</v>
      </c>
      <c r="B616" s="144" t="s">
        <v>6638</v>
      </c>
      <c r="C616" s="145">
        <v>41876</v>
      </c>
      <c r="D616" s="145">
        <v>44881</v>
      </c>
      <c r="E616" s="145">
        <f>DATE(YEAR(D616)+1,MONTH(D616),DAY(D616)-1)</f>
        <v>45245</v>
      </c>
      <c r="F616" s="144" t="s">
        <v>2069</v>
      </c>
      <c r="G616" s="144" t="s">
        <v>4442</v>
      </c>
      <c r="H616" s="144" t="s">
        <v>7919</v>
      </c>
      <c r="I616" s="144" t="s">
        <v>3492</v>
      </c>
      <c r="J616" s="144" t="s">
        <v>2467</v>
      </c>
      <c r="K616" s="146" t="str">
        <f t="shared" si="87"/>
        <v>LP</v>
      </c>
      <c r="L616" s="144" t="s">
        <v>6261</v>
      </c>
      <c r="M616" s="144" t="str">
        <f t="shared" si="85"/>
        <v>Medium</v>
      </c>
      <c r="N616" s="144" t="s">
        <v>379</v>
      </c>
      <c r="O616" s="189"/>
      <c r="P616" s="144" t="s">
        <v>1833</v>
      </c>
      <c r="Q616" s="147" t="s">
        <v>4443</v>
      </c>
    </row>
    <row r="617" spans="1:17" ht="47.6" x14ac:dyDescent="0.4">
      <c r="A617" s="144" t="str">
        <f t="shared" ca="1" si="86"/>
        <v>Active</v>
      </c>
      <c r="B617" s="144" t="s">
        <v>2677</v>
      </c>
      <c r="C617" s="145">
        <v>44512</v>
      </c>
      <c r="D617" s="145">
        <v>45242</v>
      </c>
      <c r="E617" s="145">
        <f t="shared" ref="E617:E622" si="88">DATE(YEAR(D617)+2,MONTH(D617),DAY(D617)-1)</f>
        <v>45972</v>
      </c>
      <c r="F617" s="144" t="s">
        <v>5764</v>
      </c>
      <c r="G617" s="144" t="s">
        <v>8255</v>
      </c>
      <c r="H617" s="144" t="s">
        <v>7919</v>
      </c>
      <c r="I617" s="144" t="s">
        <v>3492</v>
      </c>
      <c r="J617" s="144" t="s">
        <v>2467</v>
      </c>
      <c r="K617" s="146" t="str">
        <f t="shared" si="87"/>
        <v>LP</v>
      </c>
      <c r="L617" s="144" t="s">
        <v>6261</v>
      </c>
      <c r="M617" s="144" t="str">
        <f t="shared" si="85"/>
        <v>Medium</v>
      </c>
      <c r="N617" s="144" t="s">
        <v>4444</v>
      </c>
      <c r="O617" s="189" t="s">
        <v>8256</v>
      </c>
      <c r="P617" s="144" t="s">
        <v>8257</v>
      </c>
      <c r="Q617" s="152" t="s">
        <v>8258</v>
      </c>
    </row>
    <row r="618" spans="1:17" ht="58.5" customHeight="1" x14ac:dyDescent="0.4">
      <c r="A618" s="144" t="str">
        <f t="shared" ca="1" si="86"/>
        <v>Active</v>
      </c>
      <c r="B618" s="144" t="s">
        <v>6203</v>
      </c>
      <c r="C618" s="145">
        <v>41915</v>
      </c>
      <c r="D618" s="145">
        <v>45568</v>
      </c>
      <c r="E618" s="145">
        <f t="shared" si="88"/>
        <v>46297</v>
      </c>
      <c r="F618" s="144" t="s">
        <v>426</v>
      </c>
      <c r="G618" s="144" t="s">
        <v>4445</v>
      </c>
      <c r="H618" s="144" t="s">
        <v>7919</v>
      </c>
      <c r="I618" s="144" t="s">
        <v>3492</v>
      </c>
      <c r="J618" s="144" t="s">
        <v>2467</v>
      </c>
      <c r="K618" s="146" t="str">
        <f t="shared" si="87"/>
        <v>LP</v>
      </c>
      <c r="L618" s="144" t="s">
        <v>6261</v>
      </c>
      <c r="M618" s="144" t="str">
        <f t="shared" si="85"/>
        <v>Medium</v>
      </c>
      <c r="N618" s="144" t="s">
        <v>443</v>
      </c>
      <c r="O618" s="189" t="s">
        <v>10107</v>
      </c>
      <c r="P618" s="144" t="s">
        <v>10108</v>
      </c>
      <c r="Q618" s="147" t="s">
        <v>10109</v>
      </c>
    </row>
    <row r="619" spans="1:17" ht="46.5" customHeight="1" x14ac:dyDescent="0.4">
      <c r="A619" s="144" t="str">
        <f t="shared" ca="1" si="86"/>
        <v>Expired</v>
      </c>
      <c r="B619" s="144" t="s">
        <v>2792</v>
      </c>
      <c r="C619" s="145">
        <v>44650</v>
      </c>
      <c r="D619" s="145">
        <v>44650</v>
      </c>
      <c r="E619" s="145">
        <f t="shared" si="88"/>
        <v>45380</v>
      </c>
      <c r="F619" s="144" t="s">
        <v>5765</v>
      </c>
      <c r="G619" s="144" t="s">
        <v>7254</v>
      </c>
      <c r="H619" s="144" t="s">
        <v>7919</v>
      </c>
      <c r="I619" s="144" t="s">
        <v>3492</v>
      </c>
      <c r="J619" s="144" t="s">
        <v>2467</v>
      </c>
      <c r="K619" s="146" t="str">
        <f t="shared" si="87"/>
        <v>LP</v>
      </c>
      <c r="L619" s="144" t="s">
        <v>6261</v>
      </c>
      <c r="M619" s="144" t="str">
        <f t="shared" si="85"/>
        <v>Medium</v>
      </c>
      <c r="N619" s="144" t="s">
        <v>4446</v>
      </c>
      <c r="O619" s="189"/>
      <c r="P619" s="144" t="s">
        <v>2913</v>
      </c>
      <c r="Q619" s="147" t="s">
        <v>4447</v>
      </c>
    </row>
    <row r="620" spans="1:17" ht="51" customHeight="1" x14ac:dyDescent="0.4">
      <c r="A620" s="144" t="str">
        <f t="shared" ca="1" si="86"/>
        <v>Expired</v>
      </c>
      <c r="B620" s="144" t="s">
        <v>77</v>
      </c>
      <c r="C620" s="145">
        <v>41753</v>
      </c>
      <c r="D620" s="145">
        <v>43214</v>
      </c>
      <c r="E620" s="145">
        <f t="shared" si="88"/>
        <v>43944</v>
      </c>
      <c r="F620" s="144" t="s">
        <v>76</v>
      </c>
      <c r="G620" s="144" t="s">
        <v>4448</v>
      </c>
      <c r="H620" s="144" t="s">
        <v>7919</v>
      </c>
      <c r="I620" s="144" t="s">
        <v>3492</v>
      </c>
      <c r="J620" s="144" t="s">
        <v>2467</v>
      </c>
      <c r="K620" s="146" t="str">
        <f t="shared" si="87"/>
        <v>LP</v>
      </c>
      <c r="L620" s="144" t="s">
        <v>6262</v>
      </c>
      <c r="M620" s="144" t="str">
        <f t="shared" si="85"/>
        <v>Medium</v>
      </c>
      <c r="N620" s="144" t="s">
        <v>266</v>
      </c>
      <c r="O620" s="189" t="s">
        <v>7836</v>
      </c>
      <c r="P620" s="144" t="s">
        <v>1269</v>
      </c>
      <c r="Q620" s="147" t="s">
        <v>4449</v>
      </c>
    </row>
    <row r="621" spans="1:17" ht="51" customHeight="1" x14ac:dyDescent="0.4">
      <c r="A621" s="144" t="str">
        <f t="shared" ca="1" si="86"/>
        <v>Expired</v>
      </c>
      <c r="B621" s="144" t="s">
        <v>58</v>
      </c>
      <c r="C621" s="145">
        <v>41731</v>
      </c>
      <c r="D621" s="145">
        <v>41731</v>
      </c>
      <c r="E621" s="145">
        <f t="shared" si="88"/>
        <v>42461</v>
      </c>
      <c r="F621" s="144" t="s">
        <v>59</v>
      </c>
      <c r="G621" s="144" t="s">
        <v>7255</v>
      </c>
      <c r="H621" s="144" t="s">
        <v>7919</v>
      </c>
      <c r="I621" s="144" t="s">
        <v>3492</v>
      </c>
      <c r="J621" s="144" t="s">
        <v>2467</v>
      </c>
      <c r="K621" s="146" t="str">
        <f t="shared" si="87"/>
        <v>LP</v>
      </c>
      <c r="L621" s="144" t="s">
        <v>6265</v>
      </c>
      <c r="M621" s="144" t="str">
        <f t="shared" si="85"/>
        <v>Low</v>
      </c>
      <c r="N621" s="144" t="s">
        <v>247</v>
      </c>
      <c r="O621" s="189"/>
      <c r="P621" s="144" t="s">
        <v>1267</v>
      </c>
      <c r="Q621" s="147" t="s">
        <v>4450</v>
      </c>
    </row>
    <row r="622" spans="1:17" ht="79.3" x14ac:dyDescent="0.4">
      <c r="A622" s="144" t="str">
        <f t="shared" ca="1" si="86"/>
        <v>Expired</v>
      </c>
      <c r="B622" s="144" t="s">
        <v>2491</v>
      </c>
      <c r="C622" s="145">
        <v>43706</v>
      </c>
      <c r="D622" s="145">
        <v>43706</v>
      </c>
      <c r="E622" s="145">
        <f t="shared" si="88"/>
        <v>44436</v>
      </c>
      <c r="F622" s="144" t="s">
        <v>1514</v>
      </c>
      <c r="G622" s="144" t="s">
        <v>4453</v>
      </c>
      <c r="H622" s="148" t="s">
        <v>7919</v>
      </c>
      <c r="I622" s="144" t="s">
        <v>3492</v>
      </c>
      <c r="J622" s="144" t="s">
        <v>2467</v>
      </c>
      <c r="K622" s="146" t="str">
        <f t="shared" si="87"/>
        <v>LP</v>
      </c>
      <c r="L622" s="144" t="s">
        <v>6261</v>
      </c>
      <c r="M622" s="144" t="str">
        <f t="shared" si="85"/>
        <v>Medium</v>
      </c>
      <c r="N622" s="144" t="s">
        <v>4454</v>
      </c>
      <c r="O622" s="189" t="s">
        <v>7837</v>
      </c>
      <c r="P622" s="144" t="s">
        <v>7055</v>
      </c>
      <c r="Q622" s="147" t="s">
        <v>7056</v>
      </c>
    </row>
    <row r="623" spans="1:17" ht="111" x14ac:dyDescent="0.4">
      <c r="A623" s="144" t="str">
        <f t="shared" ca="1" si="86"/>
        <v>Active</v>
      </c>
      <c r="B623" s="144" t="s">
        <v>2450</v>
      </c>
      <c r="C623" s="145">
        <v>43515</v>
      </c>
      <c r="D623" s="145">
        <v>45707</v>
      </c>
      <c r="E623" s="145">
        <f>DATE(YEAR(D623),MONTH(D623)+18,DAY(D623)-1)</f>
        <v>46252</v>
      </c>
      <c r="F623" s="144" t="s">
        <v>1989</v>
      </c>
      <c r="G623" s="144" t="s">
        <v>4455</v>
      </c>
      <c r="H623" s="144" t="s">
        <v>7919</v>
      </c>
      <c r="I623" s="144" t="s">
        <v>3492</v>
      </c>
      <c r="J623" s="144" t="s">
        <v>2467</v>
      </c>
      <c r="K623" s="146" t="str">
        <f t="shared" si="87"/>
        <v>LP</v>
      </c>
      <c r="L623" s="144" t="s">
        <v>6261</v>
      </c>
      <c r="M623" s="144" t="str">
        <f t="shared" si="85"/>
        <v>Medium</v>
      </c>
      <c r="N623" s="144" t="s">
        <v>4456</v>
      </c>
      <c r="O623" s="189" t="s">
        <v>10580</v>
      </c>
      <c r="P623" s="144" t="s">
        <v>10581</v>
      </c>
      <c r="Q623" s="147" t="s">
        <v>10582</v>
      </c>
    </row>
    <row r="624" spans="1:17" ht="31.75" x14ac:dyDescent="0.4">
      <c r="A624" s="144" t="str">
        <f t="shared" ca="1" si="86"/>
        <v>Active</v>
      </c>
      <c r="B624" s="148" t="s">
        <v>9923</v>
      </c>
      <c r="C624" s="148" t="s">
        <v>749</v>
      </c>
      <c r="D624" s="157">
        <v>44786</v>
      </c>
      <c r="E624" s="145">
        <f>DATE(YEAR(D624)+4,MONTH(D624),DAY(D624)-1)</f>
        <v>46246</v>
      </c>
      <c r="F624" s="144" t="s">
        <v>489</v>
      </c>
      <c r="G624" s="148" t="s">
        <v>4458</v>
      </c>
      <c r="H624" s="148" t="s">
        <v>10</v>
      </c>
      <c r="I624" s="148" t="s">
        <v>2237</v>
      </c>
      <c r="J624" s="144" t="s">
        <v>2467</v>
      </c>
      <c r="K624" s="146" t="str">
        <f t="shared" si="87"/>
        <v>LP</v>
      </c>
      <c r="L624" s="148" t="s">
        <v>6261</v>
      </c>
      <c r="M624" s="144" t="str">
        <f t="shared" si="85"/>
        <v>Medium</v>
      </c>
      <c r="N624" s="148" t="s">
        <v>2294</v>
      </c>
      <c r="O624" s="190"/>
      <c r="P624" s="148"/>
      <c r="Q624" s="168"/>
    </row>
    <row r="625" spans="1:17" ht="61.5" customHeight="1" x14ac:dyDescent="0.4">
      <c r="A625" s="144" t="str">
        <f t="shared" ca="1" si="86"/>
        <v>Active</v>
      </c>
      <c r="B625" s="144" t="s">
        <v>2775</v>
      </c>
      <c r="C625" s="145">
        <v>42177</v>
      </c>
      <c r="D625" s="145">
        <v>45830</v>
      </c>
      <c r="E625" s="145">
        <f>DATE(YEAR(D625),MONTH(D625)+18,DAY(D625)-1)</f>
        <v>46377</v>
      </c>
      <c r="F625" s="144" t="s">
        <v>2029</v>
      </c>
      <c r="G625" s="144" t="s">
        <v>4459</v>
      </c>
      <c r="H625" s="144" t="s">
        <v>7919</v>
      </c>
      <c r="I625" s="144" t="s">
        <v>3492</v>
      </c>
      <c r="J625" s="144" t="s">
        <v>2467</v>
      </c>
      <c r="K625" s="146" t="str">
        <f t="shared" si="87"/>
        <v>LP</v>
      </c>
      <c r="L625" s="144" t="s">
        <v>6261</v>
      </c>
      <c r="M625" s="144" t="str">
        <f t="shared" si="85"/>
        <v>Medium</v>
      </c>
      <c r="N625" s="144" t="s">
        <v>7580</v>
      </c>
      <c r="O625" s="189" t="s">
        <v>9939</v>
      </c>
      <c r="P625" s="144" t="s">
        <v>9941</v>
      </c>
      <c r="Q625" s="147" t="s">
        <v>9940</v>
      </c>
    </row>
    <row r="626" spans="1:17" ht="57" customHeight="1" x14ac:dyDescent="0.4">
      <c r="A626" s="144" t="str">
        <f t="shared" ca="1" si="86"/>
        <v>Expired</v>
      </c>
      <c r="B626" s="144" t="s">
        <v>6187</v>
      </c>
      <c r="C626" s="145">
        <v>44854</v>
      </c>
      <c r="D626" s="145">
        <v>44854</v>
      </c>
      <c r="E626" s="145">
        <f>DATE(YEAR(D626)+1,MONTH(D626),DAY(D626)-1)</f>
        <v>45218</v>
      </c>
      <c r="F626" s="144" t="s">
        <v>6188</v>
      </c>
      <c r="G626" s="144" t="s">
        <v>6189</v>
      </c>
      <c r="H626" s="144" t="s">
        <v>7919</v>
      </c>
      <c r="I626" s="144" t="s">
        <v>3492</v>
      </c>
      <c r="J626" s="144" t="s">
        <v>2467</v>
      </c>
      <c r="K626" s="146" t="str">
        <f t="shared" si="87"/>
        <v>LP</v>
      </c>
      <c r="L626" s="144" t="s">
        <v>6261</v>
      </c>
      <c r="M626" s="144" t="str">
        <f t="shared" si="85"/>
        <v>Medium</v>
      </c>
      <c r="N626" s="144" t="s">
        <v>7337</v>
      </c>
      <c r="O626" s="189" t="s">
        <v>7838</v>
      </c>
      <c r="P626" s="144" t="s">
        <v>6191</v>
      </c>
      <c r="Q626" s="147" t="s">
        <v>6190</v>
      </c>
    </row>
    <row r="627" spans="1:17" ht="58.5" customHeight="1" x14ac:dyDescent="0.4">
      <c r="A627" s="144" t="str">
        <f t="shared" ca="1" si="86"/>
        <v>Expired</v>
      </c>
      <c r="B627" s="144" t="s">
        <v>9269</v>
      </c>
      <c r="C627" s="145">
        <v>44246</v>
      </c>
      <c r="D627" s="145">
        <v>44976</v>
      </c>
      <c r="E627" s="145">
        <f t="shared" ref="E627:E657" si="89">DATE(YEAR(D627)+2,MONTH(D627),DAY(D627)-1)</f>
        <v>45706</v>
      </c>
      <c r="F627" s="144" t="s">
        <v>5766</v>
      </c>
      <c r="G627" s="144" t="s">
        <v>4460</v>
      </c>
      <c r="H627" s="144" t="s">
        <v>7919</v>
      </c>
      <c r="I627" s="144" t="s">
        <v>3492</v>
      </c>
      <c r="J627" s="144" t="s">
        <v>2467</v>
      </c>
      <c r="K627" s="146" t="str">
        <f t="shared" si="87"/>
        <v>LP</v>
      </c>
      <c r="L627" s="144" t="s">
        <v>6261</v>
      </c>
      <c r="M627" s="144" t="str">
        <f t="shared" si="85"/>
        <v>Medium</v>
      </c>
      <c r="N627" s="144" t="s">
        <v>4461</v>
      </c>
      <c r="O627" s="189" t="s">
        <v>9270</v>
      </c>
      <c r="P627" s="144" t="s">
        <v>9271</v>
      </c>
      <c r="Q627" s="147" t="s">
        <v>9272</v>
      </c>
    </row>
    <row r="628" spans="1:17" ht="31.75" x14ac:dyDescent="0.4">
      <c r="A628" s="144" t="str">
        <f t="shared" ca="1" si="86"/>
        <v>Active</v>
      </c>
      <c r="B628" s="148" t="s">
        <v>7093</v>
      </c>
      <c r="C628" s="145">
        <v>43627</v>
      </c>
      <c r="D628" s="145">
        <v>45819</v>
      </c>
      <c r="E628" s="145">
        <f t="shared" si="89"/>
        <v>46548</v>
      </c>
      <c r="F628" s="144" t="s">
        <v>3430</v>
      </c>
      <c r="G628" s="148" t="s">
        <v>4463</v>
      </c>
      <c r="H628" s="148" t="s">
        <v>10</v>
      </c>
      <c r="I628" s="148" t="s">
        <v>2237</v>
      </c>
      <c r="J628" s="169" t="s">
        <v>2466</v>
      </c>
      <c r="K628" s="146" t="str">
        <f t="shared" si="87"/>
        <v>LA</v>
      </c>
      <c r="L628" s="148" t="s">
        <v>6270</v>
      </c>
      <c r="M628" s="144" t="str">
        <f t="shared" si="85"/>
        <v>Medium</v>
      </c>
      <c r="N628" s="148" t="s">
        <v>2286</v>
      </c>
      <c r="O628" s="190"/>
      <c r="P628" s="148" t="s">
        <v>2295</v>
      </c>
      <c r="Q628" s="158" t="s">
        <v>4464</v>
      </c>
    </row>
    <row r="629" spans="1:17" ht="31.75" x14ac:dyDescent="0.4">
      <c r="A629" s="144" t="str">
        <f t="shared" ca="1" si="86"/>
        <v>Expired</v>
      </c>
      <c r="B629" s="148" t="s">
        <v>8003</v>
      </c>
      <c r="C629" s="153">
        <v>42831</v>
      </c>
      <c r="D629" s="157">
        <v>45022</v>
      </c>
      <c r="E629" s="145">
        <f t="shared" si="89"/>
        <v>45752</v>
      </c>
      <c r="F629" s="144" t="s">
        <v>1565</v>
      </c>
      <c r="G629" s="148" t="s">
        <v>4465</v>
      </c>
      <c r="H629" s="144" t="s">
        <v>36</v>
      </c>
      <c r="I629" s="148" t="s">
        <v>2237</v>
      </c>
      <c r="J629" s="144" t="s">
        <v>2466</v>
      </c>
      <c r="K629" s="146" t="str">
        <f t="shared" si="87"/>
        <v>LA</v>
      </c>
      <c r="L629" s="148" t="s">
        <v>6270</v>
      </c>
      <c r="M629" s="144" t="str">
        <f t="shared" si="85"/>
        <v>Medium</v>
      </c>
      <c r="N629" s="148" t="s">
        <v>2296</v>
      </c>
      <c r="O629" s="190" t="s">
        <v>749</v>
      </c>
      <c r="P629" s="148" t="s">
        <v>9246</v>
      </c>
      <c r="Q629" s="158" t="s">
        <v>9247</v>
      </c>
    </row>
    <row r="630" spans="1:17" ht="47.6" x14ac:dyDescent="0.4">
      <c r="A630" s="144" t="str">
        <f t="shared" ca="1" si="86"/>
        <v>Expired</v>
      </c>
      <c r="B630" s="144" t="s">
        <v>2687</v>
      </c>
      <c r="C630" s="145">
        <v>41950</v>
      </c>
      <c r="D630" s="145">
        <v>44537</v>
      </c>
      <c r="E630" s="145">
        <f t="shared" si="89"/>
        <v>45266</v>
      </c>
      <c r="F630" s="144" t="s">
        <v>2004</v>
      </c>
      <c r="G630" s="144" t="s">
        <v>7256</v>
      </c>
      <c r="H630" s="144" t="s">
        <v>7919</v>
      </c>
      <c r="I630" s="144" t="s">
        <v>3492</v>
      </c>
      <c r="J630" s="144" t="s">
        <v>2467</v>
      </c>
      <c r="K630" s="146" t="str">
        <f t="shared" si="87"/>
        <v>LP</v>
      </c>
      <c r="L630" s="144" t="s">
        <v>6261</v>
      </c>
      <c r="M630" s="144" t="str">
        <f t="shared" si="85"/>
        <v>Medium</v>
      </c>
      <c r="N630" s="144" t="s">
        <v>7581</v>
      </c>
      <c r="O630" s="189"/>
      <c r="P630" s="144" t="s">
        <v>1201</v>
      </c>
      <c r="Q630" s="152" t="s">
        <v>749</v>
      </c>
    </row>
    <row r="631" spans="1:17" ht="63.45" x14ac:dyDescent="0.4">
      <c r="A631" s="144" t="str">
        <f t="shared" ca="1" si="86"/>
        <v>Expired</v>
      </c>
      <c r="B631" s="144" t="s">
        <v>1488</v>
      </c>
      <c r="C631" s="145">
        <v>43669</v>
      </c>
      <c r="D631" s="145">
        <v>43669</v>
      </c>
      <c r="E631" s="145">
        <f t="shared" si="89"/>
        <v>44399</v>
      </c>
      <c r="F631" s="144" t="s">
        <v>3054</v>
      </c>
      <c r="G631" s="144" t="s">
        <v>4466</v>
      </c>
      <c r="H631" s="144" t="s">
        <v>7919</v>
      </c>
      <c r="I631" s="144" t="s">
        <v>3492</v>
      </c>
      <c r="J631" s="144" t="s">
        <v>2467</v>
      </c>
      <c r="K631" s="146" t="str">
        <f t="shared" si="87"/>
        <v>LP</v>
      </c>
      <c r="L631" s="144" t="s">
        <v>6264</v>
      </c>
      <c r="M631" s="144" t="str">
        <f t="shared" si="85"/>
        <v>Low</v>
      </c>
      <c r="N631" s="144" t="s">
        <v>4467</v>
      </c>
      <c r="O631" s="189" t="s">
        <v>7839</v>
      </c>
      <c r="P631" s="144" t="s">
        <v>7168</v>
      </c>
      <c r="Q631" s="147" t="s">
        <v>7169</v>
      </c>
    </row>
    <row r="632" spans="1:17" ht="69" customHeight="1" x14ac:dyDescent="0.4">
      <c r="A632" s="144" t="str">
        <f t="shared" ca="1" si="86"/>
        <v>Expired</v>
      </c>
      <c r="B632" s="144" t="s">
        <v>1652</v>
      </c>
      <c r="C632" s="145">
        <v>44166</v>
      </c>
      <c r="D632" s="145">
        <v>44166</v>
      </c>
      <c r="E632" s="145">
        <f t="shared" si="89"/>
        <v>44895</v>
      </c>
      <c r="F632" s="144" t="s">
        <v>1978</v>
      </c>
      <c r="G632" s="144" t="s">
        <v>4468</v>
      </c>
      <c r="H632" s="144" t="s">
        <v>7919</v>
      </c>
      <c r="I632" s="144" t="s">
        <v>3492</v>
      </c>
      <c r="J632" s="144" t="s">
        <v>2467</v>
      </c>
      <c r="K632" s="146" t="str">
        <f t="shared" si="87"/>
        <v>LP</v>
      </c>
      <c r="L632" s="144" t="s">
        <v>6261</v>
      </c>
      <c r="M632" s="144" t="str">
        <f t="shared" si="85"/>
        <v>Medium</v>
      </c>
      <c r="N632" s="144" t="s">
        <v>4469</v>
      </c>
      <c r="O632" s="189" t="s">
        <v>7840</v>
      </c>
      <c r="P632" s="144" t="s">
        <v>7167</v>
      </c>
      <c r="Q632" s="152" t="s">
        <v>7166</v>
      </c>
    </row>
    <row r="633" spans="1:17" ht="79.3" x14ac:dyDescent="0.4">
      <c r="A633" s="144" t="str">
        <f t="shared" ca="1" si="86"/>
        <v>Expired</v>
      </c>
      <c r="B633" s="144" t="s">
        <v>1152</v>
      </c>
      <c r="C633" s="145">
        <v>43088</v>
      </c>
      <c r="D633" s="145">
        <v>43088</v>
      </c>
      <c r="E633" s="145">
        <f t="shared" si="89"/>
        <v>43817</v>
      </c>
      <c r="F633" s="144" t="s">
        <v>3357</v>
      </c>
      <c r="G633" s="144" t="s">
        <v>4470</v>
      </c>
      <c r="H633" s="144" t="s">
        <v>19</v>
      </c>
      <c r="I633" s="144" t="s">
        <v>3492</v>
      </c>
      <c r="J633" s="144" t="s">
        <v>2467</v>
      </c>
      <c r="K633" s="146" t="str">
        <f t="shared" si="87"/>
        <v>LP</v>
      </c>
      <c r="L633" s="144" t="s">
        <v>6261</v>
      </c>
      <c r="M633" s="144" t="str">
        <f t="shared" si="85"/>
        <v>Medium</v>
      </c>
      <c r="N633" s="144" t="s">
        <v>7582</v>
      </c>
      <c r="O633" s="189"/>
      <c r="P633" s="144" t="s">
        <v>3431</v>
      </c>
      <c r="Q633" s="147" t="s">
        <v>4471</v>
      </c>
    </row>
    <row r="634" spans="1:17" ht="79.3" x14ac:dyDescent="0.4">
      <c r="A634" s="144" t="str">
        <f t="shared" ca="1" si="86"/>
        <v>Active</v>
      </c>
      <c r="B634" s="144" t="s">
        <v>6474</v>
      </c>
      <c r="C634" s="145">
        <v>42360</v>
      </c>
      <c r="D634" s="145">
        <v>45608</v>
      </c>
      <c r="E634" s="145">
        <f t="shared" si="89"/>
        <v>46337</v>
      </c>
      <c r="F634" s="144" t="s">
        <v>703</v>
      </c>
      <c r="G634" s="144" t="s">
        <v>4472</v>
      </c>
      <c r="H634" s="144" t="s">
        <v>7919</v>
      </c>
      <c r="I634" s="144" t="s">
        <v>3492</v>
      </c>
      <c r="J634" s="144" t="s">
        <v>2467</v>
      </c>
      <c r="K634" s="146" t="str">
        <f t="shared" si="87"/>
        <v>LP</v>
      </c>
      <c r="L634" s="144" t="s">
        <v>6262</v>
      </c>
      <c r="M634" s="144" t="str">
        <f t="shared" si="85"/>
        <v>Medium</v>
      </c>
      <c r="N634" s="144" t="s">
        <v>7583</v>
      </c>
      <c r="O634" s="189" t="s">
        <v>10310</v>
      </c>
      <c r="P634" s="144" t="s">
        <v>6475</v>
      </c>
      <c r="Q634" s="147" t="s">
        <v>6476</v>
      </c>
    </row>
    <row r="635" spans="1:17" ht="126.9" x14ac:dyDescent="0.4">
      <c r="A635" s="144" t="str">
        <f t="shared" ca="1" si="86"/>
        <v>Active</v>
      </c>
      <c r="B635" s="144" t="s">
        <v>6273</v>
      </c>
      <c r="C635" s="145">
        <v>41981</v>
      </c>
      <c r="D635" s="145">
        <v>45634</v>
      </c>
      <c r="E635" s="145">
        <f t="shared" si="89"/>
        <v>46363</v>
      </c>
      <c r="F635" s="144" t="s">
        <v>475</v>
      </c>
      <c r="G635" s="144" t="s">
        <v>4473</v>
      </c>
      <c r="H635" s="144" t="s">
        <v>45</v>
      </c>
      <c r="I635" s="144" t="s">
        <v>3492</v>
      </c>
      <c r="J635" s="144" t="s">
        <v>2467</v>
      </c>
      <c r="K635" s="146" t="str">
        <f t="shared" si="87"/>
        <v>LP</v>
      </c>
      <c r="L635" s="144" t="s">
        <v>6266</v>
      </c>
      <c r="M635" s="144" t="str">
        <f t="shared" si="85"/>
        <v>Low</v>
      </c>
      <c r="N635" s="144" t="s">
        <v>4474</v>
      </c>
      <c r="O635" s="189" t="s">
        <v>10200</v>
      </c>
      <c r="P635" s="144" t="s">
        <v>1835</v>
      </c>
      <c r="Q635" s="147" t="s">
        <v>10201</v>
      </c>
    </row>
    <row r="636" spans="1:17" ht="47.6" x14ac:dyDescent="0.4">
      <c r="A636" s="144" t="str">
        <f t="shared" ca="1" si="86"/>
        <v>Expired</v>
      </c>
      <c r="B636" s="144" t="s">
        <v>483</v>
      </c>
      <c r="C636" s="145">
        <v>41991</v>
      </c>
      <c r="D636" s="145">
        <v>41991</v>
      </c>
      <c r="E636" s="145">
        <f t="shared" si="89"/>
        <v>42721</v>
      </c>
      <c r="F636" s="144" t="s">
        <v>2145</v>
      </c>
      <c r="G636" s="144" t="s">
        <v>4475</v>
      </c>
      <c r="H636" s="144" t="s">
        <v>7919</v>
      </c>
      <c r="I636" s="144" t="s">
        <v>3492</v>
      </c>
      <c r="J636" s="144" t="s">
        <v>2467</v>
      </c>
      <c r="K636" s="146" t="str">
        <f t="shared" si="87"/>
        <v>LP</v>
      </c>
      <c r="L636" s="144" t="s">
        <v>6261</v>
      </c>
      <c r="M636" s="144" t="str">
        <f t="shared" si="85"/>
        <v>Medium</v>
      </c>
      <c r="N636" s="144" t="s">
        <v>7338</v>
      </c>
      <c r="O636" s="189" t="s">
        <v>7841</v>
      </c>
      <c r="P636" s="144" t="s">
        <v>7164</v>
      </c>
      <c r="Q636" s="147" t="s">
        <v>7165</v>
      </c>
    </row>
    <row r="637" spans="1:17" ht="58.5" customHeight="1" x14ac:dyDescent="0.4">
      <c r="A637" s="144" t="str">
        <f t="shared" ca="1" si="86"/>
        <v>Expired</v>
      </c>
      <c r="B637" s="144" t="s">
        <v>2461</v>
      </c>
      <c r="C637" s="145">
        <v>41810</v>
      </c>
      <c r="D637" s="145">
        <v>44732</v>
      </c>
      <c r="E637" s="145">
        <f t="shared" si="89"/>
        <v>45462</v>
      </c>
      <c r="F637" s="144" t="s">
        <v>6020</v>
      </c>
      <c r="G637" s="144" t="s">
        <v>4476</v>
      </c>
      <c r="H637" s="144" t="s">
        <v>7919</v>
      </c>
      <c r="I637" s="144" t="s">
        <v>3492</v>
      </c>
      <c r="J637" s="144" t="s">
        <v>2467</v>
      </c>
      <c r="K637" s="146" t="str">
        <f t="shared" si="87"/>
        <v>LP</v>
      </c>
      <c r="L637" s="144" t="s">
        <v>6269</v>
      </c>
      <c r="M637" s="144" t="str">
        <f t="shared" si="85"/>
        <v>Medium</v>
      </c>
      <c r="N637" s="144" t="s">
        <v>4477</v>
      </c>
      <c r="O637" s="189"/>
      <c r="P637" s="144" t="s">
        <v>883</v>
      </c>
      <c r="Q637" s="147" t="s">
        <v>4478</v>
      </c>
    </row>
    <row r="638" spans="1:17" ht="63.45" x14ac:dyDescent="0.4">
      <c r="A638" s="144" t="str">
        <f t="shared" ca="1" si="86"/>
        <v>Expired</v>
      </c>
      <c r="B638" s="144" t="s">
        <v>2192</v>
      </c>
      <c r="C638" s="145">
        <v>44246</v>
      </c>
      <c r="D638" s="145">
        <v>44246</v>
      </c>
      <c r="E638" s="145">
        <f t="shared" si="89"/>
        <v>44975</v>
      </c>
      <c r="F638" s="144" t="s">
        <v>5767</v>
      </c>
      <c r="G638" s="144" t="s">
        <v>4479</v>
      </c>
      <c r="H638" s="144" t="s">
        <v>45</v>
      </c>
      <c r="I638" s="144" t="s">
        <v>3492</v>
      </c>
      <c r="J638" s="144" t="s">
        <v>2467</v>
      </c>
      <c r="K638" s="146" t="str">
        <f t="shared" si="87"/>
        <v>LP</v>
      </c>
      <c r="L638" s="144" t="s">
        <v>6262</v>
      </c>
      <c r="M638" s="144" t="str">
        <f t="shared" si="85"/>
        <v>Medium</v>
      </c>
      <c r="N638" s="144" t="s">
        <v>4480</v>
      </c>
      <c r="O638" s="189"/>
      <c r="P638" s="144" t="s">
        <v>2193</v>
      </c>
      <c r="Q638" s="147" t="s">
        <v>4481</v>
      </c>
    </row>
    <row r="639" spans="1:17" ht="87" customHeight="1" x14ac:dyDescent="0.4">
      <c r="A639" s="144" t="str">
        <f t="shared" ca="1" si="86"/>
        <v>Expired</v>
      </c>
      <c r="B639" s="144" t="s">
        <v>2510</v>
      </c>
      <c r="C639" s="145">
        <v>43781</v>
      </c>
      <c r="D639" s="145">
        <v>43781</v>
      </c>
      <c r="E639" s="145">
        <f t="shared" si="89"/>
        <v>44511</v>
      </c>
      <c r="F639" s="144" t="s">
        <v>3332</v>
      </c>
      <c r="G639" s="144" t="s">
        <v>4482</v>
      </c>
      <c r="H639" s="144" t="s">
        <v>7921</v>
      </c>
      <c r="I639" s="144" t="s">
        <v>3492</v>
      </c>
      <c r="J639" s="144" t="s">
        <v>2467</v>
      </c>
      <c r="K639" s="146" t="str">
        <f t="shared" si="87"/>
        <v>LP</v>
      </c>
      <c r="L639" s="144" t="s">
        <v>6261</v>
      </c>
      <c r="M639" s="144" t="str">
        <f t="shared" si="85"/>
        <v>Medium</v>
      </c>
      <c r="N639" s="144" t="s">
        <v>4483</v>
      </c>
      <c r="O639" s="189" t="s">
        <v>7842</v>
      </c>
      <c r="P639" s="144" t="s">
        <v>7162</v>
      </c>
      <c r="Q639" s="147" t="s">
        <v>7163</v>
      </c>
    </row>
    <row r="640" spans="1:17" ht="72" customHeight="1" x14ac:dyDescent="0.4">
      <c r="A640" s="144" t="str">
        <f t="shared" ca="1" si="86"/>
        <v>Active</v>
      </c>
      <c r="B640" s="144" t="s">
        <v>2843</v>
      </c>
      <c r="C640" s="145">
        <v>44690</v>
      </c>
      <c r="D640" s="145">
        <v>45421</v>
      </c>
      <c r="E640" s="145">
        <f t="shared" si="89"/>
        <v>46150</v>
      </c>
      <c r="F640" s="144" t="s">
        <v>5768</v>
      </c>
      <c r="G640" s="144" t="s">
        <v>4484</v>
      </c>
      <c r="H640" s="144" t="s">
        <v>45</v>
      </c>
      <c r="I640" s="144" t="s">
        <v>3492</v>
      </c>
      <c r="J640" s="144" t="s">
        <v>2467</v>
      </c>
      <c r="K640" s="146" t="str">
        <f t="shared" si="87"/>
        <v>LP</v>
      </c>
      <c r="L640" s="144" t="s">
        <v>6261</v>
      </c>
      <c r="M640" s="144" t="str">
        <f t="shared" si="85"/>
        <v>Medium</v>
      </c>
      <c r="N640" s="144" t="s">
        <v>4485</v>
      </c>
      <c r="O640" s="189" t="s">
        <v>9637</v>
      </c>
      <c r="P640" s="144" t="s">
        <v>9638</v>
      </c>
      <c r="Q640" s="152" t="s">
        <v>9639</v>
      </c>
    </row>
    <row r="641" spans="1:21" ht="79.3" x14ac:dyDescent="0.4">
      <c r="A641" s="144" t="str">
        <f t="shared" ca="1" si="86"/>
        <v>Expired</v>
      </c>
      <c r="B641" s="144" t="s">
        <v>8103</v>
      </c>
      <c r="C641" s="145">
        <v>43013</v>
      </c>
      <c r="D641" s="145">
        <v>44808</v>
      </c>
      <c r="E641" s="145">
        <f t="shared" si="89"/>
        <v>45538</v>
      </c>
      <c r="F641" s="144" t="s">
        <v>2106</v>
      </c>
      <c r="G641" s="144" t="s">
        <v>4486</v>
      </c>
      <c r="H641" s="144" t="s">
        <v>19</v>
      </c>
      <c r="I641" s="144" t="s">
        <v>3492</v>
      </c>
      <c r="J641" s="144" t="s">
        <v>2467</v>
      </c>
      <c r="K641" s="146" t="str">
        <f t="shared" si="87"/>
        <v>LP</v>
      </c>
      <c r="L641" s="144" t="s">
        <v>6261</v>
      </c>
      <c r="M641" s="144" t="str">
        <f t="shared" si="85"/>
        <v>Medium</v>
      </c>
      <c r="N641" s="144" t="s">
        <v>1089</v>
      </c>
      <c r="O641" s="189" t="s">
        <v>7843</v>
      </c>
      <c r="P641" s="144" t="s">
        <v>8105</v>
      </c>
      <c r="Q641" s="147" t="s">
        <v>7161</v>
      </c>
    </row>
    <row r="642" spans="1:21" s="10" customFormat="1" ht="47.6" x14ac:dyDescent="0.35">
      <c r="A642" s="144" t="str">
        <f t="shared" ca="1" si="86"/>
        <v>Active</v>
      </c>
      <c r="B642" s="144" t="s">
        <v>2806</v>
      </c>
      <c r="C642" s="145">
        <v>43899</v>
      </c>
      <c r="D642" s="145">
        <v>45360</v>
      </c>
      <c r="E642" s="145">
        <f t="shared" si="89"/>
        <v>46089</v>
      </c>
      <c r="F642" s="144" t="s">
        <v>3056</v>
      </c>
      <c r="G642" s="144" t="s">
        <v>4489</v>
      </c>
      <c r="H642" s="144" t="s">
        <v>19</v>
      </c>
      <c r="I642" s="144" t="s">
        <v>3492</v>
      </c>
      <c r="J642" s="144" t="s">
        <v>2467</v>
      </c>
      <c r="K642" s="146" t="str">
        <f t="shared" si="87"/>
        <v>LP</v>
      </c>
      <c r="L642" s="144" t="s">
        <v>6261</v>
      </c>
      <c r="M642" s="144" t="str">
        <f t="shared" si="85"/>
        <v>Medium</v>
      </c>
      <c r="N642" s="144" t="s">
        <v>4490</v>
      </c>
      <c r="O642" s="189" t="s">
        <v>7844</v>
      </c>
      <c r="P642" s="144" t="s">
        <v>7159</v>
      </c>
      <c r="Q642" s="147" t="s">
        <v>7160</v>
      </c>
      <c r="R642" s="5"/>
      <c r="S642" s="5"/>
      <c r="T642" s="5"/>
      <c r="U642" s="5"/>
    </row>
    <row r="643" spans="1:21" s="10" customFormat="1" ht="47.6" x14ac:dyDescent="0.35">
      <c r="A643" s="144" t="str">
        <f t="shared" ca="1" si="86"/>
        <v>Expired</v>
      </c>
      <c r="B643" s="144" t="s">
        <v>2705</v>
      </c>
      <c r="C643" s="145">
        <v>43654</v>
      </c>
      <c r="D643" s="145">
        <v>44385</v>
      </c>
      <c r="E643" s="145">
        <f t="shared" si="89"/>
        <v>45114</v>
      </c>
      <c r="F643" s="144" t="s">
        <v>3432</v>
      </c>
      <c r="G643" s="144" t="s">
        <v>4491</v>
      </c>
      <c r="H643" s="144" t="s">
        <v>7921</v>
      </c>
      <c r="I643" s="144" t="s">
        <v>3492</v>
      </c>
      <c r="J643" s="144" t="s">
        <v>2467</v>
      </c>
      <c r="K643" s="146" t="str">
        <f t="shared" si="87"/>
        <v>LP</v>
      </c>
      <c r="L643" s="144" t="s">
        <v>6261</v>
      </c>
      <c r="M643" s="144" t="str">
        <f t="shared" si="85"/>
        <v>Medium</v>
      </c>
      <c r="N643" s="144" t="s">
        <v>4492</v>
      </c>
      <c r="O643" s="189"/>
      <c r="P643" s="144" t="s">
        <v>1716</v>
      </c>
      <c r="Q643" s="147" t="s">
        <v>4493</v>
      </c>
      <c r="R643" s="5"/>
      <c r="S643" s="5"/>
      <c r="T643" s="5"/>
      <c r="U643" s="5"/>
    </row>
    <row r="644" spans="1:21" s="10" customFormat="1" ht="126.9" x14ac:dyDescent="0.35">
      <c r="A644" s="144" t="str">
        <f t="shared" ca="1" si="86"/>
        <v>Active</v>
      </c>
      <c r="B644" s="144" t="s">
        <v>2223</v>
      </c>
      <c r="C644" s="145">
        <v>42810</v>
      </c>
      <c r="D644" s="145">
        <v>45732</v>
      </c>
      <c r="E644" s="145">
        <f t="shared" si="89"/>
        <v>46461</v>
      </c>
      <c r="F644" s="144" t="s">
        <v>928</v>
      </c>
      <c r="G644" s="144" t="s">
        <v>4494</v>
      </c>
      <c r="H644" s="144" t="s">
        <v>7919</v>
      </c>
      <c r="I644" s="144" t="s">
        <v>3492</v>
      </c>
      <c r="J644" s="144" t="s">
        <v>2467</v>
      </c>
      <c r="K644" s="146" t="str">
        <f t="shared" si="87"/>
        <v>LP</v>
      </c>
      <c r="L644" s="144" t="s">
        <v>6261</v>
      </c>
      <c r="M644" s="144" t="str">
        <f t="shared" si="85"/>
        <v>Medium</v>
      </c>
      <c r="N644" s="144" t="s">
        <v>7584</v>
      </c>
      <c r="O644" s="189" t="s">
        <v>10574</v>
      </c>
      <c r="P644" s="144" t="s">
        <v>7155</v>
      </c>
      <c r="Q644" s="147" t="s">
        <v>4495</v>
      </c>
      <c r="R644" s="5"/>
      <c r="S644" s="5"/>
      <c r="T644" s="5"/>
      <c r="U644" s="5"/>
    </row>
    <row r="645" spans="1:21" s="10" customFormat="1" ht="95.15" x14ac:dyDescent="0.35">
      <c r="A645" s="144" t="str">
        <f t="shared" ca="1" si="86"/>
        <v>Active</v>
      </c>
      <c r="B645" s="144" t="s">
        <v>3212</v>
      </c>
      <c r="C645" s="145">
        <v>41687</v>
      </c>
      <c r="D645" s="145">
        <v>45365</v>
      </c>
      <c r="E645" s="145">
        <f t="shared" si="89"/>
        <v>46094</v>
      </c>
      <c r="F645" s="144" t="s">
        <v>32</v>
      </c>
      <c r="G645" s="145" t="s">
        <v>4496</v>
      </c>
      <c r="H645" s="144" t="s">
        <v>7919</v>
      </c>
      <c r="I645" s="144" t="s">
        <v>3492</v>
      </c>
      <c r="J645" s="144" t="s">
        <v>2467</v>
      </c>
      <c r="K645" s="146" t="str">
        <f t="shared" si="87"/>
        <v>LP</v>
      </c>
      <c r="L645" s="144" t="s">
        <v>6263</v>
      </c>
      <c r="M645" s="144" t="str">
        <f t="shared" si="85"/>
        <v>Medium</v>
      </c>
      <c r="N645" s="144" t="s">
        <v>223</v>
      </c>
      <c r="O645" s="189" t="s">
        <v>9989</v>
      </c>
      <c r="P645" s="144" t="s">
        <v>9990</v>
      </c>
      <c r="Q645" s="147" t="s">
        <v>9991</v>
      </c>
      <c r="R645" s="5"/>
      <c r="S645" s="5"/>
      <c r="T645" s="5"/>
      <c r="U645" s="5"/>
    </row>
    <row r="646" spans="1:21" s="10" customFormat="1" ht="47.6" x14ac:dyDescent="0.35">
      <c r="A646" s="144" t="str">
        <f t="shared" ca="1" si="86"/>
        <v>Expired</v>
      </c>
      <c r="B646" s="144" t="s">
        <v>2728</v>
      </c>
      <c r="C646" s="145">
        <v>43486</v>
      </c>
      <c r="D646" s="145">
        <v>44566</v>
      </c>
      <c r="E646" s="145">
        <f t="shared" si="89"/>
        <v>45295</v>
      </c>
      <c r="F646" s="144" t="s">
        <v>3333</v>
      </c>
      <c r="G646" s="144" t="s">
        <v>4497</v>
      </c>
      <c r="H646" s="144" t="s">
        <v>19</v>
      </c>
      <c r="I646" s="144" t="s">
        <v>3492</v>
      </c>
      <c r="J646" s="144" t="s">
        <v>2467</v>
      </c>
      <c r="K646" s="146" t="str">
        <f t="shared" si="87"/>
        <v>LP</v>
      </c>
      <c r="L646" s="144" t="s">
        <v>6264</v>
      </c>
      <c r="M646" s="144" t="str">
        <f t="shared" si="85"/>
        <v>Low</v>
      </c>
      <c r="N646" s="144" t="s">
        <v>3433</v>
      </c>
      <c r="O646" s="189" t="s">
        <v>7845</v>
      </c>
      <c r="P646" s="144" t="s">
        <v>7156</v>
      </c>
      <c r="Q646" s="147" t="s">
        <v>7157</v>
      </c>
      <c r="R646" s="5"/>
      <c r="S646" s="5"/>
      <c r="T646" s="5"/>
      <c r="U646" s="5"/>
    </row>
    <row r="647" spans="1:21" s="10" customFormat="1" ht="63.45" x14ac:dyDescent="0.35">
      <c r="A647" s="144" t="str">
        <f t="shared" ca="1" si="86"/>
        <v>Expired</v>
      </c>
      <c r="B647" s="144" t="s">
        <v>5662</v>
      </c>
      <c r="C647" s="145">
        <v>44642</v>
      </c>
      <c r="D647" s="145">
        <v>44642</v>
      </c>
      <c r="E647" s="145">
        <f t="shared" si="89"/>
        <v>45372</v>
      </c>
      <c r="F647" s="144" t="s">
        <v>5669</v>
      </c>
      <c r="G647" s="144" t="s">
        <v>5673</v>
      </c>
      <c r="H647" s="148" t="s">
        <v>13</v>
      </c>
      <c r="I647" s="144" t="s">
        <v>2237</v>
      </c>
      <c r="J647" s="144" t="s">
        <v>2467</v>
      </c>
      <c r="K647" s="146" t="str">
        <f t="shared" si="87"/>
        <v>LP</v>
      </c>
      <c r="L647" s="144" t="s">
        <v>6261</v>
      </c>
      <c r="M647" s="144" t="str">
        <f t="shared" si="85"/>
        <v>Medium</v>
      </c>
      <c r="N647" s="144" t="s">
        <v>5678</v>
      </c>
      <c r="O647" s="189"/>
      <c r="P647" s="144" t="s">
        <v>5681</v>
      </c>
      <c r="Q647" s="147" t="s">
        <v>5683</v>
      </c>
      <c r="R647" s="5"/>
      <c r="S647" s="5"/>
      <c r="T647" s="5"/>
      <c r="U647" s="5"/>
    </row>
    <row r="648" spans="1:21" s="10" customFormat="1" ht="70.5" customHeight="1" x14ac:dyDescent="0.35">
      <c r="A648" s="144" t="str">
        <f t="shared" ca="1" si="86"/>
        <v>Expired</v>
      </c>
      <c r="B648" s="144" t="s">
        <v>1275</v>
      </c>
      <c r="C648" s="145">
        <v>43271</v>
      </c>
      <c r="D648" s="145">
        <v>43271</v>
      </c>
      <c r="E648" s="145">
        <f t="shared" si="89"/>
        <v>44001</v>
      </c>
      <c r="F648" s="144" t="s">
        <v>3057</v>
      </c>
      <c r="G648" s="144" t="s">
        <v>4498</v>
      </c>
      <c r="H648" s="144" t="s">
        <v>7919</v>
      </c>
      <c r="I648" s="144" t="s">
        <v>3492</v>
      </c>
      <c r="J648" s="144" t="s">
        <v>2467</v>
      </c>
      <c r="K648" s="146" t="str">
        <f t="shared" si="87"/>
        <v>LP</v>
      </c>
      <c r="L648" s="144" t="s">
        <v>6262</v>
      </c>
      <c r="M648" s="144" t="str">
        <f t="shared" si="85"/>
        <v>Medium</v>
      </c>
      <c r="N648" s="144" t="s">
        <v>4499</v>
      </c>
      <c r="O648" s="189" t="s">
        <v>7846</v>
      </c>
      <c r="P648" s="144" t="s">
        <v>7141</v>
      </c>
      <c r="Q648" s="147" t="s">
        <v>4500</v>
      </c>
      <c r="R648" s="5"/>
      <c r="S648" s="5"/>
    </row>
    <row r="649" spans="1:21" s="10" customFormat="1" ht="63.75" customHeight="1" x14ac:dyDescent="0.35">
      <c r="A649" s="144" t="str">
        <f t="shared" ca="1" si="86"/>
        <v>Active</v>
      </c>
      <c r="B649" s="144" t="s">
        <v>2800</v>
      </c>
      <c r="C649" s="145">
        <v>41687</v>
      </c>
      <c r="D649" s="145">
        <v>45338</v>
      </c>
      <c r="E649" s="145">
        <f t="shared" si="89"/>
        <v>46068</v>
      </c>
      <c r="F649" s="144" t="s">
        <v>31</v>
      </c>
      <c r="G649" s="145" t="s">
        <v>4501</v>
      </c>
      <c r="H649" s="144" t="s">
        <v>7919</v>
      </c>
      <c r="I649" s="144" t="s">
        <v>3492</v>
      </c>
      <c r="J649" s="144" t="s">
        <v>2467</v>
      </c>
      <c r="K649" s="146" t="str">
        <f t="shared" si="87"/>
        <v>LP</v>
      </c>
      <c r="L649" s="144" t="s">
        <v>6271</v>
      </c>
      <c r="M649" s="144" t="str">
        <f>IF(EXACT(L649,"Overseas Charities Operating in Jamaica"),"Medium",IF(EXACT(L649,"Muslim Groups/Foundations"),"Medium",IF(EXACT(L649,"Churches"),"Low",IF(EXACT(L649,"Benevolent Societies"),"Low",IF(EXACT(L649,"Alumni/Past Students Associations"),"Low",IF(EXACT(L649,"Schools(Government/Private)"),"Low",IF(EXACT(L649,"Govt.Based Trust/Charities"),"Low",IF(EXACT(L649,"Trust"),"Medium",IF(EXACT(L649,"Company Based Foundations"),"Medium",IF(EXACT(L649,"Other Foundations"),"Medium",IF(EXACT(L649,"Unincorporated Groups"),"Medium","")))))))))))</f>
        <v>Low</v>
      </c>
      <c r="N649" s="144" t="s">
        <v>222</v>
      </c>
      <c r="O649" s="189" t="s">
        <v>9594</v>
      </c>
      <c r="P649" s="144" t="s">
        <v>9595</v>
      </c>
      <c r="Q649" s="152" t="s">
        <v>9596</v>
      </c>
      <c r="R649" s="5"/>
      <c r="S649" s="5"/>
    </row>
    <row r="650" spans="1:21" s="10" customFormat="1" ht="79.3" x14ac:dyDescent="0.35">
      <c r="A650" s="144" t="str">
        <f t="shared" ca="1" si="86"/>
        <v>Expired</v>
      </c>
      <c r="B650" s="144" t="s">
        <v>2593</v>
      </c>
      <c r="C650" s="145">
        <v>44412</v>
      </c>
      <c r="D650" s="145">
        <v>44412</v>
      </c>
      <c r="E650" s="145">
        <f t="shared" si="89"/>
        <v>45141</v>
      </c>
      <c r="F650" s="144" t="s">
        <v>6021</v>
      </c>
      <c r="G650" s="144" t="s">
        <v>4502</v>
      </c>
      <c r="H650" s="144" t="s">
        <v>7919</v>
      </c>
      <c r="I650" s="144" t="s">
        <v>3492</v>
      </c>
      <c r="J650" s="144" t="s">
        <v>2467</v>
      </c>
      <c r="K650" s="146" t="str">
        <f t="shared" si="87"/>
        <v>LP</v>
      </c>
      <c r="L650" s="144" t="s">
        <v>6261</v>
      </c>
      <c r="M650" s="144" t="str">
        <f t="shared" ref="M650:M656" si="90">IF(EXACT(L650,"Overseas Charities Operating in Jamaica"),"Medium",IF(EXACT(L650,"Muslim Groups/Foundations"),"Medium",IF(EXACT(L650,"Churches"),"Low",IF(EXACT(L650,"Benevolent Societies"),"Low",IF(EXACT(L650,"Alumni/Past Students Associations"),"Low",IF(EXACT(L650,"Schools(Government/Private)"),"Low",IF(EXACT(L650,"Govt.Based Trusts/Charities"),"Low",IF(EXACT(L650,"Trust"),"Medium",IF(EXACT(L650,"Company Based Foundations"),"Medium",IF(EXACT(L650,"Other Foundations"),"Medium",IF(EXACT(L650,"Unincorporated Groups"),"Medium","")))))))))))</f>
        <v>Medium</v>
      </c>
      <c r="N650" s="144" t="s">
        <v>4503</v>
      </c>
      <c r="O650" s="189" t="s">
        <v>7847</v>
      </c>
      <c r="P650" s="144" t="s">
        <v>7142</v>
      </c>
      <c r="Q650" s="152" t="s">
        <v>7143</v>
      </c>
      <c r="R650" s="5"/>
      <c r="S650" s="5"/>
    </row>
    <row r="651" spans="1:21" s="10" customFormat="1" ht="51" customHeight="1" x14ac:dyDescent="0.35">
      <c r="A651" s="144" t="str">
        <f t="shared" ca="1" si="86"/>
        <v>Active</v>
      </c>
      <c r="B651" s="144" t="s">
        <v>6220</v>
      </c>
      <c r="C651" s="145">
        <v>41919</v>
      </c>
      <c r="D651" s="145">
        <v>45572</v>
      </c>
      <c r="E651" s="145">
        <f t="shared" si="89"/>
        <v>46301</v>
      </c>
      <c r="F651" s="144" t="s">
        <v>10120</v>
      </c>
      <c r="G651" s="144" t="s">
        <v>4504</v>
      </c>
      <c r="H651" s="148" t="s">
        <v>7919</v>
      </c>
      <c r="I651" s="144" t="s">
        <v>3492</v>
      </c>
      <c r="J651" s="144" t="s">
        <v>2467</v>
      </c>
      <c r="K651" s="146" t="str">
        <f t="shared" si="87"/>
        <v>LP</v>
      </c>
      <c r="L651" s="144" t="s">
        <v>6269</v>
      </c>
      <c r="M651" s="144" t="str">
        <f t="shared" si="90"/>
        <v>Medium</v>
      </c>
      <c r="N651" s="144" t="s">
        <v>446</v>
      </c>
      <c r="O651" s="189" t="s">
        <v>9413</v>
      </c>
      <c r="P651" s="144" t="s">
        <v>9414</v>
      </c>
      <c r="Q651" s="147" t="s">
        <v>10121</v>
      </c>
      <c r="R651" s="5"/>
      <c r="S651" s="5"/>
    </row>
    <row r="652" spans="1:21" s="10" customFormat="1" ht="47.6" x14ac:dyDescent="0.35">
      <c r="A652" s="144" t="str">
        <f t="shared" ca="1" si="86"/>
        <v>Expired</v>
      </c>
      <c r="B652" s="144" t="s">
        <v>5926</v>
      </c>
      <c r="C652" s="145">
        <v>43798</v>
      </c>
      <c r="D652" s="145">
        <v>44527</v>
      </c>
      <c r="E652" s="145">
        <f t="shared" si="89"/>
        <v>45256</v>
      </c>
      <c r="F652" s="144" t="s">
        <v>3058</v>
      </c>
      <c r="G652" s="144" t="s">
        <v>4505</v>
      </c>
      <c r="H652" s="144" t="s">
        <v>7919</v>
      </c>
      <c r="I652" s="144" t="s">
        <v>3492</v>
      </c>
      <c r="J652" s="144" t="s">
        <v>2467</v>
      </c>
      <c r="K652" s="146" t="str">
        <f t="shared" si="87"/>
        <v>LP</v>
      </c>
      <c r="L652" s="144" t="s">
        <v>6262</v>
      </c>
      <c r="M652" s="144" t="str">
        <f t="shared" si="90"/>
        <v>Medium</v>
      </c>
      <c r="N652" s="144" t="s">
        <v>7585</v>
      </c>
      <c r="O652" s="189"/>
      <c r="P652" s="144" t="s">
        <v>1747</v>
      </c>
      <c r="Q652" s="147" t="s">
        <v>4506</v>
      </c>
      <c r="R652" s="5"/>
      <c r="S652" s="5"/>
    </row>
    <row r="653" spans="1:21" s="10" customFormat="1" ht="126.9" x14ac:dyDescent="0.35">
      <c r="A653" s="144" t="str">
        <f t="shared" ca="1" si="86"/>
        <v>Active</v>
      </c>
      <c r="B653" s="144" t="s">
        <v>9612</v>
      </c>
      <c r="C653" s="145">
        <v>45408</v>
      </c>
      <c r="D653" s="145">
        <v>45773</v>
      </c>
      <c r="E653" s="145">
        <f t="shared" si="89"/>
        <v>46502</v>
      </c>
      <c r="F653" s="144" t="s">
        <v>9613</v>
      </c>
      <c r="G653" s="144" t="s">
        <v>9614</v>
      </c>
      <c r="H653" s="144" t="s">
        <v>7919</v>
      </c>
      <c r="I653" s="144" t="s">
        <v>3492</v>
      </c>
      <c r="J653" s="144" t="s">
        <v>2467</v>
      </c>
      <c r="K653" s="146" t="str">
        <f t="shared" si="87"/>
        <v>LP</v>
      </c>
      <c r="L653" s="144" t="s">
        <v>6264</v>
      </c>
      <c r="M653" s="144" t="str">
        <f t="shared" si="90"/>
        <v>Low</v>
      </c>
      <c r="N653" s="144" t="s">
        <v>3515</v>
      </c>
      <c r="O653" s="189" t="s">
        <v>9615</v>
      </c>
      <c r="P653" s="144" t="s">
        <v>9616</v>
      </c>
      <c r="Q653" s="147" t="s">
        <v>9617</v>
      </c>
      <c r="R653" s="5"/>
      <c r="S653" s="5"/>
    </row>
    <row r="654" spans="1:21" s="10" customFormat="1" ht="61.5" customHeight="1" x14ac:dyDescent="0.35">
      <c r="A654" s="144" t="str">
        <f t="shared" ca="1" si="86"/>
        <v>Expired</v>
      </c>
      <c r="B654" s="144" t="s">
        <v>1657</v>
      </c>
      <c r="C654" s="145">
        <v>44183</v>
      </c>
      <c r="D654" s="145">
        <v>44913</v>
      </c>
      <c r="E654" s="145">
        <f t="shared" si="89"/>
        <v>45643</v>
      </c>
      <c r="F654" s="144" t="s">
        <v>3334</v>
      </c>
      <c r="G654" s="144" t="s">
        <v>4507</v>
      </c>
      <c r="H654" s="144" t="s">
        <v>23</v>
      </c>
      <c r="I654" s="144" t="s">
        <v>3492</v>
      </c>
      <c r="J654" s="144" t="s">
        <v>2467</v>
      </c>
      <c r="K654" s="146" t="str">
        <f t="shared" si="87"/>
        <v>LP</v>
      </c>
      <c r="L654" s="144" t="s">
        <v>6261</v>
      </c>
      <c r="M654" s="144" t="str">
        <f t="shared" si="90"/>
        <v>Medium</v>
      </c>
      <c r="N654" s="144" t="s">
        <v>4366</v>
      </c>
      <c r="O654" s="189"/>
      <c r="P654" s="144" t="s">
        <v>6349</v>
      </c>
      <c r="Q654" s="152" t="s">
        <v>4508</v>
      </c>
      <c r="R654" s="5"/>
      <c r="S654" s="5"/>
    </row>
    <row r="655" spans="1:21" s="10" customFormat="1" ht="47.6" x14ac:dyDescent="0.35">
      <c r="A655" s="144" t="str">
        <f t="shared" ca="1" si="86"/>
        <v>Active</v>
      </c>
      <c r="B655" s="144" t="s">
        <v>10144</v>
      </c>
      <c r="C655" s="145">
        <v>44256</v>
      </c>
      <c r="D655" s="145">
        <v>45979</v>
      </c>
      <c r="E655" s="145">
        <f t="shared" si="89"/>
        <v>46708</v>
      </c>
      <c r="F655" s="144" t="s">
        <v>5769</v>
      </c>
      <c r="G655" s="144" t="s">
        <v>4509</v>
      </c>
      <c r="H655" s="144" t="s">
        <v>7919</v>
      </c>
      <c r="I655" s="144" t="s">
        <v>3492</v>
      </c>
      <c r="J655" s="144" t="s">
        <v>2467</v>
      </c>
      <c r="K655" s="146" t="str">
        <f t="shared" si="87"/>
        <v>LP</v>
      </c>
      <c r="L655" s="144" t="s">
        <v>6262</v>
      </c>
      <c r="M655" s="144" t="str">
        <f t="shared" si="90"/>
        <v>Medium</v>
      </c>
      <c r="N655" s="144" t="s">
        <v>4510</v>
      </c>
      <c r="O655" s="189" t="s">
        <v>9554</v>
      </c>
      <c r="P655" s="144" t="s">
        <v>9555</v>
      </c>
      <c r="Q655" s="147" t="s">
        <v>7144</v>
      </c>
      <c r="R655" s="5"/>
      <c r="S655" s="5"/>
    </row>
    <row r="656" spans="1:21" s="10" customFormat="1" ht="31.75" x14ac:dyDescent="0.35">
      <c r="A656" s="144" t="str">
        <f t="shared" ca="1" si="86"/>
        <v>Active</v>
      </c>
      <c r="B656" s="144" t="s">
        <v>8898</v>
      </c>
      <c r="C656" s="145">
        <v>45271</v>
      </c>
      <c r="D656" s="145">
        <f>C656</f>
        <v>45271</v>
      </c>
      <c r="E656" s="145">
        <f t="shared" si="89"/>
        <v>46001</v>
      </c>
      <c r="F656" s="144" t="s">
        <v>8899</v>
      </c>
      <c r="G656" s="144" t="s">
        <v>8900</v>
      </c>
      <c r="H656" s="144" t="s">
        <v>19</v>
      </c>
      <c r="I656" s="144" t="s">
        <v>3492</v>
      </c>
      <c r="J656" s="144" t="s">
        <v>2467</v>
      </c>
      <c r="K656" s="146" t="str">
        <f t="shared" si="87"/>
        <v>LP</v>
      </c>
      <c r="L656" s="144" t="s">
        <v>6261</v>
      </c>
      <c r="M656" s="144" t="str">
        <f t="shared" si="90"/>
        <v>Medium</v>
      </c>
      <c r="N656" s="144" t="s">
        <v>8901</v>
      </c>
      <c r="O656" s="189" t="s">
        <v>8902</v>
      </c>
      <c r="P656" s="144" t="s">
        <v>8903</v>
      </c>
      <c r="Q656" s="152" t="s">
        <v>8904</v>
      </c>
      <c r="R656" s="5"/>
      <c r="S656" s="5"/>
    </row>
    <row r="657" spans="1:19" s="10" customFormat="1" ht="54" customHeight="1" x14ac:dyDescent="0.35">
      <c r="A657" s="144" t="str">
        <f t="shared" ca="1" si="86"/>
        <v>Expired</v>
      </c>
      <c r="B657" s="144" t="s">
        <v>2503</v>
      </c>
      <c r="C657" s="145">
        <v>43690</v>
      </c>
      <c r="D657" s="145">
        <v>43690</v>
      </c>
      <c r="E657" s="145">
        <f t="shared" si="89"/>
        <v>44420</v>
      </c>
      <c r="F657" s="144" t="s">
        <v>3059</v>
      </c>
      <c r="G657" s="144" t="s">
        <v>4511</v>
      </c>
      <c r="H657" s="144" t="s">
        <v>23</v>
      </c>
      <c r="I657" s="144" t="s">
        <v>3492</v>
      </c>
      <c r="J657" s="144" t="s">
        <v>2467</v>
      </c>
      <c r="K657" s="146" t="str">
        <f t="shared" si="87"/>
        <v>LP</v>
      </c>
      <c r="L657" s="144" t="s">
        <v>6268</v>
      </c>
      <c r="M657" s="144" t="str">
        <f>IF(EXACT(L657,"Overseas Charities Operating in Jamaica"),"Medium",IF(EXACT(L657,"Muslim Groups/Foundations"),"Medium",IF(EXACT(L657,"Churches"),"Low",IF(EXACT(L657,"Benevolent Societies"),"Low",IF(EXACT(L657,"Alumni/Past Students'associations"),"Low",IF(EXACT(L657,"Schools(Government/Private)"),"Low",IF(EXACT(L657,"Govt.Based Trusts/Charities"),"Low",IF(EXACT(L657,"Trust"),"Medium",IF(EXACT(L657,"Company Based Foundations"),"Medium",IF(EXACT(L657,"Other Foundations"),"Medium",IF(EXACT(L657,"Unincorporated Groups"),"Medium","")))))))))))</f>
        <v>Low</v>
      </c>
      <c r="N657" s="144" t="s">
        <v>7586</v>
      </c>
      <c r="O657" s="189" t="s">
        <v>7848</v>
      </c>
      <c r="P657" s="144" t="s">
        <v>1737</v>
      </c>
      <c r="Q657" s="147" t="s">
        <v>7145</v>
      </c>
      <c r="R657" s="5"/>
      <c r="S657" s="5"/>
    </row>
    <row r="658" spans="1:19" s="10" customFormat="1" ht="48" customHeight="1" x14ac:dyDescent="0.35">
      <c r="A658" s="144" t="str">
        <f t="shared" ca="1" si="86"/>
        <v>Active</v>
      </c>
      <c r="B658" s="144" t="s">
        <v>10722</v>
      </c>
      <c r="C658" s="145">
        <v>44246</v>
      </c>
      <c r="D658" s="145">
        <v>45707</v>
      </c>
      <c r="E658" s="145">
        <f>DATE(YEAR(D658),MONTH(D658)+20,DAY(D658)-1)</f>
        <v>46313</v>
      </c>
      <c r="F658" s="144" t="s">
        <v>5770</v>
      </c>
      <c r="G658" s="144" t="s">
        <v>4512</v>
      </c>
      <c r="H658" s="144" t="s">
        <v>7919</v>
      </c>
      <c r="I658" s="144" t="s">
        <v>3492</v>
      </c>
      <c r="J658" s="144" t="s">
        <v>2467</v>
      </c>
      <c r="K658" s="146" t="str">
        <f t="shared" si="87"/>
        <v>LP</v>
      </c>
      <c r="L658" s="144" t="s">
        <v>6261</v>
      </c>
      <c r="M658" s="144" t="str">
        <f t="shared" ref="M658:M703" si="91">IF(EXACT(L658,"Overseas Charities Operating in Jamaica"),"Medium",IF(EXACT(L658,"Muslim Groups/Foundations"),"Medium",IF(EXACT(L658,"Churches"),"Low",IF(EXACT(L658,"Benevolent Societies"),"Low",IF(EXACT(L658,"Alumni/Past Students Associations"),"Low",IF(EXACT(L658,"Schools(Government/Private)"),"Low",IF(EXACT(L658,"Govt.Based Trusts/Charities"),"Low",IF(EXACT(L658,"Trust"),"Medium",IF(EXACT(L658,"Company Based Foundations"),"Medium",IF(EXACT(L658,"Other Foundations"),"Medium",IF(EXACT(L658,"Unincorporated Groups"),"Medium","")))))))))))</f>
        <v>Medium</v>
      </c>
      <c r="N658" s="144" t="s">
        <v>3520</v>
      </c>
      <c r="O658" s="189" t="s">
        <v>10721</v>
      </c>
      <c r="P658" s="144" t="s">
        <v>7149</v>
      </c>
      <c r="Q658" s="147" t="s">
        <v>10723</v>
      </c>
      <c r="R658" s="5"/>
      <c r="S658" s="5"/>
    </row>
    <row r="659" spans="1:19" s="10" customFormat="1" ht="47.6" x14ac:dyDescent="0.35">
      <c r="A659" s="144" t="str">
        <f t="shared" ca="1" si="86"/>
        <v>Expired</v>
      </c>
      <c r="B659" s="144" t="s">
        <v>2700</v>
      </c>
      <c r="C659" s="145">
        <v>43507</v>
      </c>
      <c r="D659" s="145">
        <v>44238</v>
      </c>
      <c r="E659" s="145">
        <f>DATE(YEAR(D659)+2,MONTH(D659),DAY(D659)-1)</f>
        <v>44967</v>
      </c>
      <c r="F659" s="144" t="s">
        <v>3060</v>
      </c>
      <c r="G659" s="144" t="s">
        <v>4513</v>
      </c>
      <c r="H659" s="144" t="s">
        <v>7919</v>
      </c>
      <c r="I659" s="144" t="s">
        <v>3492</v>
      </c>
      <c r="J659" s="144" t="s">
        <v>2467</v>
      </c>
      <c r="K659" s="146" t="str">
        <f t="shared" si="87"/>
        <v>LP</v>
      </c>
      <c r="L659" s="144" t="s">
        <v>6262</v>
      </c>
      <c r="M659" s="144" t="str">
        <f t="shared" si="91"/>
        <v>Medium</v>
      </c>
      <c r="N659" s="144" t="s">
        <v>4514</v>
      </c>
      <c r="O659" s="189"/>
      <c r="P659" s="144" t="s">
        <v>1705</v>
      </c>
      <c r="Q659" s="147" t="s">
        <v>4515</v>
      </c>
      <c r="R659" s="5"/>
      <c r="S659" s="5"/>
    </row>
    <row r="660" spans="1:19" s="10" customFormat="1" ht="52.5" customHeight="1" x14ac:dyDescent="0.35">
      <c r="A660" s="144" t="str">
        <f t="shared" ca="1" si="86"/>
        <v>Expired</v>
      </c>
      <c r="B660" s="144" t="s">
        <v>6466</v>
      </c>
      <c r="C660" s="145">
        <v>43438</v>
      </c>
      <c r="D660" s="145">
        <v>44985</v>
      </c>
      <c r="E660" s="145">
        <f>DATE(YEAR(D660)+1,MONTH(D660),DAY(D660)-1)</f>
        <v>45349</v>
      </c>
      <c r="F660" s="144" t="s">
        <v>3061</v>
      </c>
      <c r="G660" s="144" t="s">
        <v>4516</v>
      </c>
      <c r="H660" s="144" t="s">
        <v>7919</v>
      </c>
      <c r="I660" s="144" t="s">
        <v>3492</v>
      </c>
      <c r="J660" s="144" t="s">
        <v>2467</v>
      </c>
      <c r="K660" s="146" t="str">
        <f t="shared" si="87"/>
        <v>LP</v>
      </c>
      <c r="L660" s="144" t="s">
        <v>6264</v>
      </c>
      <c r="M660" s="144" t="str">
        <f t="shared" si="91"/>
        <v>Low</v>
      </c>
      <c r="N660" s="144" t="s">
        <v>7587</v>
      </c>
      <c r="O660" s="189"/>
      <c r="P660" s="144" t="s">
        <v>6468</v>
      </c>
      <c r="Q660" s="147" t="s">
        <v>6467</v>
      </c>
      <c r="R660" s="5"/>
      <c r="S660" s="5"/>
    </row>
    <row r="661" spans="1:19" s="10" customFormat="1" ht="42" customHeight="1" x14ac:dyDescent="0.35">
      <c r="A661" s="144" t="str">
        <f t="shared" ca="1" si="86"/>
        <v>Expired</v>
      </c>
      <c r="B661" s="144" t="s">
        <v>2492</v>
      </c>
      <c r="C661" s="145">
        <v>43977</v>
      </c>
      <c r="D661" s="145">
        <v>43977</v>
      </c>
      <c r="E661" s="145">
        <f>DATE(YEAR(D661)+2,MONTH(D661),DAY(D661)-1)</f>
        <v>44706</v>
      </c>
      <c r="F661" s="144" t="s">
        <v>3062</v>
      </c>
      <c r="G661" s="144" t="s">
        <v>4517</v>
      </c>
      <c r="H661" s="144" t="s">
        <v>7919</v>
      </c>
      <c r="I661" s="144" t="s">
        <v>3492</v>
      </c>
      <c r="J661" s="144" t="s">
        <v>2467</v>
      </c>
      <c r="K661" s="146" t="str">
        <f t="shared" si="87"/>
        <v>LP</v>
      </c>
      <c r="L661" s="144" t="s">
        <v>6262</v>
      </c>
      <c r="M661" s="144" t="str">
        <f t="shared" si="91"/>
        <v>Medium</v>
      </c>
      <c r="N661" s="144" t="s">
        <v>7588</v>
      </c>
      <c r="O661" s="189" t="s">
        <v>7849</v>
      </c>
      <c r="P661" s="144" t="s">
        <v>1761</v>
      </c>
      <c r="Q661" s="147" t="s">
        <v>4518</v>
      </c>
      <c r="R661" s="5"/>
      <c r="S661" s="5"/>
    </row>
    <row r="662" spans="1:19" s="10" customFormat="1" ht="31.75" x14ac:dyDescent="0.35">
      <c r="A662" s="144" t="str">
        <f t="shared" ca="1" si="86"/>
        <v>Expired</v>
      </c>
      <c r="B662" s="144" t="s">
        <v>6288</v>
      </c>
      <c r="C662" s="145">
        <v>42130</v>
      </c>
      <c r="D662" s="145">
        <v>45052</v>
      </c>
      <c r="E662" s="145">
        <f>DATE(YEAR(D662)+2,MONTH(D662),DAY(D662)-1)</f>
        <v>45782</v>
      </c>
      <c r="F662" s="144" t="s">
        <v>3435</v>
      </c>
      <c r="G662" s="144" t="s">
        <v>4522</v>
      </c>
      <c r="H662" s="144" t="s">
        <v>7919</v>
      </c>
      <c r="I662" s="144" t="s">
        <v>3492</v>
      </c>
      <c r="J662" s="144" t="s">
        <v>2467</v>
      </c>
      <c r="K662" s="146" t="str">
        <f t="shared" si="87"/>
        <v>LP</v>
      </c>
      <c r="L662" s="144" t="s">
        <v>6264</v>
      </c>
      <c r="M662" s="144" t="str">
        <f t="shared" si="91"/>
        <v>Low</v>
      </c>
      <c r="N662" s="144" t="s">
        <v>600</v>
      </c>
      <c r="O662" s="189" t="s">
        <v>7850</v>
      </c>
      <c r="P662" s="144" t="s">
        <v>2171</v>
      </c>
      <c r="Q662" s="147" t="s">
        <v>4523</v>
      </c>
      <c r="R662" s="5"/>
      <c r="S662" s="5"/>
    </row>
    <row r="663" spans="1:19" s="10" customFormat="1" ht="60" customHeight="1" x14ac:dyDescent="0.35">
      <c r="A663" s="144" t="str">
        <f t="shared" ca="1" si="86"/>
        <v>Expired</v>
      </c>
      <c r="B663" s="144" t="s">
        <v>2482</v>
      </c>
      <c r="C663" s="145">
        <v>43907</v>
      </c>
      <c r="D663" s="145">
        <v>43907</v>
      </c>
      <c r="E663" s="145">
        <f>DATE(YEAR(D663)+2,MONTH(D663),DAY(D663)-1)</f>
        <v>44636</v>
      </c>
      <c r="F663" s="144" t="s">
        <v>3063</v>
      </c>
      <c r="G663" s="144" t="s">
        <v>4524</v>
      </c>
      <c r="H663" s="144" t="s">
        <v>7919</v>
      </c>
      <c r="I663" s="144" t="s">
        <v>3492</v>
      </c>
      <c r="J663" s="144" t="s">
        <v>2467</v>
      </c>
      <c r="K663" s="146" t="str">
        <f t="shared" si="87"/>
        <v>LP</v>
      </c>
      <c r="L663" s="144" t="s">
        <v>6264</v>
      </c>
      <c r="M663" s="144" t="str">
        <f t="shared" si="91"/>
        <v>Low</v>
      </c>
      <c r="N663" s="144" t="s">
        <v>1364</v>
      </c>
      <c r="O663" s="189" t="s">
        <v>7851</v>
      </c>
      <c r="P663" s="144" t="s">
        <v>1758</v>
      </c>
      <c r="Q663" s="147" t="s">
        <v>7150</v>
      </c>
      <c r="R663" s="5"/>
      <c r="S663" s="5"/>
    </row>
    <row r="664" spans="1:19" s="10" customFormat="1" ht="70.5" customHeight="1" x14ac:dyDescent="0.35">
      <c r="A664" s="144" t="str">
        <f t="shared" ca="1" si="86"/>
        <v>Active</v>
      </c>
      <c r="B664" s="144" t="s">
        <v>7084</v>
      </c>
      <c r="C664" s="145">
        <v>42198</v>
      </c>
      <c r="D664" s="145">
        <v>45745</v>
      </c>
      <c r="E664" s="145">
        <f>DATE(YEAR(D664),MONTH(D664)+18,DAY(D664)-1)</f>
        <v>46293</v>
      </c>
      <c r="F664" s="144" t="s">
        <v>3436</v>
      </c>
      <c r="G664" s="144" t="s">
        <v>10793</v>
      </c>
      <c r="H664" s="144" t="s">
        <v>19</v>
      </c>
      <c r="I664" s="144" t="s">
        <v>3492</v>
      </c>
      <c r="J664" s="144" t="s">
        <v>2467</v>
      </c>
      <c r="K664" s="146" t="str">
        <f t="shared" si="87"/>
        <v>LP</v>
      </c>
      <c r="L664" s="144" t="s">
        <v>6264</v>
      </c>
      <c r="M664" s="144" t="str">
        <f t="shared" si="91"/>
        <v>Low</v>
      </c>
      <c r="N664" s="144" t="s">
        <v>7589</v>
      </c>
      <c r="O664" s="189" t="s">
        <v>10794</v>
      </c>
      <c r="P664" s="144" t="s">
        <v>7086</v>
      </c>
      <c r="Q664" s="147" t="s">
        <v>7085</v>
      </c>
      <c r="R664" s="5"/>
      <c r="S664" s="5"/>
    </row>
    <row r="665" spans="1:19" s="10" customFormat="1" ht="70.5" customHeight="1" x14ac:dyDescent="0.35">
      <c r="A665" s="144" t="str">
        <f t="shared" ca="1" si="86"/>
        <v>Active</v>
      </c>
      <c r="B665" s="144" t="s">
        <v>10775</v>
      </c>
      <c r="C665" s="145">
        <v>45916</v>
      </c>
      <c r="D665" s="145">
        <v>45916</v>
      </c>
      <c r="E665" s="145">
        <f>DATE(YEAR(D665)+2,MONTH(D665),DAY(D665)-1)</f>
        <v>46645</v>
      </c>
      <c r="F665" s="144" t="s">
        <v>10776</v>
      </c>
      <c r="G665" s="144" t="s">
        <v>3579</v>
      </c>
      <c r="H665" s="144" t="s">
        <v>7919</v>
      </c>
      <c r="I665" s="144" t="s">
        <v>3492</v>
      </c>
      <c r="J665" s="144" t="s">
        <v>2467</v>
      </c>
      <c r="K665" s="146" t="str">
        <f t="shared" si="87"/>
        <v>LP</v>
      </c>
      <c r="L665" s="144" t="s">
        <v>6261</v>
      </c>
      <c r="M665" s="144" t="str">
        <f t="shared" si="91"/>
        <v>Medium</v>
      </c>
      <c r="N665" s="144" t="s">
        <v>10777</v>
      </c>
      <c r="O665" s="189" t="s">
        <v>10778</v>
      </c>
      <c r="P665" s="144" t="s">
        <v>10779</v>
      </c>
      <c r="Q665" s="147" t="s">
        <v>10780</v>
      </c>
      <c r="R665" s="5"/>
      <c r="S665" s="5"/>
    </row>
    <row r="666" spans="1:19" s="10" customFormat="1" ht="31.75" x14ac:dyDescent="0.35">
      <c r="A666" s="144" t="str">
        <f t="shared" ca="1" si="86"/>
        <v>Expired</v>
      </c>
      <c r="B666" s="144" t="s">
        <v>2448</v>
      </c>
      <c r="C666" s="145">
        <v>42137</v>
      </c>
      <c r="D666" s="145">
        <v>44357</v>
      </c>
      <c r="E666" s="145">
        <f>DATE(YEAR(D666)+2,MONTH(D666),DAY(D666)-1)</f>
        <v>45086</v>
      </c>
      <c r="F666" s="144" t="s">
        <v>567</v>
      </c>
      <c r="G666" s="144" t="s">
        <v>4527</v>
      </c>
      <c r="H666" s="144" t="s">
        <v>7919</v>
      </c>
      <c r="I666" s="144" t="s">
        <v>3492</v>
      </c>
      <c r="J666" s="144" t="s">
        <v>2467</v>
      </c>
      <c r="K666" s="146" t="str">
        <f t="shared" si="87"/>
        <v>LP</v>
      </c>
      <c r="L666" s="144" t="s">
        <v>6264</v>
      </c>
      <c r="M666" s="144" t="str">
        <f t="shared" si="91"/>
        <v>Low</v>
      </c>
      <c r="N666" s="144" t="s">
        <v>7445</v>
      </c>
      <c r="O666" s="189"/>
      <c r="P666" s="144" t="s">
        <v>2449</v>
      </c>
      <c r="Q666" s="147" t="s">
        <v>4528</v>
      </c>
      <c r="R666" s="5"/>
      <c r="S666" s="5"/>
    </row>
    <row r="667" spans="1:19" s="10" customFormat="1" ht="58.5" customHeight="1" x14ac:dyDescent="0.35">
      <c r="A667" s="144" t="str">
        <f t="shared" ca="1" si="86"/>
        <v>Active</v>
      </c>
      <c r="B667" s="144" t="s">
        <v>2731</v>
      </c>
      <c r="C667" s="145">
        <v>42901</v>
      </c>
      <c r="D667" s="145">
        <v>45823</v>
      </c>
      <c r="E667" s="145">
        <f>DATE(YEAR(D667),MONTH(D667)+18,DAY(D667)-1)</f>
        <v>46370</v>
      </c>
      <c r="F667" s="144" t="s">
        <v>976</v>
      </c>
      <c r="G667" s="144" t="s">
        <v>4529</v>
      </c>
      <c r="H667" s="144" t="s">
        <v>23</v>
      </c>
      <c r="I667" s="144" t="s">
        <v>3492</v>
      </c>
      <c r="J667" s="144" t="s">
        <v>2467</v>
      </c>
      <c r="K667" s="146" t="str">
        <f t="shared" si="87"/>
        <v>LP</v>
      </c>
      <c r="L667" s="144" t="s">
        <v>6264</v>
      </c>
      <c r="M667" s="144" t="str">
        <f t="shared" si="91"/>
        <v>Low</v>
      </c>
      <c r="N667" s="144" t="s">
        <v>4530</v>
      </c>
      <c r="O667" s="189" t="s">
        <v>10519</v>
      </c>
      <c r="P667" s="144" t="s">
        <v>10521</v>
      </c>
      <c r="Q667" s="147" t="s">
        <v>10520</v>
      </c>
      <c r="R667" s="5"/>
      <c r="S667" s="5"/>
    </row>
    <row r="668" spans="1:19" s="10" customFormat="1" ht="63.45" x14ac:dyDescent="0.35">
      <c r="A668" s="144" t="str">
        <f t="shared" ca="1" si="86"/>
        <v>Expired</v>
      </c>
      <c r="B668" s="144" t="s">
        <v>2864</v>
      </c>
      <c r="C668" s="145">
        <v>44719</v>
      </c>
      <c r="D668" s="145">
        <v>44719</v>
      </c>
      <c r="E668" s="145">
        <f t="shared" ref="E668:E689" si="92">DATE(YEAR(D668)+2,MONTH(D668),DAY(D668)-1)</f>
        <v>45449</v>
      </c>
      <c r="F668" s="144" t="s">
        <v>5771</v>
      </c>
      <c r="G668" s="144" t="s">
        <v>4531</v>
      </c>
      <c r="H668" s="144" t="s">
        <v>7919</v>
      </c>
      <c r="I668" s="144" t="s">
        <v>3492</v>
      </c>
      <c r="J668" s="144" t="s">
        <v>2467</v>
      </c>
      <c r="K668" s="146" t="str">
        <f t="shared" si="87"/>
        <v>LP</v>
      </c>
      <c r="L668" s="144" t="s">
        <v>6264</v>
      </c>
      <c r="M668" s="144" t="str">
        <f t="shared" si="91"/>
        <v>Low</v>
      </c>
      <c r="N668" s="144" t="s">
        <v>4532</v>
      </c>
      <c r="O668" s="189"/>
      <c r="P668" s="144" t="s">
        <v>2865</v>
      </c>
      <c r="Q668" s="147" t="s">
        <v>4533</v>
      </c>
      <c r="R668" s="5"/>
      <c r="S668" s="5"/>
    </row>
    <row r="669" spans="1:19" s="10" customFormat="1" ht="57" customHeight="1" x14ac:dyDescent="0.35">
      <c r="A669" s="144" t="str">
        <f t="shared" ca="1" si="86"/>
        <v>Active</v>
      </c>
      <c r="B669" s="144" t="s">
        <v>5889</v>
      </c>
      <c r="C669" s="145">
        <v>41810</v>
      </c>
      <c r="D669" s="145">
        <v>45463</v>
      </c>
      <c r="E669" s="145">
        <f t="shared" si="92"/>
        <v>46192</v>
      </c>
      <c r="F669" s="144" t="s">
        <v>2064</v>
      </c>
      <c r="G669" s="144" t="s">
        <v>4535</v>
      </c>
      <c r="H669" s="144" t="s">
        <v>7919</v>
      </c>
      <c r="I669" s="144" t="s">
        <v>3492</v>
      </c>
      <c r="J669" s="144" t="s">
        <v>2467</v>
      </c>
      <c r="K669" s="146" t="str">
        <f t="shared" si="87"/>
        <v>LP</v>
      </c>
      <c r="L669" s="144" t="s">
        <v>6264</v>
      </c>
      <c r="M669" s="144" t="str">
        <f t="shared" si="91"/>
        <v>Low</v>
      </c>
      <c r="N669" s="144" t="s">
        <v>286</v>
      </c>
      <c r="O669" s="189" t="s">
        <v>9431</v>
      </c>
      <c r="P669" s="144" t="s">
        <v>9432</v>
      </c>
      <c r="Q669" s="147" t="s">
        <v>9433</v>
      </c>
      <c r="R669" s="5"/>
      <c r="S669" s="5"/>
    </row>
    <row r="670" spans="1:19" s="10" customFormat="1" ht="95.15" x14ac:dyDescent="0.35">
      <c r="A670" s="144" t="str">
        <f t="shared" ca="1" si="86"/>
        <v>Active</v>
      </c>
      <c r="B670" s="144" t="s">
        <v>2664</v>
      </c>
      <c r="C670" s="145">
        <v>44504</v>
      </c>
      <c r="D670" s="145">
        <v>45234</v>
      </c>
      <c r="E670" s="145">
        <f t="shared" si="92"/>
        <v>45964</v>
      </c>
      <c r="F670" s="144" t="s">
        <v>5772</v>
      </c>
      <c r="G670" s="144" t="s">
        <v>4536</v>
      </c>
      <c r="H670" s="144" t="s">
        <v>7919</v>
      </c>
      <c r="I670" s="144" t="s">
        <v>3492</v>
      </c>
      <c r="J670" s="144" t="s">
        <v>2467</v>
      </c>
      <c r="K670" s="146" t="str">
        <f t="shared" si="87"/>
        <v>LP</v>
      </c>
      <c r="L670" s="144" t="s">
        <v>6261</v>
      </c>
      <c r="M670" s="144" t="str">
        <f t="shared" si="91"/>
        <v>Medium</v>
      </c>
      <c r="N670" s="144" t="s">
        <v>4537</v>
      </c>
      <c r="O670" s="189" t="s">
        <v>8895</v>
      </c>
      <c r="P670" s="144" t="s">
        <v>8896</v>
      </c>
      <c r="Q670" s="147" t="s">
        <v>8897</v>
      </c>
      <c r="R670" s="5"/>
      <c r="S670" s="5"/>
    </row>
    <row r="671" spans="1:19" s="10" customFormat="1" ht="63.45" x14ac:dyDescent="0.35">
      <c r="A671" s="144" t="str">
        <f t="shared" ca="1" si="86"/>
        <v>Expired</v>
      </c>
      <c r="B671" s="144" t="s">
        <v>903</v>
      </c>
      <c r="C671" s="145">
        <v>42748</v>
      </c>
      <c r="D671" s="145">
        <v>44209</v>
      </c>
      <c r="E671" s="145">
        <f t="shared" si="92"/>
        <v>44938</v>
      </c>
      <c r="F671" s="144" t="s">
        <v>908</v>
      </c>
      <c r="G671" s="144" t="s">
        <v>4538</v>
      </c>
      <c r="H671" s="144" t="s">
        <v>7919</v>
      </c>
      <c r="I671" s="144" t="s">
        <v>3492</v>
      </c>
      <c r="J671" s="144" t="s">
        <v>2467</v>
      </c>
      <c r="K671" s="146" t="str">
        <f t="shared" si="87"/>
        <v>LP</v>
      </c>
      <c r="L671" s="144" t="s">
        <v>6264</v>
      </c>
      <c r="M671" s="144" t="str">
        <f t="shared" si="91"/>
        <v>Low</v>
      </c>
      <c r="N671" s="144" t="s">
        <v>4539</v>
      </c>
      <c r="O671" s="189" t="s">
        <v>7854</v>
      </c>
      <c r="P671" s="144" t="s">
        <v>1784</v>
      </c>
      <c r="Q671" s="147" t="s">
        <v>4540</v>
      </c>
      <c r="R671" s="5"/>
      <c r="S671" s="5"/>
    </row>
    <row r="672" spans="1:19" s="10" customFormat="1" ht="63.45" x14ac:dyDescent="0.35">
      <c r="A672" s="144" t="str">
        <f t="shared" ref="A672:A735" ca="1" si="93">IF(E672&lt;TODAY(),"Expired","Active")</f>
        <v>Expired</v>
      </c>
      <c r="B672" s="144" t="s">
        <v>2545</v>
      </c>
      <c r="C672" s="145">
        <v>43913</v>
      </c>
      <c r="D672" s="145">
        <v>43913</v>
      </c>
      <c r="E672" s="145">
        <f t="shared" si="92"/>
        <v>44642</v>
      </c>
      <c r="F672" s="144" t="s">
        <v>6022</v>
      </c>
      <c r="G672" s="144" t="s">
        <v>4544</v>
      </c>
      <c r="H672" s="144" t="s">
        <v>7919</v>
      </c>
      <c r="I672" s="144" t="s">
        <v>3492</v>
      </c>
      <c r="J672" s="144" t="s">
        <v>2467</v>
      </c>
      <c r="K672" s="146" t="str">
        <f t="shared" si="87"/>
        <v>LP</v>
      </c>
      <c r="L672" s="144" t="s">
        <v>6261</v>
      </c>
      <c r="M672" s="144" t="str">
        <f t="shared" si="91"/>
        <v>Medium</v>
      </c>
      <c r="N672" s="144" t="s">
        <v>7592</v>
      </c>
      <c r="O672" s="189" t="s">
        <v>7856</v>
      </c>
      <c r="P672" s="144" t="s">
        <v>1757</v>
      </c>
      <c r="Q672" s="147" t="s">
        <v>4545</v>
      </c>
      <c r="R672" s="5"/>
      <c r="S672" s="5"/>
    </row>
    <row r="673" spans="1:19" s="10" customFormat="1" ht="47.6" x14ac:dyDescent="0.35">
      <c r="A673" s="144" t="str">
        <f t="shared" ca="1" si="93"/>
        <v>Expired</v>
      </c>
      <c r="B673" s="144" t="s">
        <v>2601</v>
      </c>
      <c r="C673" s="145">
        <v>44421</v>
      </c>
      <c r="D673" s="145">
        <v>44421</v>
      </c>
      <c r="E673" s="145">
        <f t="shared" si="92"/>
        <v>45150</v>
      </c>
      <c r="F673" s="144" t="s">
        <v>5773</v>
      </c>
      <c r="G673" s="144" t="s">
        <v>7258</v>
      </c>
      <c r="H673" s="144" t="s">
        <v>7919</v>
      </c>
      <c r="I673" s="144" t="s">
        <v>3492</v>
      </c>
      <c r="J673" s="144" t="s">
        <v>2467</v>
      </c>
      <c r="K673" s="146" t="str">
        <f t="shared" si="87"/>
        <v>LP</v>
      </c>
      <c r="L673" s="144" t="s">
        <v>6261</v>
      </c>
      <c r="M673" s="144" t="str">
        <f t="shared" si="91"/>
        <v>Medium</v>
      </c>
      <c r="N673" s="144" t="s">
        <v>7593</v>
      </c>
      <c r="O673" s="189"/>
      <c r="P673" s="144" t="s">
        <v>2877</v>
      </c>
      <c r="Q673" s="152" t="s">
        <v>4546</v>
      </c>
      <c r="R673" s="5"/>
      <c r="S673" s="5"/>
    </row>
    <row r="674" spans="1:19" s="10" customFormat="1" ht="63" customHeight="1" x14ac:dyDescent="0.35">
      <c r="A674" s="144" t="str">
        <f t="shared" ca="1" si="93"/>
        <v>Expired</v>
      </c>
      <c r="B674" s="144" t="s">
        <v>872</v>
      </c>
      <c r="C674" s="145">
        <v>42690</v>
      </c>
      <c r="D674" s="145">
        <v>43420</v>
      </c>
      <c r="E674" s="145">
        <f t="shared" si="92"/>
        <v>44150</v>
      </c>
      <c r="F674" s="144" t="s">
        <v>2126</v>
      </c>
      <c r="G674" s="144" t="s">
        <v>4547</v>
      </c>
      <c r="H674" s="144" t="s">
        <v>7919</v>
      </c>
      <c r="I674" s="144" t="s">
        <v>3492</v>
      </c>
      <c r="J674" s="144" t="s">
        <v>2467</v>
      </c>
      <c r="K674" s="146" t="str">
        <f t="shared" ref="K674:K737" si="94">IF(EXACT(J674,"C - COMPANY ACT"),"LP",IF(EXACT(J674,"V- VEST ACT (WITHIN PARLIAMENT) "),"LP",IF(EXACT(J674,"FS - FRIENDLY SOCIETIES ACT"),"LP",IF(EXACT(J674,"UN - UNICORPORATED"),"LA",""))))</f>
        <v>LP</v>
      </c>
      <c r="L674" s="144" t="s">
        <v>6261</v>
      </c>
      <c r="M674" s="144" t="str">
        <f t="shared" si="91"/>
        <v>Medium</v>
      </c>
      <c r="N674" s="144" t="s">
        <v>4548</v>
      </c>
      <c r="O674" s="189" t="s">
        <v>7857</v>
      </c>
      <c r="P674" s="144" t="s">
        <v>1353</v>
      </c>
      <c r="Q674" s="147" t="s">
        <v>4549</v>
      </c>
      <c r="R674" s="5"/>
      <c r="S674" s="5"/>
    </row>
    <row r="675" spans="1:19" s="10" customFormat="1" ht="95.15" x14ac:dyDescent="0.35">
      <c r="A675" s="144" t="str">
        <f t="shared" ca="1" si="93"/>
        <v>Active</v>
      </c>
      <c r="B675" s="144" t="s">
        <v>6043</v>
      </c>
      <c r="C675" s="145">
        <v>44792</v>
      </c>
      <c r="D675" s="145">
        <v>45523</v>
      </c>
      <c r="E675" s="145">
        <f t="shared" si="92"/>
        <v>46252</v>
      </c>
      <c r="F675" s="144" t="s">
        <v>6228</v>
      </c>
      <c r="G675" s="144" t="s">
        <v>6044</v>
      </c>
      <c r="H675" s="148" t="s">
        <v>10</v>
      </c>
      <c r="I675" s="144" t="s">
        <v>2237</v>
      </c>
      <c r="J675" s="144" t="s">
        <v>2467</v>
      </c>
      <c r="K675" s="146" t="str">
        <f t="shared" si="94"/>
        <v>LP</v>
      </c>
      <c r="L675" s="144" t="s">
        <v>6264</v>
      </c>
      <c r="M675" s="144" t="str">
        <f t="shared" si="91"/>
        <v>Low</v>
      </c>
      <c r="N675" s="144" t="s">
        <v>286</v>
      </c>
      <c r="O675" s="189"/>
      <c r="P675" s="144" t="s">
        <v>2567</v>
      </c>
      <c r="Q675" s="147" t="s">
        <v>2567</v>
      </c>
      <c r="R675" s="5"/>
      <c r="S675" s="5"/>
    </row>
    <row r="676" spans="1:19" s="10" customFormat="1" ht="47.6" x14ac:dyDescent="0.35">
      <c r="A676" s="144" t="str">
        <f t="shared" ca="1" si="93"/>
        <v>Expired</v>
      </c>
      <c r="B676" s="144" t="s">
        <v>6469</v>
      </c>
      <c r="C676" s="145">
        <v>44995</v>
      </c>
      <c r="D676" s="145">
        <v>44995</v>
      </c>
      <c r="E676" s="145">
        <f t="shared" si="92"/>
        <v>45725</v>
      </c>
      <c r="F676" s="144" t="s">
        <v>6470</v>
      </c>
      <c r="G676" s="144" t="s">
        <v>6471</v>
      </c>
      <c r="H676" s="144" t="s">
        <v>7919</v>
      </c>
      <c r="I676" s="144" t="s">
        <v>3492</v>
      </c>
      <c r="J676" s="144" t="s">
        <v>2467</v>
      </c>
      <c r="K676" s="146" t="str">
        <f t="shared" si="94"/>
        <v>LP</v>
      </c>
      <c r="L676" s="144" t="s">
        <v>6263</v>
      </c>
      <c r="M676" s="144" t="str">
        <f t="shared" si="91"/>
        <v>Medium</v>
      </c>
      <c r="N676" s="144" t="s">
        <v>7339</v>
      </c>
      <c r="O676" s="189" t="s">
        <v>7890</v>
      </c>
      <c r="P676" s="144" t="s">
        <v>6472</v>
      </c>
      <c r="Q676" s="147" t="s">
        <v>6473</v>
      </c>
      <c r="R676" s="5"/>
      <c r="S676" s="5"/>
    </row>
    <row r="677" spans="1:19" s="10" customFormat="1" ht="47.6" x14ac:dyDescent="0.35">
      <c r="A677" s="144" t="str">
        <f t="shared" ca="1" si="93"/>
        <v>Expired</v>
      </c>
      <c r="B677" s="144" t="s">
        <v>2533</v>
      </c>
      <c r="C677" s="145">
        <v>43819</v>
      </c>
      <c r="D677" s="145">
        <v>43819</v>
      </c>
      <c r="E677" s="145">
        <f t="shared" si="92"/>
        <v>44549</v>
      </c>
      <c r="F677" s="144" t="s">
        <v>1539</v>
      </c>
      <c r="G677" s="144" t="s">
        <v>4555</v>
      </c>
      <c r="H677" s="148" t="s">
        <v>7919</v>
      </c>
      <c r="I677" s="144" t="s">
        <v>3492</v>
      </c>
      <c r="J677" s="144" t="s">
        <v>2467</v>
      </c>
      <c r="K677" s="146" t="str">
        <f t="shared" si="94"/>
        <v>LP</v>
      </c>
      <c r="L677" s="144" t="s">
        <v>6261</v>
      </c>
      <c r="M677" s="144" t="str">
        <f t="shared" si="91"/>
        <v>Medium</v>
      </c>
      <c r="N677" s="144" t="s">
        <v>7595</v>
      </c>
      <c r="O677" s="189"/>
      <c r="P677" s="144" t="s">
        <v>1751</v>
      </c>
      <c r="Q677" s="147" t="s">
        <v>749</v>
      </c>
      <c r="R677" s="5"/>
      <c r="S677" s="5"/>
    </row>
    <row r="678" spans="1:19" s="10" customFormat="1" ht="79.3" x14ac:dyDescent="0.35">
      <c r="A678" s="144" t="str">
        <f t="shared" ca="1" si="93"/>
        <v>Expired</v>
      </c>
      <c r="B678" s="144" t="s">
        <v>934</v>
      </c>
      <c r="C678" s="145">
        <v>42835</v>
      </c>
      <c r="D678" s="145">
        <v>42835</v>
      </c>
      <c r="E678" s="145">
        <f t="shared" si="92"/>
        <v>43564</v>
      </c>
      <c r="F678" s="144" t="s">
        <v>939</v>
      </c>
      <c r="G678" s="144" t="s">
        <v>4556</v>
      </c>
      <c r="H678" s="144" t="s">
        <v>7919</v>
      </c>
      <c r="I678" s="144" t="s">
        <v>3492</v>
      </c>
      <c r="J678" s="144" t="s">
        <v>2467</v>
      </c>
      <c r="K678" s="146" t="str">
        <f t="shared" si="94"/>
        <v>LP</v>
      </c>
      <c r="L678" s="144" t="s">
        <v>6261</v>
      </c>
      <c r="M678" s="144" t="str">
        <f t="shared" si="91"/>
        <v>Medium</v>
      </c>
      <c r="N678" s="144" t="s">
        <v>7596</v>
      </c>
      <c r="O678" s="189" t="s">
        <v>7887</v>
      </c>
      <c r="P678" s="144" t="s">
        <v>7888</v>
      </c>
      <c r="Q678" s="152" t="s">
        <v>7889</v>
      </c>
      <c r="R678" s="5"/>
      <c r="S678" s="5"/>
    </row>
    <row r="679" spans="1:19" s="10" customFormat="1" ht="79.3" x14ac:dyDescent="0.35">
      <c r="A679" s="144" t="str">
        <f t="shared" ca="1" si="93"/>
        <v>Active</v>
      </c>
      <c r="B679" s="144" t="s">
        <v>2729</v>
      </c>
      <c r="C679" s="145">
        <v>42963</v>
      </c>
      <c r="D679" s="145">
        <v>45513</v>
      </c>
      <c r="E679" s="145">
        <f t="shared" si="92"/>
        <v>46242</v>
      </c>
      <c r="F679" s="144" t="s">
        <v>1019</v>
      </c>
      <c r="G679" s="144" t="s">
        <v>4557</v>
      </c>
      <c r="H679" s="144" t="s">
        <v>7919</v>
      </c>
      <c r="I679" s="144" t="s">
        <v>3492</v>
      </c>
      <c r="J679" s="144" t="s">
        <v>2467</v>
      </c>
      <c r="K679" s="146" t="str">
        <f t="shared" si="94"/>
        <v>LP</v>
      </c>
      <c r="L679" s="144" t="s">
        <v>6269</v>
      </c>
      <c r="M679" s="144" t="str">
        <f t="shared" si="91"/>
        <v>Medium</v>
      </c>
      <c r="N679" s="144" t="s">
        <v>7597</v>
      </c>
      <c r="O679" s="189" t="s">
        <v>8972</v>
      </c>
      <c r="P679" s="173" t="s">
        <v>8974</v>
      </c>
      <c r="Q679" s="147" t="s">
        <v>8973</v>
      </c>
      <c r="R679" s="5"/>
      <c r="S679" s="5"/>
    </row>
    <row r="680" spans="1:19" s="10" customFormat="1" ht="63.45" x14ac:dyDescent="0.35">
      <c r="A680" s="144" t="str">
        <f t="shared" ca="1" si="93"/>
        <v>Active</v>
      </c>
      <c r="B680" s="144" t="s">
        <v>2816</v>
      </c>
      <c r="C680" s="145">
        <v>43237</v>
      </c>
      <c r="D680" s="145">
        <v>45429</v>
      </c>
      <c r="E680" s="145">
        <f t="shared" si="92"/>
        <v>46158</v>
      </c>
      <c r="F680" s="144" t="s">
        <v>1257</v>
      </c>
      <c r="G680" s="144" t="s">
        <v>4558</v>
      </c>
      <c r="H680" s="144" t="s">
        <v>45</v>
      </c>
      <c r="I680" s="144" t="s">
        <v>3492</v>
      </c>
      <c r="J680" s="144" t="s">
        <v>2467</v>
      </c>
      <c r="K680" s="146" t="str">
        <f t="shared" si="94"/>
        <v>LP</v>
      </c>
      <c r="L680" s="144" t="s">
        <v>6262</v>
      </c>
      <c r="M680" s="144" t="str">
        <f t="shared" si="91"/>
        <v>Medium</v>
      </c>
      <c r="N680" s="144" t="s">
        <v>4559</v>
      </c>
      <c r="O680" s="189" t="s">
        <v>10183</v>
      </c>
      <c r="P680" s="144" t="s">
        <v>10184</v>
      </c>
      <c r="Q680" s="171" t="s">
        <v>10185</v>
      </c>
      <c r="R680" s="5"/>
      <c r="S680" s="5"/>
    </row>
    <row r="681" spans="1:19" s="10" customFormat="1" ht="63.45" x14ac:dyDescent="0.35">
      <c r="A681" s="144" t="str">
        <f t="shared" ca="1" si="93"/>
        <v>Expired</v>
      </c>
      <c r="B681" s="144" t="s">
        <v>2674</v>
      </c>
      <c r="C681" s="145">
        <v>44512</v>
      </c>
      <c r="D681" s="145">
        <v>44512</v>
      </c>
      <c r="E681" s="145">
        <f t="shared" si="92"/>
        <v>45241</v>
      </c>
      <c r="F681" s="144" t="s">
        <v>5774</v>
      </c>
      <c r="G681" s="144" t="s">
        <v>4562</v>
      </c>
      <c r="H681" s="144" t="s">
        <v>7919</v>
      </c>
      <c r="I681" s="144" t="s">
        <v>3492</v>
      </c>
      <c r="J681" s="144" t="s">
        <v>2467</v>
      </c>
      <c r="K681" s="146" t="str">
        <f t="shared" si="94"/>
        <v>LP</v>
      </c>
      <c r="L681" s="144" t="s">
        <v>6261</v>
      </c>
      <c r="M681" s="144" t="str">
        <f t="shared" si="91"/>
        <v>Medium</v>
      </c>
      <c r="N681" s="144" t="s">
        <v>7598</v>
      </c>
      <c r="O681" s="189" t="s">
        <v>7879</v>
      </c>
      <c r="P681" s="144" t="s">
        <v>7877</v>
      </c>
      <c r="Q681" s="152" t="s">
        <v>7878</v>
      </c>
      <c r="R681" s="5"/>
      <c r="S681" s="5"/>
    </row>
    <row r="682" spans="1:19" s="10" customFormat="1" ht="60" customHeight="1" x14ac:dyDescent="0.35">
      <c r="A682" s="144" t="str">
        <f t="shared" ca="1" si="93"/>
        <v>Expired</v>
      </c>
      <c r="B682" s="144" t="s">
        <v>8006</v>
      </c>
      <c r="C682" s="145">
        <v>45159</v>
      </c>
      <c r="D682" s="145">
        <f>C682</f>
        <v>45159</v>
      </c>
      <c r="E682" s="145">
        <f t="shared" si="92"/>
        <v>45889</v>
      </c>
      <c r="F682" s="144" t="s">
        <v>8007</v>
      </c>
      <c r="G682" s="144" t="s">
        <v>8008</v>
      </c>
      <c r="H682" s="144" t="s">
        <v>19</v>
      </c>
      <c r="I682" s="144" t="s">
        <v>3492</v>
      </c>
      <c r="J682" s="144" t="s">
        <v>2467</v>
      </c>
      <c r="K682" s="146" t="str">
        <f t="shared" si="94"/>
        <v>LP</v>
      </c>
      <c r="L682" s="144" t="s">
        <v>6263</v>
      </c>
      <c r="M682" s="144" t="str">
        <f t="shared" si="91"/>
        <v>Medium</v>
      </c>
      <c r="N682" s="144" t="s">
        <v>8009</v>
      </c>
      <c r="O682" s="189" t="s">
        <v>8010</v>
      </c>
      <c r="P682" s="144" t="s">
        <v>8012</v>
      </c>
      <c r="Q682" s="147" t="s">
        <v>8011</v>
      </c>
      <c r="R682" s="5"/>
      <c r="S682" s="5"/>
    </row>
    <row r="683" spans="1:19" s="10" customFormat="1" ht="31.75" x14ac:dyDescent="0.35">
      <c r="A683" s="144" t="str">
        <f t="shared" ca="1" si="93"/>
        <v>Active</v>
      </c>
      <c r="B683" s="144" t="s">
        <v>9799</v>
      </c>
      <c r="C683" s="145">
        <v>45469</v>
      </c>
      <c r="D683" s="145">
        <f>C683</f>
        <v>45469</v>
      </c>
      <c r="E683" s="145">
        <f t="shared" si="92"/>
        <v>46198</v>
      </c>
      <c r="F683" s="144" t="s">
        <v>9800</v>
      </c>
      <c r="G683" s="144" t="s">
        <v>9801</v>
      </c>
      <c r="H683" s="144" t="s">
        <v>7919</v>
      </c>
      <c r="I683" s="144" t="s">
        <v>3492</v>
      </c>
      <c r="J683" s="144" t="s">
        <v>2467</v>
      </c>
      <c r="K683" s="146" t="str">
        <f t="shared" si="94"/>
        <v>LP</v>
      </c>
      <c r="L683" s="144" t="s">
        <v>6261</v>
      </c>
      <c r="M683" s="144" t="str">
        <f t="shared" si="91"/>
        <v>Medium</v>
      </c>
      <c r="N683" s="144" t="s">
        <v>9802</v>
      </c>
      <c r="O683" s="189" t="s">
        <v>9803</v>
      </c>
      <c r="P683" s="144" t="s">
        <v>9804</v>
      </c>
      <c r="Q683" s="147" t="s">
        <v>9805</v>
      </c>
      <c r="R683" s="5"/>
      <c r="S683" s="5"/>
    </row>
    <row r="684" spans="1:19" s="10" customFormat="1" ht="47.6" x14ac:dyDescent="0.35">
      <c r="A684" s="144" t="str">
        <f t="shared" ca="1" si="93"/>
        <v>Expired</v>
      </c>
      <c r="B684" s="144" t="s">
        <v>1478</v>
      </c>
      <c r="C684" s="145">
        <v>43685</v>
      </c>
      <c r="D684" s="145">
        <v>43685</v>
      </c>
      <c r="E684" s="145">
        <f t="shared" si="92"/>
        <v>44415</v>
      </c>
      <c r="F684" s="144" t="s">
        <v>1451</v>
      </c>
      <c r="G684" s="144" t="s">
        <v>4563</v>
      </c>
      <c r="H684" s="144" t="s">
        <v>7919</v>
      </c>
      <c r="I684" s="144" t="s">
        <v>3492</v>
      </c>
      <c r="J684" s="144" t="s">
        <v>2467</v>
      </c>
      <c r="K684" s="146" t="str">
        <f t="shared" si="94"/>
        <v>LP</v>
      </c>
      <c r="L684" s="144" t="s">
        <v>6261</v>
      </c>
      <c r="M684" s="144" t="str">
        <f t="shared" si="91"/>
        <v>Medium</v>
      </c>
      <c r="N684" s="144" t="s">
        <v>4564</v>
      </c>
      <c r="O684" s="189" t="s">
        <v>7880</v>
      </c>
      <c r="P684" s="144" t="s">
        <v>7876</v>
      </c>
      <c r="Q684" s="147" t="s">
        <v>7875</v>
      </c>
      <c r="R684" s="5"/>
      <c r="S684" s="5"/>
    </row>
    <row r="685" spans="1:19" s="10" customFormat="1" ht="79.3" x14ac:dyDescent="0.35">
      <c r="A685" s="144" t="str">
        <f t="shared" ca="1" si="93"/>
        <v>Expired</v>
      </c>
      <c r="B685" s="144" t="s">
        <v>6630</v>
      </c>
      <c r="C685" s="145">
        <v>45027</v>
      </c>
      <c r="D685" s="145">
        <f>C685</f>
        <v>45027</v>
      </c>
      <c r="E685" s="145">
        <f t="shared" si="92"/>
        <v>45757</v>
      </c>
      <c r="F685" s="144" t="s">
        <v>6631</v>
      </c>
      <c r="G685" s="144" t="s">
        <v>6632</v>
      </c>
      <c r="H685" s="144" t="s">
        <v>7919</v>
      </c>
      <c r="I685" s="144" t="s">
        <v>3492</v>
      </c>
      <c r="J685" s="144" t="s">
        <v>2467</v>
      </c>
      <c r="K685" s="146" t="str">
        <f t="shared" si="94"/>
        <v>LP</v>
      </c>
      <c r="L685" s="144" t="s">
        <v>6261</v>
      </c>
      <c r="M685" s="144" t="str">
        <f t="shared" si="91"/>
        <v>Medium</v>
      </c>
      <c r="N685" s="144" t="s">
        <v>6633</v>
      </c>
      <c r="O685" s="189" t="s">
        <v>7858</v>
      </c>
      <c r="P685" s="144" t="s">
        <v>7211</v>
      </c>
      <c r="Q685" s="147" t="s">
        <v>7212</v>
      </c>
      <c r="R685" s="5"/>
      <c r="S685" s="5"/>
    </row>
    <row r="686" spans="1:19" s="10" customFormat="1" ht="69" customHeight="1" x14ac:dyDescent="0.35">
      <c r="A686" s="144" t="str">
        <f t="shared" ca="1" si="93"/>
        <v>Expired</v>
      </c>
      <c r="B686" s="144" t="s">
        <v>2547</v>
      </c>
      <c r="C686" s="145">
        <v>43986</v>
      </c>
      <c r="D686" s="145">
        <v>43986</v>
      </c>
      <c r="E686" s="145">
        <f t="shared" si="92"/>
        <v>44715</v>
      </c>
      <c r="F686" s="144" t="s">
        <v>1615</v>
      </c>
      <c r="G686" s="144" t="s">
        <v>4567</v>
      </c>
      <c r="H686" s="144" t="s">
        <v>45</v>
      </c>
      <c r="I686" s="144" t="s">
        <v>3492</v>
      </c>
      <c r="J686" s="144" t="s">
        <v>2467</v>
      </c>
      <c r="K686" s="146" t="str">
        <f t="shared" si="94"/>
        <v>LP</v>
      </c>
      <c r="L686" s="144" t="s">
        <v>6264</v>
      </c>
      <c r="M686" s="144" t="str">
        <f t="shared" si="91"/>
        <v>Low</v>
      </c>
      <c r="N686" s="144" t="s">
        <v>1364</v>
      </c>
      <c r="O686" s="189" t="s">
        <v>7859</v>
      </c>
      <c r="P686" s="144" t="s">
        <v>7209</v>
      </c>
      <c r="Q686" s="147" t="s">
        <v>7210</v>
      </c>
      <c r="R686" s="5"/>
      <c r="S686" s="5"/>
    </row>
    <row r="687" spans="1:19" s="10" customFormat="1" ht="67.5" customHeight="1" x14ac:dyDescent="0.35">
      <c r="A687" s="144" t="str">
        <f t="shared" ca="1" si="93"/>
        <v>Expired</v>
      </c>
      <c r="B687" s="144" t="s">
        <v>2587</v>
      </c>
      <c r="C687" s="145">
        <v>41838</v>
      </c>
      <c r="D687" s="145">
        <v>44395</v>
      </c>
      <c r="E687" s="145">
        <f t="shared" si="92"/>
        <v>45124</v>
      </c>
      <c r="F687" s="144" t="s">
        <v>166</v>
      </c>
      <c r="G687" s="144" t="s">
        <v>4568</v>
      </c>
      <c r="H687" s="144" t="s">
        <v>7919</v>
      </c>
      <c r="I687" s="144" t="s">
        <v>3492</v>
      </c>
      <c r="J687" s="144" t="s">
        <v>2467</v>
      </c>
      <c r="K687" s="146" t="str">
        <f t="shared" si="94"/>
        <v>LP</v>
      </c>
      <c r="L687" s="144" t="s">
        <v>6265</v>
      </c>
      <c r="M687" s="144" t="str">
        <f t="shared" si="91"/>
        <v>Low</v>
      </c>
      <c r="N687" s="144" t="s">
        <v>303</v>
      </c>
      <c r="O687" s="189"/>
      <c r="P687" s="144" t="s">
        <v>398</v>
      </c>
      <c r="Q687" s="152" t="s">
        <v>4569</v>
      </c>
      <c r="R687" s="5"/>
      <c r="S687" s="5"/>
    </row>
    <row r="688" spans="1:19" s="10" customFormat="1" ht="78" customHeight="1" x14ac:dyDescent="0.35">
      <c r="A688" s="144" t="str">
        <f t="shared" ca="1" si="93"/>
        <v>Expired</v>
      </c>
      <c r="B688" s="148" t="s">
        <v>1566</v>
      </c>
      <c r="C688" s="153">
        <v>43166</v>
      </c>
      <c r="D688" s="157">
        <v>43166</v>
      </c>
      <c r="E688" s="145">
        <f t="shared" si="92"/>
        <v>43896</v>
      </c>
      <c r="F688" s="144" t="s">
        <v>1567</v>
      </c>
      <c r="G688" s="148" t="s">
        <v>4570</v>
      </c>
      <c r="H688" s="148" t="s">
        <v>10</v>
      </c>
      <c r="I688" s="148" t="s">
        <v>2237</v>
      </c>
      <c r="J688" s="144" t="s">
        <v>2467</v>
      </c>
      <c r="K688" s="146" t="str">
        <f t="shared" si="94"/>
        <v>LP</v>
      </c>
      <c r="L688" s="148" t="s">
        <v>6264</v>
      </c>
      <c r="M688" s="144" t="str">
        <f t="shared" si="91"/>
        <v>Low</v>
      </c>
      <c r="N688" s="148" t="s">
        <v>2303</v>
      </c>
      <c r="O688" s="190"/>
      <c r="P688" s="148" t="s">
        <v>2304</v>
      </c>
      <c r="Q688" s="158" t="s">
        <v>4571</v>
      </c>
      <c r="R688" s="5"/>
      <c r="S688" s="5"/>
    </row>
    <row r="689" spans="1:19" s="10" customFormat="1" ht="31.75" x14ac:dyDescent="0.35">
      <c r="A689" s="144" t="str">
        <f t="shared" ca="1" si="93"/>
        <v>Expired</v>
      </c>
      <c r="B689" s="144" t="s">
        <v>2522</v>
      </c>
      <c r="C689" s="145">
        <v>43803</v>
      </c>
      <c r="D689" s="145">
        <v>43803</v>
      </c>
      <c r="E689" s="145">
        <f t="shared" si="92"/>
        <v>44533</v>
      </c>
      <c r="F689" s="144" t="s">
        <v>2019</v>
      </c>
      <c r="G689" s="144" t="s">
        <v>4572</v>
      </c>
      <c r="H689" s="144" t="s">
        <v>45</v>
      </c>
      <c r="I689" s="144" t="s">
        <v>3492</v>
      </c>
      <c r="J689" s="144" t="s">
        <v>2467</v>
      </c>
      <c r="K689" s="146" t="str">
        <f t="shared" si="94"/>
        <v>LP</v>
      </c>
      <c r="L689" s="144" t="s">
        <v>6264</v>
      </c>
      <c r="M689" s="144" t="str">
        <f t="shared" si="91"/>
        <v>Low</v>
      </c>
      <c r="N689" s="144" t="s">
        <v>1364</v>
      </c>
      <c r="O689" s="189"/>
      <c r="P689" s="144" t="s">
        <v>1803</v>
      </c>
      <c r="Q689" s="147" t="s">
        <v>749</v>
      </c>
      <c r="R689" s="5"/>
      <c r="S689" s="5"/>
    </row>
    <row r="690" spans="1:19" s="10" customFormat="1" ht="111" x14ac:dyDescent="0.35">
      <c r="A690" s="144" t="str">
        <f t="shared" ca="1" si="93"/>
        <v>Active</v>
      </c>
      <c r="B690" s="144" t="s">
        <v>5931</v>
      </c>
      <c r="C690" s="145">
        <v>42611</v>
      </c>
      <c r="D690" s="145">
        <v>45735</v>
      </c>
      <c r="E690" s="145">
        <f>DATE(YEAR(D690),MONTH(D690)+20,DAY(D690)-1)</f>
        <v>46344</v>
      </c>
      <c r="F690" s="144" t="s">
        <v>2112</v>
      </c>
      <c r="G690" s="144" t="s">
        <v>7259</v>
      </c>
      <c r="H690" s="148" t="s">
        <v>13</v>
      </c>
      <c r="I690" s="144" t="s">
        <v>3492</v>
      </c>
      <c r="J690" s="144" t="s">
        <v>2467</v>
      </c>
      <c r="K690" s="146" t="str">
        <f t="shared" si="94"/>
        <v>LP</v>
      </c>
      <c r="L690" s="144" t="s">
        <v>6264</v>
      </c>
      <c r="M690" s="144" t="str">
        <f t="shared" si="91"/>
        <v>Low</v>
      </c>
      <c r="N690" s="144" t="s">
        <v>7599</v>
      </c>
      <c r="O690" s="189" t="s">
        <v>9817</v>
      </c>
      <c r="P690" s="144" t="s">
        <v>9818</v>
      </c>
      <c r="Q690" s="147" t="s">
        <v>9819</v>
      </c>
      <c r="R690" s="5"/>
      <c r="S690" s="5"/>
    </row>
    <row r="691" spans="1:19" s="10" customFormat="1" ht="74.25" customHeight="1" x14ac:dyDescent="0.35">
      <c r="A691" s="144" t="str">
        <f t="shared" ca="1" si="93"/>
        <v>Expired</v>
      </c>
      <c r="B691" s="148" t="s">
        <v>6969</v>
      </c>
      <c r="C691" s="153">
        <v>43503</v>
      </c>
      <c r="D691" s="157">
        <v>44964</v>
      </c>
      <c r="E691" s="145">
        <f t="shared" ref="E691:E697" si="95">DATE(YEAR(D691)+2,MONTH(D691),DAY(D691)-1)</f>
        <v>45694</v>
      </c>
      <c r="F691" s="144" t="s">
        <v>6970</v>
      </c>
      <c r="G691" s="148" t="s">
        <v>6627</v>
      </c>
      <c r="H691" s="148" t="s">
        <v>7922</v>
      </c>
      <c r="I691" s="148" t="s">
        <v>2237</v>
      </c>
      <c r="J691" s="144" t="s">
        <v>2467</v>
      </c>
      <c r="K691" s="146" t="str">
        <f t="shared" si="94"/>
        <v>LP</v>
      </c>
      <c r="L691" s="148" t="s">
        <v>6261</v>
      </c>
      <c r="M691" s="144" t="str">
        <f t="shared" si="91"/>
        <v>Medium</v>
      </c>
      <c r="N691" s="148" t="s">
        <v>7340</v>
      </c>
      <c r="O691" s="190"/>
      <c r="P691" s="148" t="s">
        <v>6625</v>
      </c>
      <c r="Q691" s="147" t="s">
        <v>6626</v>
      </c>
      <c r="R691" s="5"/>
      <c r="S691" s="5"/>
    </row>
    <row r="692" spans="1:19" s="10" customFormat="1" ht="74.25" customHeight="1" x14ac:dyDescent="0.35">
      <c r="A692" s="144" t="str">
        <f t="shared" ca="1" si="93"/>
        <v>Expired</v>
      </c>
      <c r="B692" s="144" t="s">
        <v>6837</v>
      </c>
      <c r="C692" s="145">
        <v>45061</v>
      </c>
      <c r="D692" s="145">
        <f>C692</f>
        <v>45061</v>
      </c>
      <c r="E692" s="145">
        <f t="shared" si="95"/>
        <v>45791</v>
      </c>
      <c r="F692" s="144" t="s">
        <v>6838</v>
      </c>
      <c r="G692" s="144" t="s">
        <v>6839</v>
      </c>
      <c r="H692" s="144" t="s">
        <v>7919</v>
      </c>
      <c r="I692" s="144" t="s">
        <v>3492</v>
      </c>
      <c r="J692" s="144" t="s">
        <v>2467</v>
      </c>
      <c r="K692" s="146" t="str">
        <f t="shared" si="94"/>
        <v>LP</v>
      </c>
      <c r="L692" s="144" t="s">
        <v>6261</v>
      </c>
      <c r="M692" s="144" t="str">
        <f t="shared" si="91"/>
        <v>Medium</v>
      </c>
      <c r="N692" s="144" t="s">
        <v>7341</v>
      </c>
      <c r="O692" s="189"/>
      <c r="P692" s="144" t="s">
        <v>6840</v>
      </c>
      <c r="Q692" s="147" t="s">
        <v>6841</v>
      </c>
      <c r="R692" s="5"/>
      <c r="S692" s="5"/>
    </row>
    <row r="693" spans="1:19" s="10" customFormat="1" ht="31.75" x14ac:dyDescent="0.35">
      <c r="A693" s="144" t="str">
        <f t="shared" ca="1" si="93"/>
        <v>Active</v>
      </c>
      <c r="B693" s="144" t="s">
        <v>6239</v>
      </c>
      <c r="C693" s="145">
        <v>44883</v>
      </c>
      <c r="D693" s="145">
        <v>45614</v>
      </c>
      <c r="E693" s="145">
        <f t="shared" si="95"/>
        <v>46343</v>
      </c>
      <c r="F693" s="144" t="s">
        <v>6241</v>
      </c>
      <c r="G693" s="144" t="s">
        <v>6240</v>
      </c>
      <c r="H693" s="144" t="s">
        <v>10</v>
      </c>
      <c r="I693" s="144" t="s">
        <v>2237</v>
      </c>
      <c r="J693" s="144" t="s">
        <v>2467</v>
      </c>
      <c r="K693" s="146" t="str">
        <f t="shared" si="94"/>
        <v>LP</v>
      </c>
      <c r="L693" s="144" t="s">
        <v>6264</v>
      </c>
      <c r="M693" s="144" t="str">
        <f t="shared" si="91"/>
        <v>Low</v>
      </c>
      <c r="N693" s="144" t="s">
        <v>1364</v>
      </c>
      <c r="O693" s="189"/>
      <c r="P693" s="144"/>
      <c r="Q693" s="152"/>
      <c r="R693" s="5"/>
      <c r="S693" s="5"/>
    </row>
    <row r="694" spans="1:19" s="10" customFormat="1" ht="63.45" x14ac:dyDescent="0.35">
      <c r="A694" s="144" t="str">
        <f t="shared" ca="1" si="93"/>
        <v>Expired</v>
      </c>
      <c r="B694" s="144" t="s">
        <v>766</v>
      </c>
      <c r="C694" s="145">
        <v>42487</v>
      </c>
      <c r="D694" s="145">
        <v>42487</v>
      </c>
      <c r="E694" s="145">
        <f t="shared" si="95"/>
        <v>43216</v>
      </c>
      <c r="F694" s="144" t="s">
        <v>2151</v>
      </c>
      <c r="G694" s="144" t="s">
        <v>4573</v>
      </c>
      <c r="H694" s="144" t="s">
        <v>19</v>
      </c>
      <c r="I694" s="144" t="s">
        <v>3492</v>
      </c>
      <c r="J694" s="144" t="s">
        <v>2467</v>
      </c>
      <c r="K694" s="146" t="str">
        <f t="shared" si="94"/>
        <v>LP</v>
      </c>
      <c r="L694" s="144" t="s">
        <v>6264</v>
      </c>
      <c r="M694" s="144" t="str">
        <f t="shared" si="91"/>
        <v>Low</v>
      </c>
      <c r="N694" s="144" t="s">
        <v>7600</v>
      </c>
      <c r="O694" s="189" t="s">
        <v>7860</v>
      </c>
      <c r="P694" s="144" t="s">
        <v>7208</v>
      </c>
      <c r="Q694" s="147" t="s">
        <v>7207</v>
      </c>
      <c r="R694" s="5"/>
      <c r="S694" s="5"/>
    </row>
    <row r="695" spans="1:19" s="10" customFormat="1" ht="15.9" x14ac:dyDescent="0.35">
      <c r="A695" s="144" t="str">
        <f t="shared" ca="1" si="93"/>
        <v>Expired</v>
      </c>
      <c r="B695" s="148" t="s">
        <v>7115</v>
      </c>
      <c r="C695" s="153">
        <v>37531</v>
      </c>
      <c r="D695" s="157">
        <v>43744</v>
      </c>
      <c r="E695" s="145">
        <f t="shared" si="95"/>
        <v>44474</v>
      </c>
      <c r="F695" s="144" t="s">
        <v>5775</v>
      </c>
      <c r="G695" s="148" t="s">
        <v>4574</v>
      </c>
      <c r="H695" s="148" t="s">
        <v>10</v>
      </c>
      <c r="I695" s="148" t="s">
        <v>2237</v>
      </c>
      <c r="J695" s="144" t="s">
        <v>2467</v>
      </c>
      <c r="K695" s="146" t="str">
        <f t="shared" si="94"/>
        <v>LP</v>
      </c>
      <c r="L695" s="148" t="s">
        <v>6264</v>
      </c>
      <c r="M695" s="144" t="str">
        <f t="shared" si="91"/>
        <v>Low</v>
      </c>
      <c r="N695" s="148" t="s">
        <v>2305</v>
      </c>
      <c r="O695" s="190"/>
      <c r="P695" s="148" t="s">
        <v>2306</v>
      </c>
      <c r="Q695" s="147" t="s">
        <v>4575</v>
      </c>
      <c r="R695" s="5"/>
      <c r="S695" s="5"/>
    </row>
    <row r="696" spans="1:19" s="10" customFormat="1" ht="79.3" x14ac:dyDescent="0.35">
      <c r="A696" s="144" t="str">
        <f t="shared" ca="1" si="93"/>
        <v>Expired</v>
      </c>
      <c r="B696" s="144" t="s">
        <v>2227</v>
      </c>
      <c r="C696" s="145">
        <v>44316</v>
      </c>
      <c r="D696" s="145">
        <v>45046</v>
      </c>
      <c r="E696" s="145">
        <f t="shared" si="95"/>
        <v>45776</v>
      </c>
      <c r="F696" s="144" t="s">
        <v>5776</v>
      </c>
      <c r="G696" s="144" t="s">
        <v>4576</v>
      </c>
      <c r="H696" s="144" t="s">
        <v>7919</v>
      </c>
      <c r="I696" s="144" t="s">
        <v>3492</v>
      </c>
      <c r="J696" s="144" t="s">
        <v>2467</v>
      </c>
      <c r="K696" s="146" t="str">
        <f t="shared" si="94"/>
        <v>LP</v>
      </c>
      <c r="L696" s="144" t="s">
        <v>6264</v>
      </c>
      <c r="M696" s="144" t="str">
        <f t="shared" si="91"/>
        <v>Low</v>
      </c>
      <c r="N696" s="144" t="s">
        <v>1364</v>
      </c>
      <c r="O696" s="189" t="s">
        <v>7861</v>
      </c>
      <c r="P696" s="144" t="s">
        <v>7116</v>
      </c>
      <c r="Q696" s="147" t="s">
        <v>7117</v>
      </c>
      <c r="R696" s="5"/>
      <c r="S696" s="5"/>
    </row>
    <row r="697" spans="1:19" s="10" customFormat="1" ht="74.25" customHeight="1" x14ac:dyDescent="0.35">
      <c r="A697" s="144" t="str">
        <f t="shared" ca="1" si="93"/>
        <v>Expired</v>
      </c>
      <c r="B697" s="144" t="s">
        <v>2566</v>
      </c>
      <c r="C697" s="145">
        <v>44376</v>
      </c>
      <c r="D697" s="145">
        <v>44376</v>
      </c>
      <c r="E697" s="145">
        <f t="shared" si="95"/>
        <v>45105</v>
      </c>
      <c r="F697" s="144" t="s">
        <v>5777</v>
      </c>
      <c r="G697" s="144" t="s">
        <v>4578</v>
      </c>
      <c r="H697" s="144" t="s">
        <v>23</v>
      </c>
      <c r="I697" s="144" t="s">
        <v>3492</v>
      </c>
      <c r="J697" s="144" t="s">
        <v>2467</v>
      </c>
      <c r="K697" s="146" t="str">
        <f t="shared" si="94"/>
        <v>LP</v>
      </c>
      <c r="L697" s="144" t="s">
        <v>6261</v>
      </c>
      <c r="M697" s="144" t="str">
        <f t="shared" si="91"/>
        <v>Medium</v>
      </c>
      <c r="N697" s="144" t="s">
        <v>4579</v>
      </c>
      <c r="O697" s="189"/>
      <c r="P697" s="144" t="s">
        <v>2908</v>
      </c>
      <c r="Q697" s="152" t="s">
        <v>4580</v>
      </c>
      <c r="R697" s="5"/>
      <c r="S697" s="5"/>
    </row>
    <row r="698" spans="1:19" s="10" customFormat="1" ht="79.3" x14ac:dyDescent="0.35">
      <c r="A698" s="144" t="str">
        <f t="shared" ca="1" si="93"/>
        <v>Active</v>
      </c>
      <c r="B698" s="144" t="s">
        <v>2925</v>
      </c>
      <c r="C698" s="145">
        <v>43873</v>
      </c>
      <c r="D698" s="145">
        <v>45467</v>
      </c>
      <c r="E698" s="145">
        <f>DATE(YEAR(D698),MONTH(D698)+18,DAY(D698)-1)</f>
        <v>46014</v>
      </c>
      <c r="F698" s="144" t="s">
        <v>3328</v>
      </c>
      <c r="G698" s="144" t="s">
        <v>4288</v>
      </c>
      <c r="H698" s="144" t="s">
        <v>7919</v>
      </c>
      <c r="I698" s="144" t="s">
        <v>3492</v>
      </c>
      <c r="J698" s="144" t="s">
        <v>2467</v>
      </c>
      <c r="K698" s="146" t="str">
        <f t="shared" si="94"/>
        <v>LP</v>
      </c>
      <c r="L698" s="144" t="s">
        <v>6261</v>
      </c>
      <c r="M698" s="144" t="str">
        <f t="shared" si="91"/>
        <v>Medium</v>
      </c>
      <c r="N698" s="144" t="s">
        <v>4289</v>
      </c>
      <c r="O698" s="189" t="s">
        <v>7862</v>
      </c>
      <c r="P698" s="144" t="s">
        <v>7193</v>
      </c>
      <c r="Q698" s="147" t="s">
        <v>7194</v>
      </c>
      <c r="R698" s="5"/>
      <c r="S698" s="5"/>
    </row>
    <row r="699" spans="1:19" s="10" customFormat="1" ht="95.15" x14ac:dyDescent="0.35">
      <c r="A699" s="144" t="str">
        <f t="shared" ca="1" si="93"/>
        <v>Active</v>
      </c>
      <c r="B699" s="144" t="s">
        <v>5978</v>
      </c>
      <c r="C699" s="145">
        <v>41865</v>
      </c>
      <c r="D699" s="145">
        <v>45518</v>
      </c>
      <c r="E699" s="145">
        <f>DATE(YEAR(D699)+2,MONTH(D699),DAY(D699)-1)</f>
        <v>46247</v>
      </c>
      <c r="F699" s="144" t="s">
        <v>2103</v>
      </c>
      <c r="G699" s="144" t="s">
        <v>4581</v>
      </c>
      <c r="H699" s="144" t="s">
        <v>45</v>
      </c>
      <c r="I699" s="144" t="s">
        <v>3492</v>
      </c>
      <c r="J699" s="144" t="s">
        <v>2467</v>
      </c>
      <c r="K699" s="146" t="str">
        <f t="shared" si="94"/>
        <v>LP</v>
      </c>
      <c r="L699" s="144" t="s">
        <v>6264</v>
      </c>
      <c r="M699" s="144" t="str">
        <f t="shared" si="91"/>
        <v>Low</v>
      </c>
      <c r="N699" s="144" t="s">
        <v>4582</v>
      </c>
      <c r="O699" s="189" t="s">
        <v>9914</v>
      </c>
      <c r="P699" s="144" t="s">
        <v>9916</v>
      </c>
      <c r="Q699" s="147" t="s">
        <v>9915</v>
      </c>
      <c r="R699" s="5"/>
      <c r="S699" s="5"/>
    </row>
    <row r="700" spans="1:19" s="10" customFormat="1" ht="56.25" customHeight="1" x14ac:dyDescent="0.35">
      <c r="A700" s="144" t="str">
        <f t="shared" ca="1" si="93"/>
        <v>Expired</v>
      </c>
      <c r="B700" s="144" t="s">
        <v>5988</v>
      </c>
      <c r="C700" s="145">
        <v>43804</v>
      </c>
      <c r="D700" s="145">
        <v>45530</v>
      </c>
      <c r="E700" s="145">
        <f>DATE(YEAR(D700)+1,MONTH(D700),DAY(D700)-1)</f>
        <v>45894</v>
      </c>
      <c r="F700" s="144" t="s">
        <v>1534</v>
      </c>
      <c r="G700" s="144" t="s">
        <v>4583</v>
      </c>
      <c r="H700" s="144" t="s">
        <v>19</v>
      </c>
      <c r="I700" s="144" t="s">
        <v>3492</v>
      </c>
      <c r="J700" s="144" t="s">
        <v>2467</v>
      </c>
      <c r="K700" s="146" t="str">
        <f t="shared" si="94"/>
        <v>LP</v>
      </c>
      <c r="L700" s="144" t="s">
        <v>6261</v>
      </c>
      <c r="M700" s="144" t="str">
        <f t="shared" si="91"/>
        <v>Medium</v>
      </c>
      <c r="N700" s="144" t="s">
        <v>3438</v>
      </c>
      <c r="O700" s="189" t="s">
        <v>9925</v>
      </c>
      <c r="P700" s="144" t="s">
        <v>9926</v>
      </c>
      <c r="Q700" s="147" t="s">
        <v>9927</v>
      </c>
      <c r="R700" s="5"/>
      <c r="S700" s="5"/>
    </row>
    <row r="701" spans="1:19" s="10" customFormat="1" ht="32.25" customHeight="1" x14ac:dyDescent="0.35">
      <c r="A701" s="144" t="str">
        <f t="shared" ca="1" si="93"/>
        <v>Expired</v>
      </c>
      <c r="B701" s="144" t="s">
        <v>2723</v>
      </c>
      <c r="C701" s="145">
        <v>44552</v>
      </c>
      <c r="D701" s="145">
        <v>44552</v>
      </c>
      <c r="E701" s="145">
        <f>DATE(YEAR(D701)+2,MONTH(D701),DAY(D701)-1)</f>
        <v>45281</v>
      </c>
      <c r="F701" s="144" t="s">
        <v>5778</v>
      </c>
      <c r="G701" s="144" t="s">
        <v>5989</v>
      </c>
      <c r="H701" s="144" t="s">
        <v>19</v>
      </c>
      <c r="I701" s="144" t="s">
        <v>3492</v>
      </c>
      <c r="J701" s="144" t="s">
        <v>2467</v>
      </c>
      <c r="K701" s="146" t="str">
        <f t="shared" si="94"/>
        <v>LP</v>
      </c>
      <c r="L701" s="144" t="s">
        <v>6261</v>
      </c>
      <c r="M701" s="144" t="str">
        <f t="shared" si="91"/>
        <v>Medium</v>
      </c>
      <c r="N701" s="144" t="s">
        <v>4585</v>
      </c>
      <c r="O701" s="189" t="s">
        <v>7864</v>
      </c>
      <c r="P701" s="144" t="s">
        <v>7179</v>
      </c>
      <c r="Q701" s="152" t="s">
        <v>7180</v>
      </c>
      <c r="R701" s="5"/>
      <c r="S701" s="5"/>
    </row>
    <row r="702" spans="1:19" s="10" customFormat="1" ht="111" x14ac:dyDescent="0.35">
      <c r="A702" s="144" t="str">
        <f t="shared" ca="1" si="93"/>
        <v>Active</v>
      </c>
      <c r="B702" s="144" t="s">
        <v>9084</v>
      </c>
      <c r="C702" s="145">
        <v>43033</v>
      </c>
      <c r="D702" s="145">
        <v>45320</v>
      </c>
      <c r="E702" s="145">
        <f>DATE(YEAR(D702)+2,MONTH(D702),DAY(D702)-1)</f>
        <v>46050</v>
      </c>
      <c r="F702" s="144" t="s">
        <v>1610</v>
      </c>
      <c r="G702" s="144" t="s">
        <v>9085</v>
      </c>
      <c r="H702" s="144" t="s">
        <v>7919</v>
      </c>
      <c r="I702" s="144" t="s">
        <v>3492</v>
      </c>
      <c r="J702" s="144" t="s">
        <v>2467</v>
      </c>
      <c r="K702" s="146" t="str">
        <f t="shared" si="94"/>
        <v>LP</v>
      </c>
      <c r="L702" s="144" t="s">
        <v>6261</v>
      </c>
      <c r="M702" s="144" t="str">
        <f t="shared" si="91"/>
        <v>Medium</v>
      </c>
      <c r="N702" s="144" t="s">
        <v>4589</v>
      </c>
      <c r="O702" s="189" t="s">
        <v>9086</v>
      </c>
      <c r="P702" s="144" t="s">
        <v>7907</v>
      </c>
      <c r="Q702" s="147" t="s">
        <v>9087</v>
      </c>
      <c r="R702" s="5"/>
      <c r="S702" s="5"/>
    </row>
    <row r="703" spans="1:19" s="10" customFormat="1" ht="61.5" customHeight="1" x14ac:dyDescent="0.35">
      <c r="A703" s="144" t="str">
        <f t="shared" ca="1" si="93"/>
        <v>Active</v>
      </c>
      <c r="B703" s="144" t="s">
        <v>2825</v>
      </c>
      <c r="C703" s="145">
        <v>41828</v>
      </c>
      <c r="D703" s="145">
        <v>45481</v>
      </c>
      <c r="E703" s="145">
        <f>DATE(YEAR(D703)+2,MONTH(D703),DAY(D703)-1)</f>
        <v>46210</v>
      </c>
      <c r="F703" s="144" t="s">
        <v>148</v>
      </c>
      <c r="G703" s="144" t="s">
        <v>4590</v>
      </c>
      <c r="H703" s="144" t="s">
        <v>7919</v>
      </c>
      <c r="I703" s="144" t="s">
        <v>3492</v>
      </c>
      <c r="J703" s="144" t="s">
        <v>2467</v>
      </c>
      <c r="K703" s="146" t="str">
        <f t="shared" si="94"/>
        <v>LP</v>
      </c>
      <c r="L703" s="144" t="s">
        <v>6264</v>
      </c>
      <c r="M703" s="144" t="str">
        <f t="shared" si="91"/>
        <v>Low</v>
      </c>
      <c r="N703" s="144" t="s">
        <v>302</v>
      </c>
      <c r="O703" s="189" t="s">
        <v>10602</v>
      </c>
      <c r="P703" s="144" t="s">
        <v>9618</v>
      </c>
      <c r="Q703" s="147" t="s">
        <v>9619</v>
      </c>
      <c r="R703" s="5"/>
      <c r="S703" s="5"/>
    </row>
    <row r="704" spans="1:19" s="10" customFormat="1" ht="31.75" x14ac:dyDescent="0.35">
      <c r="A704" s="144" t="str">
        <f t="shared" ca="1" si="93"/>
        <v>Active</v>
      </c>
      <c r="B704" s="148" t="s">
        <v>2396</v>
      </c>
      <c r="C704" s="153">
        <v>43511</v>
      </c>
      <c r="D704" s="157">
        <v>45890</v>
      </c>
      <c r="E704" s="145">
        <f>DATE(YEAR(D704),MONTH(D704)+6,DAY(D704)-7)</f>
        <v>46067</v>
      </c>
      <c r="F704" s="144" t="s">
        <v>10737</v>
      </c>
      <c r="G704" s="148" t="s">
        <v>3172</v>
      </c>
      <c r="H704" s="148" t="s">
        <v>10</v>
      </c>
      <c r="I704" s="148" t="s">
        <v>2237</v>
      </c>
      <c r="J704" s="144" t="s">
        <v>2467</v>
      </c>
      <c r="K704" s="146" t="str">
        <f t="shared" si="94"/>
        <v>LP</v>
      </c>
      <c r="L704" s="148" t="s">
        <v>6264</v>
      </c>
      <c r="M704" s="144" t="str">
        <f>IF(EXACT(L704,"Overseas Charities Operating in Jamaica"),"Medium",IF(EXACT(L704,"Muslim Groups/Foundations"),"Medium",IF(EXACT(L704,"Churches"),"Low",IF(EXACT(L704,"Benevolent Societies"),"Low",IF(EXACT(L704,"Alumni/Past Students'associations"),"Low",IF(EXACT(L704,"Schools(Government/Private)"),"Low",IF(EXACT(L704,"Govt.Based Trust/Charities"),"Low",IF(EXACT(L704,"Trust"),"Medium",IF(EXACT(L704,"Company Based Foundations"),"Medium",IF(EXACT(L704,"Other Foundations"),"Medium",IF(EXACT(L704,"Unincorporated Groups"),"Medium","")))))))))))</f>
        <v>Low</v>
      </c>
      <c r="N704" s="148" t="s">
        <v>2397</v>
      </c>
      <c r="O704" s="190" t="s">
        <v>749</v>
      </c>
      <c r="P704" s="148" t="s">
        <v>2398</v>
      </c>
      <c r="Q704" s="168"/>
      <c r="R704" s="5"/>
      <c r="S704" s="5"/>
    </row>
    <row r="705" spans="1:19" s="10" customFormat="1" ht="111" x14ac:dyDescent="0.35">
      <c r="A705" s="144" t="str">
        <f t="shared" ca="1" si="93"/>
        <v>Active</v>
      </c>
      <c r="B705" s="144" t="s">
        <v>6165</v>
      </c>
      <c r="C705" s="145">
        <v>42130</v>
      </c>
      <c r="D705" s="145">
        <v>45783</v>
      </c>
      <c r="E705" s="145">
        <f t="shared" ref="E705:E721" si="96">DATE(YEAR(D705)+2,MONTH(D705),DAY(D705)-1)</f>
        <v>46512</v>
      </c>
      <c r="F705" s="144" t="s">
        <v>6956</v>
      </c>
      <c r="G705" s="144" t="s">
        <v>4591</v>
      </c>
      <c r="H705" s="144" t="s">
        <v>23</v>
      </c>
      <c r="I705" s="144" t="s">
        <v>3492</v>
      </c>
      <c r="J705" s="144" t="s">
        <v>2467</v>
      </c>
      <c r="K705" s="146" t="str">
        <f t="shared" si="94"/>
        <v>LP</v>
      </c>
      <c r="L705" s="144" t="s">
        <v>6261</v>
      </c>
      <c r="M705" s="144" t="str">
        <f t="shared" ref="M705:M739" si="97">IF(EXACT(L705,"Overseas Charities Operating in Jamaica"),"Medium",IF(EXACT(L705,"Muslim Groups/Foundations"),"Medium",IF(EXACT(L705,"Churches"),"Low",IF(EXACT(L705,"Benevolent Societies"),"Low",IF(EXACT(L705,"Alumni/Past Students Associations"),"Low",IF(EXACT(L705,"Schools(Government/Private)"),"Low",IF(EXACT(L705,"Govt.Based Trusts/Charities"),"Low",IF(EXACT(L705,"Trust"),"Medium",IF(EXACT(L705,"Company Based Foundations"),"Medium",IF(EXACT(L705,"Other Foundations"),"Medium",IF(EXACT(L705,"Unincorporated Groups"),"Medium","")))))))))))</f>
        <v>Medium</v>
      </c>
      <c r="N705" s="144" t="s">
        <v>4592</v>
      </c>
      <c r="O705" s="189" t="s">
        <v>10606</v>
      </c>
      <c r="P705" s="144" t="s">
        <v>1044</v>
      </c>
      <c r="Q705" s="147" t="s">
        <v>10607</v>
      </c>
      <c r="R705" s="5"/>
      <c r="S705" s="5"/>
    </row>
    <row r="706" spans="1:19" s="10" customFormat="1" ht="47.6" x14ac:dyDescent="0.35">
      <c r="A706" s="144" t="str">
        <f t="shared" ca="1" si="93"/>
        <v>Expired</v>
      </c>
      <c r="B706" s="144" t="s">
        <v>1477</v>
      </c>
      <c r="C706" s="145">
        <v>43594</v>
      </c>
      <c r="D706" s="145">
        <v>43594</v>
      </c>
      <c r="E706" s="145">
        <f t="shared" si="96"/>
        <v>44324</v>
      </c>
      <c r="F706" s="144" t="s">
        <v>1433</v>
      </c>
      <c r="G706" s="144" t="s">
        <v>4593</v>
      </c>
      <c r="H706" s="144" t="s">
        <v>7919</v>
      </c>
      <c r="I706" s="144" t="s">
        <v>3492</v>
      </c>
      <c r="J706" s="144" t="s">
        <v>2467</v>
      </c>
      <c r="K706" s="146" t="str">
        <f t="shared" si="94"/>
        <v>LP</v>
      </c>
      <c r="L706" s="144" t="s">
        <v>6264</v>
      </c>
      <c r="M706" s="144" t="str">
        <f t="shared" si="97"/>
        <v>Low</v>
      </c>
      <c r="N706" s="144" t="s">
        <v>7603</v>
      </c>
      <c r="O706" s="189" t="s">
        <v>7905</v>
      </c>
      <c r="P706" s="144" t="s">
        <v>7904</v>
      </c>
      <c r="Q706" s="147" t="s">
        <v>7906</v>
      </c>
      <c r="R706" s="5"/>
      <c r="S706" s="5"/>
    </row>
    <row r="707" spans="1:19" s="10" customFormat="1" ht="47.6" x14ac:dyDescent="0.35">
      <c r="A707" s="144" t="str">
        <f t="shared" ca="1" si="93"/>
        <v>Expired</v>
      </c>
      <c r="B707" s="144" t="s">
        <v>6166</v>
      </c>
      <c r="C707" s="145">
        <v>42515</v>
      </c>
      <c r="D707" s="145">
        <v>45177</v>
      </c>
      <c r="E707" s="145">
        <f t="shared" si="96"/>
        <v>45907</v>
      </c>
      <c r="F707" s="144" t="s">
        <v>6229</v>
      </c>
      <c r="G707" s="144" t="s">
        <v>9234</v>
      </c>
      <c r="H707" s="144" t="s">
        <v>7919</v>
      </c>
      <c r="I707" s="144" t="s">
        <v>3492</v>
      </c>
      <c r="J707" s="144" t="s">
        <v>2467</v>
      </c>
      <c r="K707" s="146" t="str">
        <f t="shared" si="94"/>
        <v>LP</v>
      </c>
      <c r="L707" s="144" t="s">
        <v>6261</v>
      </c>
      <c r="M707" s="144" t="str">
        <f t="shared" si="97"/>
        <v>Medium</v>
      </c>
      <c r="N707" s="144" t="s">
        <v>4594</v>
      </c>
      <c r="O707" s="189"/>
      <c r="P707" s="144" t="s">
        <v>791</v>
      </c>
      <c r="Q707" s="152" t="s">
        <v>4595</v>
      </c>
      <c r="R707" s="5"/>
      <c r="S707" s="5"/>
    </row>
    <row r="708" spans="1:19" s="10" customFormat="1" ht="51" customHeight="1" x14ac:dyDescent="0.35">
      <c r="A708" s="144" t="str">
        <f t="shared" ca="1" si="93"/>
        <v>Expired</v>
      </c>
      <c r="B708" s="144" t="s">
        <v>30</v>
      </c>
      <c r="C708" s="145">
        <v>41687</v>
      </c>
      <c r="D708" s="145">
        <v>41687</v>
      </c>
      <c r="E708" s="145">
        <f t="shared" si="96"/>
        <v>42416</v>
      </c>
      <c r="F708" s="144" t="s">
        <v>2076</v>
      </c>
      <c r="G708" s="145" t="s">
        <v>4596</v>
      </c>
      <c r="H708" s="144" t="s">
        <v>7919</v>
      </c>
      <c r="I708" s="144" t="s">
        <v>3492</v>
      </c>
      <c r="J708" s="144" t="s">
        <v>2467</v>
      </c>
      <c r="K708" s="146" t="str">
        <f t="shared" si="94"/>
        <v>LP</v>
      </c>
      <c r="L708" s="144" t="s">
        <v>6261</v>
      </c>
      <c r="M708" s="144" t="str">
        <f t="shared" si="97"/>
        <v>Medium</v>
      </c>
      <c r="N708" s="144" t="s">
        <v>219</v>
      </c>
      <c r="O708" s="189" t="s">
        <v>7902</v>
      </c>
      <c r="P708" s="144" t="s">
        <v>7903</v>
      </c>
      <c r="Q708" s="147" t="s">
        <v>4597</v>
      </c>
      <c r="R708" s="5"/>
      <c r="S708" s="5"/>
    </row>
    <row r="709" spans="1:19" s="10" customFormat="1" ht="15.9" x14ac:dyDescent="0.35">
      <c r="A709" s="144" t="str">
        <f t="shared" ca="1" si="93"/>
        <v>Active</v>
      </c>
      <c r="B709" s="148" t="s">
        <v>9905</v>
      </c>
      <c r="C709" s="153">
        <v>43480</v>
      </c>
      <c r="D709" s="157">
        <v>45506</v>
      </c>
      <c r="E709" s="145">
        <f t="shared" si="96"/>
        <v>46235</v>
      </c>
      <c r="F709" s="144" t="s">
        <v>1568</v>
      </c>
      <c r="G709" s="148" t="s">
        <v>4600</v>
      </c>
      <c r="H709" s="148" t="s">
        <v>10</v>
      </c>
      <c r="I709" s="148" t="s">
        <v>2237</v>
      </c>
      <c r="J709" s="144" t="s">
        <v>2467</v>
      </c>
      <c r="K709" s="146" t="str">
        <f t="shared" si="94"/>
        <v>LP</v>
      </c>
      <c r="L709" s="148" t="s">
        <v>6261</v>
      </c>
      <c r="M709" s="144" t="str">
        <f t="shared" si="97"/>
        <v>Medium</v>
      </c>
      <c r="N709" s="148" t="s">
        <v>2307</v>
      </c>
      <c r="O709" s="190"/>
      <c r="P709" s="148" t="s">
        <v>2308</v>
      </c>
      <c r="Q709" s="168"/>
      <c r="R709" s="5"/>
      <c r="S709" s="5"/>
    </row>
    <row r="710" spans="1:19" s="10" customFormat="1" ht="95.15" x14ac:dyDescent="0.35">
      <c r="A710" s="144" t="str">
        <f t="shared" ca="1" si="93"/>
        <v>Expired</v>
      </c>
      <c r="B710" s="144" t="s">
        <v>1480</v>
      </c>
      <c r="C710" s="145">
        <v>43685</v>
      </c>
      <c r="D710" s="145">
        <v>43685</v>
      </c>
      <c r="E710" s="145">
        <f t="shared" si="96"/>
        <v>44415</v>
      </c>
      <c r="F710" s="144" t="s">
        <v>1454</v>
      </c>
      <c r="G710" s="144" t="s">
        <v>4604</v>
      </c>
      <c r="H710" s="144" t="s">
        <v>7919</v>
      </c>
      <c r="I710" s="144" t="s">
        <v>3492</v>
      </c>
      <c r="J710" s="144" t="s">
        <v>2467</v>
      </c>
      <c r="K710" s="146" t="str">
        <f t="shared" si="94"/>
        <v>LP</v>
      </c>
      <c r="L710" s="144" t="s">
        <v>6264</v>
      </c>
      <c r="M710" s="144" t="str">
        <f t="shared" si="97"/>
        <v>Low</v>
      </c>
      <c r="N710" s="144" t="s">
        <v>4605</v>
      </c>
      <c r="O710" s="189" t="s">
        <v>7884</v>
      </c>
      <c r="P710" s="144" t="s">
        <v>7885</v>
      </c>
      <c r="Q710" s="147" t="s">
        <v>7886</v>
      </c>
      <c r="R710" s="5"/>
      <c r="S710" s="5"/>
    </row>
    <row r="711" spans="1:19" s="10" customFormat="1" ht="79.3" x14ac:dyDescent="0.35">
      <c r="A711" s="144" t="str">
        <f t="shared" ca="1" si="93"/>
        <v>Active</v>
      </c>
      <c r="B711" s="144" t="s">
        <v>2613</v>
      </c>
      <c r="C711" s="145">
        <v>42849</v>
      </c>
      <c r="D711" s="145">
        <v>45406</v>
      </c>
      <c r="E711" s="145">
        <f t="shared" si="96"/>
        <v>46135</v>
      </c>
      <c r="F711" s="144" t="s">
        <v>2092</v>
      </c>
      <c r="G711" s="144" t="s">
        <v>7260</v>
      </c>
      <c r="H711" s="144" t="s">
        <v>7919</v>
      </c>
      <c r="I711" s="144" t="s">
        <v>3492</v>
      </c>
      <c r="J711" s="144" t="s">
        <v>2467</v>
      </c>
      <c r="K711" s="146" t="str">
        <f t="shared" si="94"/>
        <v>LP</v>
      </c>
      <c r="L711" s="144" t="s">
        <v>6264</v>
      </c>
      <c r="M711" s="144" t="str">
        <f t="shared" si="97"/>
        <v>Low</v>
      </c>
      <c r="N711" s="144" t="s">
        <v>7605</v>
      </c>
      <c r="O711" s="189" t="s">
        <v>10596</v>
      </c>
      <c r="P711" s="144" t="s">
        <v>7202</v>
      </c>
      <c r="Q711" s="147" t="s">
        <v>7203</v>
      </c>
      <c r="R711" s="5"/>
      <c r="S711" s="5"/>
    </row>
    <row r="712" spans="1:19" s="10" customFormat="1" ht="71.25" customHeight="1" x14ac:dyDescent="0.35">
      <c r="A712" s="144" t="str">
        <f t="shared" ca="1" si="93"/>
        <v>Expired</v>
      </c>
      <c r="B712" s="144" t="s">
        <v>1508</v>
      </c>
      <c r="C712" s="145">
        <v>43473</v>
      </c>
      <c r="D712" s="145">
        <v>43473</v>
      </c>
      <c r="E712" s="145">
        <f t="shared" si="96"/>
        <v>44203</v>
      </c>
      <c r="F712" s="144" t="s">
        <v>7226</v>
      </c>
      <c r="G712" s="144" t="s">
        <v>4606</v>
      </c>
      <c r="H712" s="144" t="s">
        <v>36</v>
      </c>
      <c r="I712" s="144" t="s">
        <v>3492</v>
      </c>
      <c r="J712" s="144" t="s">
        <v>2467</v>
      </c>
      <c r="K712" s="146" t="str">
        <f t="shared" si="94"/>
        <v>LP</v>
      </c>
      <c r="L712" s="144" t="s">
        <v>6264</v>
      </c>
      <c r="M712" s="144" t="str">
        <f t="shared" si="97"/>
        <v>Low</v>
      </c>
      <c r="N712" s="144" t="s">
        <v>4607</v>
      </c>
      <c r="O712" s="189" t="s">
        <v>10597</v>
      </c>
      <c r="P712" s="144" t="s">
        <v>7200</v>
      </c>
      <c r="Q712" s="147" t="s">
        <v>7201</v>
      </c>
      <c r="R712" s="5"/>
      <c r="S712" s="5"/>
    </row>
    <row r="713" spans="1:19" s="10" customFormat="1" ht="63.45" x14ac:dyDescent="0.35">
      <c r="A713" s="144" t="str">
        <f t="shared" ca="1" si="93"/>
        <v>Active</v>
      </c>
      <c r="B713" s="144" t="s">
        <v>6963</v>
      </c>
      <c r="C713" s="145">
        <v>45079</v>
      </c>
      <c r="D713" s="145">
        <v>45810</v>
      </c>
      <c r="E713" s="145">
        <f t="shared" si="96"/>
        <v>46539</v>
      </c>
      <c r="F713" s="144" t="s">
        <v>6964</v>
      </c>
      <c r="G713" s="144" t="s">
        <v>6965</v>
      </c>
      <c r="H713" s="144" t="s">
        <v>19</v>
      </c>
      <c r="I713" s="144" t="s">
        <v>3492</v>
      </c>
      <c r="J713" s="144" t="s">
        <v>2467</v>
      </c>
      <c r="K713" s="146" t="str">
        <f t="shared" si="94"/>
        <v>LP</v>
      </c>
      <c r="L713" s="144" t="s">
        <v>6261</v>
      </c>
      <c r="M713" s="144" t="str">
        <f t="shared" si="97"/>
        <v>Medium</v>
      </c>
      <c r="N713" s="144" t="s">
        <v>7606</v>
      </c>
      <c r="O713" s="189" t="s">
        <v>10599</v>
      </c>
      <c r="P713" s="144" t="s">
        <v>6966</v>
      </c>
      <c r="Q713" s="147" t="s">
        <v>10598</v>
      </c>
      <c r="R713" s="5"/>
      <c r="S713" s="5"/>
    </row>
    <row r="714" spans="1:19" s="10" customFormat="1" ht="61.5" customHeight="1" x14ac:dyDescent="0.35">
      <c r="A714" s="144" t="str">
        <f t="shared" ca="1" si="93"/>
        <v>Expired</v>
      </c>
      <c r="B714" s="144" t="s">
        <v>2415</v>
      </c>
      <c r="C714" s="145">
        <v>44337</v>
      </c>
      <c r="D714" s="145">
        <v>44337</v>
      </c>
      <c r="E714" s="145">
        <f t="shared" si="96"/>
        <v>45066</v>
      </c>
      <c r="F714" s="144" t="s">
        <v>5780</v>
      </c>
      <c r="G714" s="144" t="s">
        <v>4608</v>
      </c>
      <c r="H714" s="144" t="s">
        <v>7919</v>
      </c>
      <c r="I714" s="144" t="s">
        <v>3492</v>
      </c>
      <c r="J714" s="144" t="s">
        <v>2467</v>
      </c>
      <c r="K714" s="146" t="str">
        <f t="shared" si="94"/>
        <v>LP</v>
      </c>
      <c r="L714" s="144" t="s">
        <v>6264</v>
      </c>
      <c r="M714" s="144" t="str">
        <f t="shared" si="97"/>
        <v>Low</v>
      </c>
      <c r="N714" s="144" t="s">
        <v>1364</v>
      </c>
      <c r="O714" s="189"/>
      <c r="P714" s="144" t="s">
        <v>749</v>
      </c>
      <c r="Q714" s="147" t="s">
        <v>749</v>
      </c>
      <c r="R714" s="5"/>
      <c r="S714" s="5"/>
    </row>
    <row r="715" spans="1:19" s="10" customFormat="1" ht="74.25" customHeight="1" x14ac:dyDescent="0.35">
      <c r="A715" s="144" t="str">
        <f t="shared" ca="1" si="93"/>
        <v>Active</v>
      </c>
      <c r="B715" s="144" t="s">
        <v>10501</v>
      </c>
      <c r="C715" s="145">
        <v>45555</v>
      </c>
      <c r="D715" s="145">
        <f>C715</f>
        <v>45555</v>
      </c>
      <c r="E715" s="145">
        <f t="shared" si="96"/>
        <v>46284</v>
      </c>
      <c r="F715" s="144" t="s">
        <v>10808</v>
      </c>
      <c r="G715" s="144" t="s">
        <v>10502</v>
      </c>
      <c r="H715" s="144" t="s">
        <v>10</v>
      </c>
      <c r="I715" s="144" t="s">
        <v>2237</v>
      </c>
      <c r="J715" s="144" t="s">
        <v>2467</v>
      </c>
      <c r="K715" s="146" t="str">
        <f t="shared" si="94"/>
        <v>LP</v>
      </c>
      <c r="L715" s="144" t="s">
        <v>6261</v>
      </c>
      <c r="M715" s="144" t="str">
        <f t="shared" si="97"/>
        <v>Medium</v>
      </c>
      <c r="N715" s="144" t="s">
        <v>749</v>
      </c>
      <c r="O715" s="189" t="s">
        <v>749</v>
      </c>
      <c r="P715" s="144" t="s">
        <v>749</v>
      </c>
      <c r="Q715" s="147" t="s">
        <v>749</v>
      </c>
      <c r="R715" s="5"/>
      <c r="S715" s="5"/>
    </row>
    <row r="716" spans="1:19" s="10" customFormat="1" ht="59.25" customHeight="1" x14ac:dyDescent="0.35">
      <c r="A716" s="144" t="str">
        <f t="shared" ca="1" si="93"/>
        <v>Expired</v>
      </c>
      <c r="B716" s="144" t="s">
        <v>2754</v>
      </c>
      <c r="C716" s="145">
        <v>44607</v>
      </c>
      <c r="D716" s="145">
        <v>44607</v>
      </c>
      <c r="E716" s="145">
        <f t="shared" si="96"/>
        <v>45336</v>
      </c>
      <c r="F716" s="144" t="s">
        <v>5781</v>
      </c>
      <c r="G716" s="144" t="s">
        <v>4609</v>
      </c>
      <c r="H716" s="144" t="s">
        <v>7919</v>
      </c>
      <c r="I716" s="144" t="s">
        <v>3492</v>
      </c>
      <c r="J716" s="144" t="s">
        <v>2467</v>
      </c>
      <c r="K716" s="146" t="str">
        <f t="shared" si="94"/>
        <v>LP</v>
      </c>
      <c r="L716" s="144" t="s">
        <v>6261</v>
      </c>
      <c r="M716" s="144" t="str">
        <f t="shared" si="97"/>
        <v>Medium</v>
      </c>
      <c r="N716" s="144" t="s">
        <v>4610</v>
      </c>
      <c r="O716" s="189" t="s">
        <v>7911</v>
      </c>
      <c r="P716" s="144" t="s">
        <v>7912</v>
      </c>
      <c r="Q716" s="152" t="s">
        <v>7913</v>
      </c>
      <c r="R716" s="5"/>
      <c r="S716" s="5"/>
    </row>
    <row r="717" spans="1:19" s="10" customFormat="1" ht="51.75" customHeight="1" x14ac:dyDescent="0.35">
      <c r="A717" s="144" t="str">
        <f t="shared" ca="1" si="93"/>
        <v>Expired</v>
      </c>
      <c r="B717" s="144" t="s">
        <v>2421</v>
      </c>
      <c r="C717" s="145">
        <v>42794</v>
      </c>
      <c r="D717" s="145">
        <v>44255</v>
      </c>
      <c r="E717" s="145">
        <f t="shared" si="96"/>
        <v>44984</v>
      </c>
      <c r="F717" s="144" t="s">
        <v>124</v>
      </c>
      <c r="G717" s="144" t="s">
        <v>4611</v>
      </c>
      <c r="H717" s="144" t="s">
        <v>7919</v>
      </c>
      <c r="I717" s="144" t="s">
        <v>3492</v>
      </c>
      <c r="J717" s="144" t="s">
        <v>2467</v>
      </c>
      <c r="K717" s="146" t="str">
        <f t="shared" si="94"/>
        <v>LP</v>
      </c>
      <c r="L717" s="144" t="s">
        <v>6261</v>
      </c>
      <c r="M717" s="144" t="str">
        <f t="shared" si="97"/>
        <v>Medium</v>
      </c>
      <c r="N717" s="144" t="s">
        <v>295</v>
      </c>
      <c r="O717" s="189" t="s">
        <v>7865</v>
      </c>
      <c r="P717" s="144" t="s">
        <v>7177</v>
      </c>
      <c r="Q717" s="147" t="s">
        <v>7178</v>
      </c>
      <c r="R717" s="5"/>
      <c r="S717" s="5"/>
    </row>
    <row r="718" spans="1:19" s="10" customFormat="1" ht="47.6" x14ac:dyDescent="0.35">
      <c r="A718" s="144" t="str">
        <f t="shared" ca="1" si="93"/>
        <v>Active</v>
      </c>
      <c r="B718" s="144" t="s">
        <v>5905</v>
      </c>
      <c r="C718" s="145">
        <v>43899</v>
      </c>
      <c r="D718" s="145">
        <v>45360</v>
      </c>
      <c r="E718" s="145">
        <f t="shared" si="96"/>
        <v>46089</v>
      </c>
      <c r="F718" s="144" t="s">
        <v>1601</v>
      </c>
      <c r="G718" s="144" t="s">
        <v>4612</v>
      </c>
      <c r="H718" s="144" t="s">
        <v>7919</v>
      </c>
      <c r="I718" s="144" t="s">
        <v>3492</v>
      </c>
      <c r="J718" s="154" t="s">
        <v>2466</v>
      </c>
      <c r="K718" s="146" t="str">
        <f t="shared" si="94"/>
        <v>LA</v>
      </c>
      <c r="L718" s="144" t="s">
        <v>6270</v>
      </c>
      <c r="M718" s="144" t="str">
        <f t="shared" si="97"/>
        <v>Medium</v>
      </c>
      <c r="N718" s="144" t="s">
        <v>4613</v>
      </c>
      <c r="O718" s="189" t="s">
        <v>10066</v>
      </c>
      <c r="P718" s="144" t="s">
        <v>10067</v>
      </c>
      <c r="Q718" s="152" t="s">
        <v>10068</v>
      </c>
      <c r="R718" s="5"/>
      <c r="S718" s="5"/>
    </row>
    <row r="719" spans="1:19" s="10" customFormat="1" ht="95.15" x14ac:dyDescent="0.35">
      <c r="A719" s="144" t="str">
        <f t="shared" ca="1" si="93"/>
        <v>Active</v>
      </c>
      <c r="B719" s="144" t="s">
        <v>5944</v>
      </c>
      <c r="C719" s="145">
        <v>42571</v>
      </c>
      <c r="D719" s="145">
        <v>45270</v>
      </c>
      <c r="E719" s="145">
        <f t="shared" si="96"/>
        <v>46000</v>
      </c>
      <c r="F719" s="144" t="s">
        <v>820</v>
      </c>
      <c r="G719" s="144" t="s">
        <v>4615</v>
      </c>
      <c r="H719" s="144" t="s">
        <v>23</v>
      </c>
      <c r="I719" s="144" t="s">
        <v>3492</v>
      </c>
      <c r="J719" s="144" t="s">
        <v>2467</v>
      </c>
      <c r="K719" s="146" t="str">
        <f t="shared" si="94"/>
        <v>LP</v>
      </c>
      <c r="L719" s="144" t="s">
        <v>6261</v>
      </c>
      <c r="M719" s="144" t="str">
        <f t="shared" si="97"/>
        <v>Medium</v>
      </c>
      <c r="N719" s="144" t="s">
        <v>7608</v>
      </c>
      <c r="O719" s="189" t="s">
        <v>9821</v>
      </c>
      <c r="P719" s="144" t="s">
        <v>9822</v>
      </c>
      <c r="Q719" s="171" t="s">
        <v>9823</v>
      </c>
      <c r="R719" s="5"/>
      <c r="S719" s="5"/>
    </row>
    <row r="720" spans="1:19" s="10" customFormat="1" ht="60" customHeight="1" x14ac:dyDescent="0.35">
      <c r="A720" s="144" t="str">
        <f t="shared" ca="1" si="93"/>
        <v>Active</v>
      </c>
      <c r="B720" s="144" t="s">
        <v>6312</v>
      </c>
      <c r="C720" s="145">
        <v>43986</v>
      </c>
      <c r="D720" s="145">
        <v>45447</v>
      </c>
      <c r="E720" s="145">
        <f t="shared" si="96"/>
        <v>46176</v>
      </c>
      <c r="F720" s="144" t="s">
        <v>1613</v>
      </c>
      <c r="G720" s="144" t="s">
        <v>4616</v>
      </c>
      <c r="H720" s="144" t="s">
        <v>19</v>
      </c>
      <c r="I720" s="144" t="s">
        <v>3492</v>
      </c>
      <c r="J720" s="144" t="s">
        <v>2467</v>
      </c>
      <c r="K720" s="146" t="str">
        <f t="shared" si="94"/>
        <v>LP</v>
      </c>
      <c r="L720" s="148" t="s">
        <v>6264</v>
      </c>
      <c r="M720" s="144" t="str">
        <f t="shared" si="97"/>
        <v>Low</v>
      </c>
      <c r="N720" s="144" t="s">
        <v>1364</v>
      </c>
      <c r="O720" s="189" t="s">
        <v>10105</v>
      </c>
      <c r="P720" s="144" t="s">
        <v>10106</v>
      </c>
      <c r="Q720" s="147" t="s">
        <v>10110</v>
      </c>
      <c r="R720" s="5"/>
      <c r="S720" s="5"/>
    </row>
    <row r="721" spans="1:19" s="10" customFormat="1" ht="39.75" customHeight="1" x14ac:dyDescent="0.35">
      <c r="A721" s="144" t="str">
        <f t="shared" ca="1" si="93"/>
        <v>Expired</v>
      </c>
      <c r="B721" s="144" t="s">
        <v>987</v>
      </c>
      <c r="C721" s="145">
        <v>42936</v>
      </c>
      <c r="D721" s="145">
        <v>42936</v>
      </c>
      <c r="E721" s="145">
        <f t="shared" si="96"/>
        <v>43665</v>
      </c>
      <c r="F721" s="144" t="s">
        <v>995</v>
      </c>
      <c r="G721" s="144" t="s">
        <v>4617</v>
      </c>
      <c r="H721" s="148" t="s">
        <v>13</v>
      </c>
      <c r="I721" s="144" t="s">
        <v>3492</v>
      </c>
      <c r="J721" s="144" t="s">
        <v>2467</v>
      </c>
      <c r="K721" s="146" t="str">
        <f t="shared" si="94"/>
        <v>LP</v>
      </c>
      <c r="L721" s="144" t="s">
        <v>6261</v>
      </c>
      <c r="M721" s="144" t="str">
        <f t="shared" si="97"/>
        <v>Medium</v>
      </c>
      <c r="N721" s="144" t="s">
        <v>4618</v>
      </c>
      <c r="O721" s="189"/>
      <c r="P721" s="144" t="s">
        <v>749</v>
      </c>
      <c r="Q721" s="147" t="s">
        <v>4619</v>
      </c>
      <c r="R721" s="5"/>
      <c r="S721" s="5"/>
    </row>
    <row r="722" spans="1:19" s="10" customFormat="1" ht="31.75" x14ac:dyDescent="0.35">
      <c r="A722" s="144" t="str">
        <f t="shared" ca="1" si="93"/>
        <v>Expired</v>
      </c>
      <c r="B722" s="148" t="s">
        <v>1492</v>
      </c>
      <c r="C722" s="153">
        <v>39192</v>
      </c>
      <c r="D722" s="157">
        <v>45440</v>
      </c>
      <c r="E722" s="145">
        <f>DATE(YEAR(D722)+1,MONTH(D722)+1,DAY(D722)-3)</f>
        <v>45833</v>
      </c>
      <c r="F722" s="144" t="s">
        <v>3111</v>
      </c>
      <c r="G722" s="148" t="s">
        <v>4620</v>
      </c>
      <c r="H722" s="148" t="s">
        <v>154</v>
      </c>
      <c r="I722" s="148" t="s">
        <v>2237</v>
      </c>
      <c r="J722" s="169" t="s">
        <v>6357</v>
      </c>
      <c r="K722" s="146" t="s">
        <v>2580</v>
      </c>
      <c r="L722" s="148" t="s">
        <v>6261</v>
      </c>
      <c r="M722" s="144" t="str">
        <f t="shared" si="97"/>
        <v>Medium</v>
      </c>
      <c r="N722" s="148" t="s">
        <v>7342</v>
      </c>
      <c r="O722" s="190"/>
      <c r="P722" s="148" t="s">
        <v>6622</v>
      </c>
      <c r="Q722" s="147" t="s">
        <v>3799</v>
      </c>
      <c r="R722" s="5"/>
      <c r="S722" s="5"/>
    </row>
    <row r="723" spans="1:19" s="10" customFormat="1" ht="31.75" x14ac:dyDescent="0.35">
      <c r="A723" s="144" t="str">
        <f t="shared" ca="1" si="93"/>
        <v>Expired</v>
      </c>
      <c r="B723" s="148" t="s">
        <v>3112</v>
      </c>
      <c r="C723" s="153">
        <v>44351</v>
      </c>
      <c r="D723" s="157">
        <v>44351</v>
      </c>
      <c r="E723" s="145">
        <f t="shared" ref="E723:E731" si="98">DATE(YEAR(D723)+2,MONTH(D723),DAY(D723)-1)</f>
        <v>45080</v>
      </c>
      <c r="F723" s="144" t="s">
        <v>3113</v>
      </c>
      <c r="G723" s="148" t="s">
        <v>4621</v>
      </c>
      <c r="H723" s="148" t="s">
        <v>10</v>
      </c>
      <c r="I723" s="148" t="s">
        <v>2237</v>
      </c>
      <c r="J723" s="169" t="s">
        <v>2466</v>
      </c>
      <c r="K723" s="146" t="str">
        <f t="shared" ref="K723:K754" si="99">IF(EXACT(J723,"C - COMPANY ACT"),"LP",IF(EXACT(J723,"V- VEST ACT (WITHIN PARLIAMENT) "),"LP",IF(EXACT(J723,"FS - FRIENDLY SOCIETIES ACT"),"LP",IF(EXACT(J723,"UN - UNICORPORATED"),"LA",""))))</f>
        <v>LA</v>
      </c>
      <c r="L723" s="148" t="s">
        <v>6270</v>
      </c>
      <c r="M723" s="144" t="str">
        <f t="shared" si="97"/>
        <v>Medium</v>
      </c>
      <c r="N723" s="148" t="s">
        <v>3114</v>
      </c>
      <c r="O723" s="190"/>
      <c r="P723" s="148" t="s">
        <v>3115</v>
      </c>
      <c r="Q723" s="158" t="s">
        <v>4622</v>
      </c>
      <c r="R723" s="5"/>
    </row>
    <row r="724" spans="1:19" s="10" customFormat="1" ht="111" x14ac:dyDescent="0.35">
      <c r="A724" s="144" t="str">
        <f t="shared" ca="1" si="93"/>
        <v>Active</v>
      </c>
      <c r="B724" s="144" t="s">
        <v>5903</v>
      </c>
      <c r="C724" s="145">
        <v>42578</v>
      </c>
      <c r="D724" s="145">
        <v>45500</v>
      </c>
      <c r="E724" s="145">
        <f t="shared" si="98"/>
        <v>46229</v>
      </c>
      <c r="F724" s="144" t="s">
        <v>2047</v>
      </c>
      <c r="G724" s="144" t="s">
        <v>10006</v>
      </c>
      <c r="H724" s="144" t="s">
        <v>7919</v>
      </c>
      <c r="I724" s="144" t="s">
        <v>3492</v>
      </c>
      <c r="J724" s="144" t="s">
        <v>2467</v>
      </c>
      <c r="K724" s="146" t="str">
        <f t="shared" si="99"/>
        <v>LP</v>
      </c>
      <c r="L724" s="144" t="s">
        <v>6261</v>
      </c>
      <c r="M724" s="144" t="str">
        <f t="shared" si="97"/>
        <v>Medium</v>
      </c>
      <c r="N724" s="144" t="s">
        <v>7609</v>
      </c>
      <c r="O724" s="189" t="s">
        <v>10007</v>
      </c>
      <c r="P724" s="144" t="s">
        <v>10008</v>
      </c>
      <c r="Q724" s="147" t="s">
        <v>10009</v>
      </c>
      <c r="R724" s="5"/>
    </row>
    <row r="725" spans="1:19" s="10" customFormat="1" ht="206.15" x14ac:dyDescent="0.35">
      <c r="A725" s="144" t="str">
        <f t="shared" ca="1" si="93"/>
        <v>Active</v>
      </c>
      <c r="B725" s="144" t="s">
        <v>2857</v>
      </c>
      <c r="C725" s="145">
        <v>43797</v>
      </c>
      <c r="D725" s="145">
        <v>45258</v>
      </c>
      <c r="E725" s="145">
        <f t="shared" si="98"/>
        <v>45988</v>
      </c>
      <c r="F725" s="144" t="s">
        <v>2020</v>
      </c>
      <c r="G725" s="144" t="s">
        <v>3502</v>
      </c>
      <c r="H725" s="144" t="s">
        <v>7919</v>
      </c>
      <c r="I725" s="144" t="s">
        <v>3492</v>
      </c>
      <c r="J725" s="144" t="s">
        <v>2467</v>
      </c>
      <c r="K725" s="146" t="str">
        <f t="shared" si="99"/>
        <v>LP</v>
      </c>
      <c r="L725" s="144" t="s">
        <v>6261</v>
      </c>
      <c r="M725" s="144" t="str">
        <f t="shared" si="97"/>
        <v>Medium</v>
      </c>
      <c r="N725" s="144" t="s">
        <v>4623</v>
      </c>
      <c r="O725" s="189" t="s">
        <v>8925</v>
      </c>
      <c r="P725" s="144" t="s">
        <v>8926</v>
      </c>
      <c r="Q725" s="147" t="s">
        <v>8927</v>
      </c>
      <c r="R725" s="5"/>
    </row>
    <row r="726" spans="1:19" s="10" customFormat="1" ht="95.15" x14ac:dyDescent="0.35">
      <c r="A726" s="144" t="str">
        <f t="shared" ca="1" si="93"/>
        <v>Active</v>
      </c>
      <c r="B726" s="144" t="s">
        <v>10652</v>
      </c>
      <c r="C726" s="145">
        <v>45852</v>
      </c>
      <c r="D726" s="145">
        <v>45852</v>
      </c>
      <c r="E726" s="145">
        <f t="shared" si="98"/>
        <v>46581</v>
      </c>
      <c r="F726" s="144" t="s">
        <v>10653</v>
      </c>
      <c r="G726" s="144" t="s">
        <v>10654</v>
      </c>
      <c r="H726" s="144" t="s">
        <v>7919</v>
      </c>
      <c r="I726" s="144" t="s">
        <v>3492</v>
      </c>
      <c r="J726" s="144" t="s">
        <v>2467</v>
      </c>
      <c r="K726" s="146" t="str">
        <f t="shared" si="99"/>
        <v>LP</v>
      </c>
      <c r="L726" s="144" t="s">
        <v>6261</v>
      </c>
      <c r="M726" s="144" t="str">
        <f t="shared" si="97"/>
        <v>Medium</v>
      </c>
      <c r="N726" s="144" t="s">
        <v>10655</v>
      </c>
      <c r="O726" s="189" t="s">
        <v>10656</v>
      </c>
      <c r="P726" s="144" t="s">
        <v>10657</v>
      </c>
      <c r="Q726" s="147" t="s">
        <v>10658</v>
      </c>
      <c r="R726" s="5"/>
    </row>
    <row r="727" spans="1:19" s="10" customFormat="1" ht="79.3" x14ac:dyDescent="0.35">
      <c r="A727" s="144" t="str">
        <f t="shared" ca="1" si="93"/>
        <v>Expired</v>
      </c>
      <c r="B727" s="144" t="s">
        <v>1303</v>
      </c>
      <c r="C727" s="145">
        <v>43292</v>
      </c>
      <c r="D727" s="145">
        <v>43292</v>
      </c>
      <c r="E727" s="145">
        <f t="shared" si="98"/>
        <v>44022</v>
      </c>
      <c r="F727" s="144" t="s">
        <v>8645</v>
      </c>
      <c r="G727" s="144" t="s">
        <v>4740</v>
      </c>
      <c r="H727" s="144" t="s">
        <v>19</v>
      </c>
      <c r="I727" s="144" t="s">
        <v>3492</v>
      </c>
      <c r="J727" s="144" t="s">
        <v>2467</v>
      </c>
      <c r="K727" s="146" t="str">
        <f t="shared" si="99"/>
        <v>LP</v>
      </c>
      <c r="L727" s="148" t="s">
        <v>6263</v>
      </c>
      <c r="M727" s="144" t="str">
        <f t="shared" si="97"/>
        <v>Medium</v>
      </c>
      <c r="N727" s="144" t="s">
        <v>7625</v>
      </c>
      <c r="O727" s="189" t="s">
        <v>8646</v>
      </c>
      <c r="P727" s="144" t="s">
        <v>8648</v>
      </c>
      <c r="Q727" s="147" t="s">
        <v>8647</v>
      </c>
      <c r="R727" s="5"/>
    </row>
    <row r="728" spans="1:19" s="10" customFormat="1" ht="76.5" customHeight="1" x14ac:dyDescent="0.35">
      <c r="A728" s="144" t="str">
        <f t="shared" ca="1" si="93"/>
        <v>Active</v>
      </c>
      <c r="B728" s="144" t="s">
        <v>6785</v>
      </c>
      <c r="C728" s="145">
        <v>41922</v>
      </c>
      <c r="D728" s="145">
        <v>45575</v>
      </c>
      <c r="E728" s="145">
        <f t="shared" si="98"/>
        <v>46304</v>
      </c>
      <c r="F728" s="144" t="s">
        <v>431</v>
      </c>
      <c r="G728" s="144" t="s">
        <v>7262</v>
      </c>
      <c r="H728" s="144" t="s">
        <v>19</v>
      </c>
      <c r="I728" s="144" t="s">
        <v>3492</v>
      </c>
      <c r="J728" s="144" t="s">
        <v>2467</v>
      </c>
      <c r="K728" s="146" t="str">
        <f t="shared" si="99"/>
        <v>LP</v>
      </c>
      <c r="L728" s="144" t="s">
        <v>6261</v>
      </c>
      <c r="M728" s="144" t="str">
        <f t="shared" si="97"/>
        <v>Medium</v>
      </c>
      <c r="N728" s="144" t="s">
        <v>441</v>
      </c>
      <c r="O728" s="189"/>
      <c r="P728" s="144" t="s">
        <v>1055</v>
      </c>
      <c r="Q728" s="152" t="s">
        <v>4624</v>
      </c>
      <c r="R728" s="5"/>
    </row>
    <row r="729" spans="1:19" s="10" customFormat="1" ht="79.3" x14ac:dyDescent="0.35">
      <c r="A729" s="144" t="str">
        <f t="shared" ca="1" si="93"/>
        <v>Expired</v>
      </c>
      <c r="B729" s="144" t="s">
        <v>6149</v>
      </c>
      <c r="C729" s="145">
        <v>44853</v>
      </c>
      <c r="D729" s="145">
        <v>44853</v>
      </c>
      <c r="E729" s="145">
        <f t="shared" si="98"/>
        <v>45583</v>
      </c>
      <c r="F729" s="144" t="s">
        <v>6150</v>
      </c>
      <c r="G729" s="144" t="s">
        <v>6151</v>
      </c>
      <c r="H729" s="144" t="s">
        <v>7919</v>
      </c>
      <c r="I729" s="144" t="s">
        <v>3492</v>
      </c>
      <c r="J729" s="144" t="s">
        <v>2467</v>
      </c>
      <c r="K729" s="146" t="str">
        <f t="shared" si="99"/>
        <v>LP</v>
      </c>
      <c r="L729" s="144" t="s">
        <v>6261</v>
      </c>
      <c r="M729" s="144" t="str">
        <f t="shared" si="97"/>
        <v>Medium</v>
      </c>
      <c r="N729" s="144" t="s">
        <v>6152</v>
      </c>
      <c r="O729" s="189" t="s">
        <v>8514</v>
      </c>
      <c r="P729" s="144" t="s">
        <v>8515</v>
      </c>
      <c r="Q729" s="152" t="s">
        <v>8516</v>
      </c>
      <c r="R729" s="5"/>
    </row>
    <row r="730" spans="1:19" s="10" customFormat="1" ht="52.5" customHeight="1" x14ac:dyDescent="0.35">
      <c r="A730" s="144" t="str">
        <f t="shared" ca="1" si="93"/>
        <v>Expired</v>
      </c>
      <c r="B730" s="144" t="s">
        <v>1504</v>
      </c>
      <c r="C730" s="145">
        <v>43664</v>
      </c>
      <c r="D730" s="145">
        <v>43664</v>
      </c>
      <c r="E730" s="145">
        <f t="shared" si="98"/>
        <v>44394</v>
      </c>
      <c r="F730" s="144" t="s">
        <v>1445</v>
      </c>
      <c r="G730" s="144" t="s">
        <v>4627</v>
      </c>
      <c r="H730" s="144" t="s">
        <v>23</v>
      </c>
      <c r="I730" s="144" t="s">
        <v>3492</v>
      </c>
      <c r="J730" s="144" t="s">
        <v>2467</v>
      </c>
      <c r="K730" s="146" t="str">
        <f t="shared" si="99"/>
        <v>LP</v>
      </c>
      <c r="L730" s="144" t="s">
        <v>6264</v>
      </c>
      <c r="M730" s="144" t="str">
        <f t="shared" si="97"/>
        <v>Low</v>
      </c>
      <c r="N730" s="144" t="s">
        <v>4628</v>
      </c>
      <c r="O730" s="189"/>
      <c r="P730" s="144" t="s">
        <v>1664</v>
      </c>
      <c r="Q730" s="147" t="s">
        <v>749</v>
      </c>
      <c r="R730" s="5"/>
    </row>
    <row r="731" spans="1:19" s="10" customFormat="1" ht="47.6" x14ac:dyDescent="0.35">
      <c r="A731" s="144" t="str">
        <f t="shared" ca="1" si="93"/>
        <v>Expired</v>
      </c>
      <c r="B731" s="144" t="s">
        <v>5902</v>
      </c>
      <c r="C731" s="145">
        <v>43913</v>
      </c>
      <c r="D731" s="145">
        <v>44643</v>
      </c>
      <c r="E731" s="145">
        <f t="shared" si="98"/>
        <v>45373</v>
      </c>
      <c r="F731" s="144" t="s">
        <v>1963</v>
      </c>
      <c r="G731" s="144" t="s">
        <v>4629</v>
      </c>
      <c r="H731" s="144" t="s">
        <v>7919</v>
      </c>
      <c r="I731" s="144" t="s">
        <v>3492</v>
      </c>
      <c r="J731" s="144" t="s">
        <v>2467</v>
      </c>
      <c r="K731" s="146" t="str">
        <f t="shared" si="99"/>
        <v>LP</v>
      </c>
      <c r="L731" s="144" t="s">
        <v>6261</v>
      </c>
      <c r="M731" s="144" t="str">
        <f t="shared" si="97"/>
        <v>Medium</v>
      </c>
      <c r="N731" s="144" t="s">
        <v>7610</v>
      </c>
      <c r="O731" s="189"/>
      <c r="P731" s="144" t="s">
        <v>5899</v>
      </c>
      <c r="Q731" s="147" t="s">
        <v>5898</v>
      </c>
      <c r="R731" s="5"/>
    </row>
    <row r="732" spans="1:19" s="10" customFormat="1" ht="95.15" x14ac:dyDescent="0.35">
      <c r="A732" s="144" t="str">
        <f t="shared" ca="1" si="93"/>
        <v>Active</v>
      </c>
      <c r="B732" s="144" t="s">
        <v>10525</v>
      </c>
      <c r="C732" s="145">
        <v>43628</v>
      </c>
      <c r="D732" s="145">
        <v>45427</v>
      </c>
      <c r="E732" s="145">
        <f>DATE(YEAR(D732),MONTH(D732)+18,DAY(D732)-1)</f>
        <v>45975</v>
      </c>
      <c r="F732" s="144" t="s">
        <v>1907</v>
      </c>
      <c r="G732" s="144" t="s">
        <v>4630</v>
      </c>
      <c r="H732" s="144" t="s">
        <v>7919</v>
      </c>
      <c r="I732" s="144" t="s">
        <v>3492</v>
      </c>
      <c r="J732" s="144" t="s">
        <v>2467</v>
      </c>
      <c r="K732" s="146" t="str">
        <f t="shared" si="99"/>
        <v>LP</v>
      </c>
      <c r="L732" s="144" t="s">
        <v>6263</v>
      </c>
      <c r="M732" s="144" t="str">
        <f t="shared" si="97"/>
        <v>Medium</v>
      </c>
      <c r="N732" s="144" t="s">
        <v>7611</v>
      </c>
      <c r="O732" s="189" t="s">
        <v>8508</v>
      </c>
      <c r="P732" s="144" t="s">
        <v>8509</v>
      </c>
      <c r="Q732" s="147" t="s">
        <v>8510</v>
      </c>
      <c r="R732" s="5"/>
    </row>
    <row r="733" spans="1:19" s="10" customFormat="1" ht="79.3" x14ac:dyDescent="0.35">
      <c r="A733" s="144" t="str">
        <f t="shared" ca="1" si="93"/>
        <v>Expired</v>
      </c>
      <c r="B733" s="144" t="s">
        <v>2212</v>
      </c>
      <c r="C733" s="145">
        <v>43703</v>
      </c>
      <c r="D733" s="145">
        <v>43703</v>
      </c>
      <c r="E733" s="145">
        <f>DATE(YEAR(D733)+2,MONTH(D733),DAY(D733)-1)</f>
        <v>44433</v>
      </c>
      <c r="F733" s="144" t="s">
        <v>5782</v>
      </c>
      <c r="G733" s="144" t="s">
        <v>4631</v>
      </c>
      <c r="H733" s="144" t="s">
        <v>7919</v>
      </c>
      <c r="I733" s="144" t="s">
        <v>3492</v>
      </c>
      <c r="J733" s="144" t="s">
        <v>2467</v>
      </c>
      <c r="K733" s="146" t="str">
        <f t="shared" si="99"/>
        <v>LP</v>
      </c>
      <c r="L733" s="144" t="s">
        <v>6264</v>
      </c>
      <c r="M733" s="144" t="str">
        <f t="shared" si="97"/>
        <v>Low</v>
      </c>
      <c r="N733" s="144" t="s">
        <v>4263</v>
      </c>
      <c r="O733" s="189" t="s">
        <v>8500</v>
      </c>
      <c r="P733" s="144" t="s">
        <v>8501</v>
      </c>
      <c r="Q733" s="147" t="s">
        <v>4632</v>
      </c>
      <c r="R733" s="5"/>
    </row>
    <row r="734" spans="1:19" s="10" customFormat="1" ht="126.9" x14ac:dyDescent="0.35">
      <c r="A734" s="144" t="str">
        <f t="shared" ca="1" si="93"/>
        <v>Expired</v>
      </c>
      <c r="B734" s="144" t="s">
        <v>6482</v>
      </c>
      <c r="C734" s="145">
        <v>45005</v>
      </c>
      <c r="D734" s="145">
        <f>C734</f>
        <v>45005</v>
      </c>
      <c r="E734" s="145">
        <f>DATE(YEAR(D734)+2,MONTH(D734),DAY(D734)-1)</f>
        <v>45735</v>
      </c>
      <c r="F734" s="144" t="s">
        <v>6483</v>
      </c>
      <c r="G734" s="144" t="s">
        <v>6484</v>
      </c>
      <c r="H734" s="144" t="s">
        <v>45</v>
      </c>
      <c r="I734" s="144" t="s">
        <v>3492</v>
      </c>
      <c r="J734" s="144" t="s">
        <v>2467</v>
      </c>
      <c r="K734" s="146" t="str">
        <f t="shared" si="99"/>
        <v>LP</v>
      </c>
      <c r="L734" s="144" t="s">
        <v>6262</v>
      </c>
      <c r="M734" s="144" t="str">
        <f t="shared" si="97"/>
        <v>Medium</v>
      </c>
      <c r="N734" s="144" t="s">
        <v>7343</v>
      </c>
      <c r="O734" s="189" t="s">
        <v>8493</v>
      </c>
      <c r="P734" s="144" t="s">
        <v>8491</v>
      </c>
      <c r="Q734" s="147" t="s">
        <v>8492</v>
      </c>
      <c r="R734" s="5"/>
    </row>
    <row r="735" spans="1:19" s="10" customFormat="1" ht="64.5" customHeight="1" x14ac:dyDescent="0.35">
      <c r="A735" s="144" t="str">
        <f t="shared" ca="1" si="93"/>
        <v>Expired</v>
      </c>
      <c r="B735" s="148" t="s">
        <v>851</v>
      </c>
      <c r="C735" s="153">
        <v>42619</v>
      </c>
      <c r="D735" s="157">
        <v>44080</v>
      </c>
      <c r="E735" s="145">
        <f>DATE(YEAR(D735)+2,MONTH(D735),DAY(D735)-1)</f>
        <v>44809</v>
      </c>
      <c r="F735" s="144" t="s">
        <v>852</v>
      </c>
      <c r="G735" s="148" t="s">
        <v>4633</v>
      </c>
      <c r="H735" s="148" t="s">
        <v>13</v>
      </c>
      <c r="I735" s="148" t="s">
        <v>2237</v>
      </c>
      <c r="J735" s="144" t="s">
        <v>2467</v>
      </c>
      <c r="K735" s="146" t="str">
        <f t="shared" si="99"/>
        <v>LP</v>
      </c>
      <c r="L735" s="148" t="s">
        <v>6264</v>
      </c>
      <c r="M735" s="144" t="str">
        <f t="shared" si="97"/>
        <v>Low</v>
      </c>
      <c r="N735" s="148" t="s">
        <v>3117</v>
      </c>
      <c r="O735" s="190"/>
      <c r="P735" s="148" t="s">
        <v>6620</v>
      </c>
      <c r="Q735" s="147" t="s">
        <v>6621</v>
      </c>
      <c r="R735" s="5"/>
    </row>
    <row r="736" spans="1:19" s="10" customFormat="1" ht="64.5" customHeight="1" x14ac:dyDescent="0.35">
      <c r="A736" s="144" t="str">
        <f t="shared" ref="A736:A799" ca="1" si="100">IF(E736&lt;TODAY(),"Expired","Active")</f>
        <v>Expired</v>
      </c>
      <c r="B736" s="144" t="s">
        <v>1030</v>
      </c>
      <c r="C736" s="145">
        <v>42991</v>
      </c>
      <c r="D736" s="145">
        <v>43721</v>
      </c>
      <c r="E736" s="145">
        <f>DATE(YEAR(D736)+2,MONTH(D736),DAY(D736)-1)</f>
        <v>44451</v>
      </c>
      <c r="F736" s="144" t="s">
        <v>1035</v>
      </c>
      <c r="G736" s="144" t="s">
        <v>4637</v>
      </c>
      <c r="H736" s="144" t="s">
        <v>7919</v>
      </c>
      <c r="I736" s="144" t="s">
        <v>3492</v>
      </c>
      <c r="J736" s="144" t="s">
        <v>2467</v>
      </c>
      <c r="K736" s="146" t="str">
        <f t="shared" si="99"/>
        <v>LP</v>
      </c>
      <c r="L736" s="144" t="s">
        <v>6261</v>
      </c>
      <c r="M736" s="144" t="str">
        <f t="shared" si="97"/>
        <v>Medium</v>
      </c>
      <c r="N736" s="144" t="s">
        <v>4638</v>
      </c>
      <c r="O736" s="189" t="s">
        <v>8489</v>
      </c>
      <c r="P736" s="144" t="s">
        <v>1041</v>
      </c>
      <c r="Q736" s="152" t="s">
        <v>4639</v>
      </c>
      <c r="R736" s="5"/>
    </row>
    <row r="737" spans="1:18" s="10" customFormat="1" ht="63.45" x14ac:dyDescent="0.35">
      <c r="A737" s="144" t="str">
        <f t="shared" ca="1" si="100"/>
        <v>Expired</v>
      </c>
      <c r="B737" s="144" t="s">
        <v>6412</v>
      </c>
      <c r="C737" s="145">
        <v>41738</v>
      </c>
      <c r="D737" s="145">
        <v>44953</v>
      </c>
      <c r="E737" s="145">
        <f>DATE(YEAR(D737)+2,MONTH(D737),DAY(D737)-1)</f>
        <v>45683</v>
      </c>
      <c r="F737" s="144" t="s">
        <v>60</v>
      </c>
      <c r="G737" s="144" t="s">
        <v>4640</v>
      </c>
      <c r="H737" s="144" t="s">
        <v>7919</v>
      </c>
      <c r="I737" s="144" t="s">
        <v>3492</v>
      </c>
      <c r="J737" s="144" t="s">
        <v>2467</v>
      </c>
      <c r="K737" s="146" t="str">
        <f t="shared" si="99"/>
        <v>LP</v>
      </c>
      <c r="L737" s="144" t="s">
        <v>6264</v>
      </c>
      <c r="M737" s="144" t="str">
        <f t="shared" si="97"/>
        <v>Low</v>
      </c>
      <c r="N737" s="144" t="s">
        <v>248</v>
      </c>
      <c r="O737" s="189"/>
      <c r="P737" s="144" t="s">
        <v>6340</v>
      </c>
      <c r="Q737" s="152" t="s">
        <v>6341</v>
      </c>
      <c r="R737" s="5"/>
    </row>
    <row r="738" spans="1:18" s="10" customFormat="1" ht="111" x14ac:dyDescent="0.35">
      <c r="A738" s="144" t="str">
        <f t="shared" ca="1" si="100"/>
        <v>Active</v>
      </c>
      <c r="B738" s="144" t="s">
        <v>6036</v>
      </c>
      <c r="C738" s="145">
        <v>44816</v>
      </c>
      <c r="D738" s="145">
        <v>45912</v>
      </c>
      <c r="E738" s="145">
        <f>DATE(YEAR(D738),MONTH(D738)+18,DAY(D738)-1)</f>
        <v>46457</v>
      </c>
      <c r="F738" s="144" t="s">
        <v>10799</v>
      </c>
      <c r="G738" s="144" t="s">
        <v>6037</v>
      </c>
      <c r="H738" s="144" t="s">
        <v>7919</v>
      </c>
      <c r="I738" s="144" t="s">
        <v>3492</v>
      </c>
      <c r="J738" s="144" t="s">
        <v>2467</v>
      </c>
      <c r="K738" s="146" t="str">
        <f t="shared" si="99"/>
        <v>LP</v>
      </c>
      <c r="L738" s="144" t="s">
        <v>6261</v>
      </c>
      <c r="M738" s="144" t="str">
        <f t="shared" si="97"/>
        <v>Medium</v>
      </c>
      <c r="N738" s="144" t="s">
        <v>7613</v>
      </c>
      <c r="O738" s="189" t="s">
        <v>8488</v>
      </c>
      <c r="P738" s="144" t="s">
        <v>6038</v>
      </c>
      <c r="Q738" s="147" t="s">
        <v>6039</v>
      </c>
      <c r="R738" s="5"/>
    </row>
    <row r="739" spans="1:18" s="10" customFormat="1" ht="43.5" customHeight="1" x14ac:dyDescent="0.35">
      <c r="A739" s="144" t="str">
        <f t="shared" ca="1" si="100"/>
        <v>Expired</v>
      </c>
      <c r="B739" s="144" t="s">
        <v>2523</v>
      </c>
      <c r="C739" s="145">
        <v>43963</v>
      </c>
      <c r="D739" s="145">
        <v>43963</v>
      </c>
      <c r="E739" s="145">
        <f t="shared" ref="E739:E744" si="101">DATE(YEAR(D739)+2,MONTH(D739),DAY(D739)-1)</f>
        <v>44692</v>
      </c>
      <c r="F739" s="144" t="s">
        <v>1611</v>
      </c>
      <c r="G739" s="144" t="s">
        <v>4643</v>
      </c>
      <c r="H739" s="144" t="s">
        <v>5</v>
      </c>
      <c r="I739" s="144" t="s">
        <v>3492</v>
      </c>
      <c r="J739" s="144" t="s">
        <v>2467</v>
      </c>
      <c r="K739" s="146" t="str">
        <f t="shared" si="99"/>
        <v>LP</v>
      </c>
      <c r="L739" s="144" t="s">
        <v>6261</v>
      </c>
      <c r="M739" s="144" t="str">
        <f t="shared" si="97"/>
        <v>Medium</v>
      </c>
      <c r="N739" s="144" t="s">
        <v>4644</v>
      </c>
      <c r="O739" s="189" t="s">
        <v>8533</v>
      </c>
      <c r="P739" s="144" t="s">
        <v>8534</v>
      </c>
      <c r="Q739" s="171" t="s">
        <v>8535</v>
      </c>
      <c r="R739" s="5"/>
    </row>
    <row r="740" spans="1:18" s="10" customFormat="1" ht="47.6" x14ac:dyDescent="0.35">
      <c r="A740" s="144" t="str">
        <f t="shared" ca="1" si="100"/>
        <v>Expired</v>
      </c>
      <c r="B740" s="144" t="s">
        <v>6308</v>
      </c>
      <c r="C740" s="145">
        <v>44910</v>
      </c>
      <c r="D740" s="145">
        <v>44910</v>
      </c>
      <c r="E740" s="145">
        <f t="shared" si="101"/>
        <v>45640</v>
      </c>
      <c r="F740" s="144" t="s">
        <v>6309</v>
      </c>
      <c r="G740" s="144" t="s">
        <v>6310</v>
      </c>
      <c r="H740" s="144" t="s">
        <v>45</v>
      </c>
      <c r="I740" s="144" t="s">
        <v>3492</v>
      </c>
      <c r="J740" s="144" t="s">
        <v>2467</v>
      </c>
      <c r="K740" s="146" t="str">
        <f t="shared" si="99"/>
        <v>LP</v>
      </c>
      <c r="L740" s="148" t="s">
        <v>6265</v>
      </c>
      <c r="M740" s="144" t="str">
        <f>IF(EXACT(L740,"Overseas Charities Operating in Jamaica"),"Medium",IF(EXACT(L740,"Muslim Groups/Foundations"),"Medium",IF(EXACT(L740,"Churches"),"Low",IF(EXACT(L740,"Benevolent Societies"),"Low",IF(EXACT(L740,"Alumni/Past Students'associations"),"Low",IF(EXACT(L740,"Schools(Government/Private)"),"Low",IF(EXACT(L740,"Govt.Based Trust/Charities"),"Low",IF(EXACT(L740,"Trust"),"Medium",IF(EXACT(L740,"Company Based Foundations"),"Medium",IF(EXACT(L740,"Other Foundations"),"Medium",IF(EXACT(L740,"Unincorporated Groups"),"Medium","")))))))))))</f>
        <v>Low</v>
      </c>
      <c r="N740" s="144" t="s">
        <v>7344</v>
      </c>
      <c r="O740" s="189" t="s">
        <v>8530</v>
      </c>
      <c r="P740" s="144" t="s">
        <v>8531</v>
      </c>
      <c r="Q740" s="147" t="s">
        <v>8532</v>
      </c>
      <c r="R740" s="5"/>
    </row>
    <row r="741" spans="1:18" s="10" customFormat="1" ht="47.6" x14ac:dyDescent="0.35">
      <c r="A741" s="144" t="str">
        <f t="shared" ca="1" si="100"/>
        <v>Expired</v>
      </c>
      <c r="B741" s="144" t="s">
        <v>1255</v>
      </c>
      <c r="C741" s="145">
        <v>43236</v>
      </c>
      <c r="D741" s="145">
        <v>43236</v>
      </c>
      <c r="E741" s="145">
        <f t="shared" si="101"/>
        <v>43966</v>
      </c>
      <c r="F741" s="144" t="s">
        <v>1256</v>
      </c>
      <c r="G741" s="144" t="s">
        <v>4645</v>
      </c>
      <c r="H741" s="144" t="s">
        <v>45</v>
      </c>
      <c r="I741" s="144" t="s">
        <v>3492</v>
      </c>
      <c r="J741" s="144" t="s">
        <v>2467</v>
      </c>
      <c r="K741" s="146" t="str">
        <f t="shared" si="99"/>
        <v>LP</v>
      </c>
      <c r="L741" s="144" t="s">
        <v>6261</v>
      </c>
      <c r="M741" s="144" t="str">
        <f t="shared" ref="M741:M769" si="102">IF(EXACT(L741,"Overseas Charities Operating in Jamaica"),"Medium",IF(EXACT(L741,"Muslim Groups/Foundations"),"Medium",IF(EXACT(L741,"Churches"),"Low",IF(EXACT(L741,"Benevolent Societies"),"Low",IF(EXACT(L741,"Alumni/Past Students Associations"),"Low",IF(EXACT(L741,"Schools(Government/Private)"),"Low",IF(EXACT(L741,"Govt.Based Trusts/Charities"),"Low",IF(EXACT(L741,"Trust"),"Medium",IF(EXACT(L741,"Company Based Foundations"),"Medium",IF(EXACT(L741,"Other Foundations"),"Medium",IF(EXACT(L741,"Unincorporated Groups"),"Medium","")))))))))))</f>
        <v>Medium</v>
      </c>
      <c r="N741" s="144" t="s">
        <v>4646</v>
      </c>
      <c r="O741" s="189" t="s">
        <v>8528</v>
      </c>
      <c r="P741" s="144" t="s">
        <v>8527</v>
      </c>
      <c r="Q741" s="152" t="s">
        <v>8529</v>
      </c>
      <c r="R741" s="5"/>
    </row>
    <row r="742" spans="1:18" s="10" customFormat="1" ht="57.75" customHeight="1" x14ac:dyDescent="0.35">
      <c r="A742" s="144" t="str">
        <f t="shared" ca="1" si="100"/>
        <v>Expired</v>
      </c>
      <c r="B742" s="144" t="s">
        <v>6328</v>
      </c>
      <c r="C742" s="145">
        <v>44776</v>
      </c>
      <c r="D742" s="145">
        <f>C742</f>
        <v>44776</v>
      </c>
      <c r="E742" s="145">
        <f t="shared" si="101"/>
        <v>45506</v>
      </c>
      <c r="F742" s="144" t="s">
        <v>6329</v>
      </c>
      <c r="G742" s="144" t="s">
        <v>6330</v>
      </c>
      <c r="H742" s="144" t="s">
        <v>45</v>
      </c>
      <c r="I742" s="144" t="s">
        <v>3492</v>
      </c>
      <c r="J742" s="144" t="s">
        <v>2467</v>
      </c>
      <c r="K742" s="146" t="str">
        <f t="shared" si="99"/>
        <v>LP</v>
      </c>
      <c r="L742" s="144" t="s">
        <v>6263</v>
      </c>
      <c r="M742" s="144" t="str">
        <f t="shared" si="102"/>
        <v>Medium</v>
      </c>
      <c r="N742" s="144" t="s">
        <v>3515</v>
      </c>
      <c r="O742" s="189" t="s">
        <v>8526</v>
      </c>
      <c r="P742" s="144" t="s">
        <v>8524</v>
      </c>
      <c r="Q742" s="152" t="s">
        <v>8525</v>
      </c>
      <c r="R742" s="5"/>
    </row>
    <row r="743" spans="1:18" s="10" customFormat="1" ht="87" customHeight="1" x14ac:dyDescent="0.35">
      <c r="A743" s="144" t="str">
        <f t="shared" ca="1" si="100"/>
        <v>Expired</v>
      </c>
      <c r="B743" s="144" t="s">
        <v>948</v>
      </c>
      <c r="C743" s="145">
        <v>42873</v>
      </c>
      <c r="D743" s="145">
        <v>42873</v>
      </c>
      <c r="E743" s="145">
        <f t="shared" si="101"/>
        <v>43602</v>
      </c>
      <c r="F743" s="144" t="s">
        <v>957</v>
      </c>
      <c r="G743" s="144" t="s">
        <v>4648</v>
      </c>
      <c r="H743" s="144" t="s">
        <v>7919</v>
      </c>
      <c r="I743" s="144" t="s">
        <v>3492</v>
      </c>
      <c r="J743" s="144" t="s">
        <v>2467</v>
      </c>
      <c r="K743" s="146" t="str">
        <f t="shared" si="99"/>
        <v>LP</v>
      </c>
      <c r="L743" s="144" t="s">
        <v>6261</v>
      </c>
      <c r="M743" s="144" t="str">
        <f t="shared" si="102"/>
        <v>Medium</v>
      </c>
      <c r="N743" s="144" t="s">
        <v>7614</v>
      </c>
      <c r="O743" s="189" t="s">
        <v>8521</v>
      </c>
      <c r="P743" s="144" t="s">
        <v>8522</v>
      </c>
      <c r="Q743" s="147" t="s">
        <v>8523</v>
      </c>
      <c r="R743" s="5"/>
    </row>
    <row r="744" spans="1:18" s="10" customFormat="1" ht="30" customHeight="1" x14ac:dyDescent="0.35">
      <c r="A744" s="144" t="str">
        <f t="shared" ca="1" si="100"/>
        <v>Expired</v>
      </c>
      <c r="B744" s="144" t="s">
        <v>1463</v>
      </c>
      <c r="C744" s="145">
        <v>43452</v>
      </c>
      <c r="D744" s="145">
        <v>43452</v>
      </c>
      <c r="E744" s="145">
        <f t="shared" si="101"/>
        <v>44182</v>
      </c>
      <c r="F744" s="144" t="s">
        <v>8517</v>
      </c>
      <c r="G744" s="144" t="s">
        <v>4649</v>
      </c>
      <c r="H744" s="144" t="s">
        <v>7919</v>
      </c>
      <c r="I744" s="144" t="s">
        <v>3492</v>
      </c>
      <c r="J744" s="144" t="s">
        <v>2467</v>
      </c>
      <c r="K744" s="146" t="str">
        <f t="shared" si="99"/>
        <v>LP</v>
      </c>
      <c r="L744" s="144" t="s">
        <v>6261</v>
      </c>
      <c r="M744" s="144" t="str">
        <f t="shared" si="102"/>
        <v>Medium</v>
      </c>
      <c r="N744" s="144" t="s">
        <v>7615</v>
      </c>
      <c r="O744" s="189" t="s">
        <v>8518</v>
      </c>
      <c r="P744" s="144" t="s">
        <v>8519</v>
      </c>
      <c r="Q744" s="147" t="s">
        <v>8520</v>
      </c>
      <c r="R744" s="5"/>
    </row>
    <row r="745" spans="1:18" s="10" customFormat="1" ht="79.3" x14ac:dyDescent="0.35">
      <c r="A745" s="144" t="str">
        <f t="shared" ca="1" si="100"/>
        <v>Active</v>
      </c>
      <c r="B745" s="144" t="s">
        <v>2667</v>
      </c>
      <c r="C745" s="145">
        <v>43567</v>
      </c>
      <c r="D745" s="145">
        <v>45759</v>
      </c>
      <c r="E745" s="145">
        <f>DATE(YEAR(D745),MONTH(D745)+18,DAY(D745)-1)</f>
        <v>46306</v>
      </c>
      <c r="F745" s="144" t="s">
        <v>1900</v>
      </c>
      <c r="G745" s="144" t="s">
        <v>7114</v>
      </c>
      <c r="H745" s="144" t="s">
        <v>7919</v>
      </c>
      <c r="I745" s="144" t="s">
        <v>3492</v>
      </c>
      <c r="J745" s="144" t="s">
        <v>2467</v>
      </c>
      <c r="K745" s="146" t="str">
        <f t="shared" si="99"/>
        <v>LP</v>
      </c>
      <c r="L745" s="144" t="s">
        <v>6269</v>
      </c>
      <c r="M745" s="144" t="str">
        <f t="shared" si="102"/>
        <v>Medium</v>
      </c>
      <c r="N745" s="144" t="s">
        <v>1428</v>
      </c>
      <c r="O745" s="189" t="s">
        <v>10704</v>
      </c>
      <c r="P745" s="144" t="s">
        <v>10705</v>
      </c>
      <c r="Q745" s="147" t="s">
        <v>10706</v>
      </c>
      <c r="R745" s="5"/>
    </row>
    <row r="746" spans="1:18" s="10" customFormat="1" ht="57.75" customHeight="1" x14ac:dyDescent="0.35">
      <c r="A746" s="144" t="str">
        <f t="shared" ca="1" si="100"/>
        <v>Active</v>
      </c>
      <c r="B746" s="144" t="s">
        <v>6145</v>
      </c>
      <c r="C746" s="145">
        <v>43594</v>
      </c>
      <c r="D746" s="145">
        <v>45786</v>
      </c>
      <c r="E746" s="145">
        <f>DATE(YEAR(D746),MONTH(D746)+18,DAY(D746)-1)</f>
        <v>46334</v>
      </c>
      <c r="F746" s="144" t="s">
        <v>5783</v>
      </c>
      <c r="G746" s="144" t="s">
        <v>4650</v>
      </c>
      <c r="H746" s="144" t="s">
        <v>7919</v>
      </c>
      <c r="I746" s="144" t="s">
        <v>3492</v>
      </c>
      <c r="J746" s="144" t="s">
        <v>2467</v>
      </c>
      <c r="K746" s="146" t="str">
        <f t="shared" si="99"/>
        <v>LP</v>
      </c>
      <c r="L746" s="144" t="s">
        <v>6261</v>
      </c>
      <c r="M746" s="144" t="str">
        <f t="shared" si="102"/>
        <v>Medium</v>
      </c>
      <c r="N746" s="144" t="s">
        <v>4651</v>
      </c>
      <c r="O746" s="189" t="s">
        <v>10805</v>
      </c>
      <c r="P746" s="144" t="s">
        <v>10806</v>
      </c>
      <c r="Q746" s="147" t="s">
        <v>10807</v>
      </c>
      <c r="R746" s="5"/>
    </row>
    <row r="747" spans="1:18" s="10" customFormat="1" ht="63.45" x14ac:dyDescent="0.35">
      <c r="A747" s="144" t="str">
        <f t="shared" ca="1" si="100"/>
        <v>Expired</v>
      </c>
      <c r="B747" s="148" t="s">
        <v>3118</v>
      </c>
      <c r="C747" s="153">
        <v>44554</v>
      </c>
      <c r="D747" s="157">
        <v>44551</v>
      </c>
      <c r="E747" s="145">
        <f t="shared" ref="E747:E773" si="103">DATE(YEAR(D747)+2,MONTH(D747),DAY(D747)-1)</f>
        <v>45280</v>
      </c>
      <c r="F747" s="144" t="s">
        <v>3440</v>
      </c>
      <c r="G747" s="148" t="s">
        <v>4654</v>
      </c>
      <c r="H747" s="148" t="s">
        <v>13</v>
      </c>
      <c r="I747" s="148" t="s">
        <v>2237</v>
      </c>
      <c r="J747" s="144" t="s">
        <v>2467</v>
      </c>
      <c r="K747" s="146" t="str">
        <f t="shared" si="99"/>
        <v>LP</v>
      </c>
      <c r="L747" s="148" t="s">
        <v>6261</v>
      </c>
      <c r="M747" s="144" t="str">
        <f t="shared" si="102"/>
        <v>Medium</v>
      </c>
      <c r="N747" s="148" t="s">
        <v>7616</v>
      </c>
      <c r="O747" s="190"/>
      <c r="P747" s="148"/>
      <c r="Q747" s="168"/>
      <c r="R747" s="5"/>
    </row>
    <row r="748" spans="1:18" s="10" customFormat="1" ht="76.5" customHeight="1" x14ac:dyDescent="0.35">
      <c r="A748" s="144" t="str">
        <f t="shared" ca="1" si="100"/>
        <v>Expired</v>
      </c>
      <c r="B748" s="144" t="s">
        <v>2528</v>
      </c>
      <c r="C748" s="145">
        <v>43818</v>
      </c>
      <c r="D748" s="145">
        <v>43818</v>
      </c>
      <c r="E748" s="145">
        <f t="shared" si="103"/>
        <v>44548</v>
      </c>
      <c r="F748" s="144" t="s">
        <v>1538</v>
      </c>
      <c r="G748" s="144" t="s">
        <v>4655</v>
      </c>
      <c r="H748" s="144" t="s">
        <v>19</v>
      </c>
      <c r="I748" s="144" t="s">
        <v>3492</v>
      </c>
      <c r="J748" s="144" t="s">
        <v>2467</v>
      </c>
      <c r="K748" s="146" t="str">
        <f t="shared" si="99"/>
        <v>LP</v>
      </c>
      <c r="L748" s="144" t="s">
        <v>6261</v>
      </c>
      <c r="M748" s="144" t="str">
        <f t="shared" si="102"/>
        <v>Medium</v>
      </c>
      <c r="N748" s="144" t="s">
        <v>4656</v>
      </c>
      <c r="O748" s="189" t="s">
        <v>8511</v>
      </c>
      <c r="P748" s="144" t="s">
        <v>8512</v>
      </c>
      <c r="Q748" s="147" t="s">
        <v>8513</v>
      </c>
      <c r="R748" s="5"/>
    </row>
    <row r="749" spans="1:18" s="10" customFormat="1" ht="63.45" x14ac:dyDescent="0.35">
      <c r="A749" s="144" t="str">
        <f t="shared" ca="1" si="100"/>
        <v>Expired</v>
      </c>
      <c r="B749" s="144" t="s">
        <v>2652</v>
      </c>
      <c r="C749" s="145">
        <v>44489</v>
      </c>
      <c r="D749" s="145">
        <v>44489</v>
      </c>
      <c r="E749" s="145">
        <f t="shared" si="103"/>
        <v>45218</v>
      </c>
      <c r="F749" s="144" t="s">
        <v>5784</v>
      </c>
      <c r="G749" s="144" t="s">
        <v>4657</v>
      </c>
      <c r="H749" s="144" t="s">
        <v>19</v>
      </c>
      <c r="I749" s="144" t="s">
        <v>3492</v>
      </c>
      <c r="J749" s="144" t="s">
        <v>2467</v>
      </c>
      <c r="K749" s="146" t="str">
        <f t="shared" si="99"/>
        <v>LP</v>
      </c>
      <c r="L749" s="144" t="s">
        <v>6261</v>
      </c>
      <c r="M749" s="144" t="str">
        <f t="shared" si="102"/>
        <v>Medium</v>
      </c>
      <c r="N749" s="144" t="s">
        <v>2653</v>
      </c>
      <c r="O749" s="189" t="s">
        <v>8505</v>
      </c>
      <c r="P749" s="144" t="s">
        <v>8506</v>
      </c>
      <c r="Q749" s="152" t="s">
        <v>8507</v>
      </c>
      <c r="R749" s="5"/>
    </row>
    <row r="750" spans="1:18" s="10" customFormat="1" ht="47.6" x14ac:dyDescent="0.35">
      <c r="A750" s="144" t="str">
        <f t="shared" ca="1" si="100"/>
        <v>Expired</v>
      </c>
      <c r="B750" s="144" t="s">
        <v>5915</v>
      </c>
      <c r="C750" s="145">
        <v>44764</v>
      </c>
      <c r="D750" s="145">
        <v>44764</v>
      </c>
      <c r="E750" s="145">
        <f t="shared" si="103"/>
        <v>45494</v>
      </c>
      <c r="F750" s="144" t="s">
        <v>5916</v>
      </c>
      <c r="G750" s="144" t="s">
        <v>7263</v>
      </c>
      <c r="H750" s="144" t="s">
        <v>19</v>
      </c>
      <c r="I750" s="144" t="s">
        <v>3492</v>
      </c>
      <c r="J750" s="144" t="s">
        <v>2467</v>
      </c>
      <c r="K750" s="146" t="str">
        <f t="shared" si="99"/>
        <v>LP</v>
      </c>
      <c r="L750" s="144" t="s">
        <v>6264</v>
      </c>
      <c r="M750" s="144" t="str">
        <f t="shared" si="102"/>
        <v>Low</v>
      </c>
      <c r="N750" s="144" t="s">
        <v>5917</v>
      </c>
      <c r="O750" s="189" t="s">
        <v>8502</v>
      </c>
      <c r="P750" s="144" t="s">
        <v>8503</v>
      </c>
      <c r="Q750" s="152" t="s">
        <v>8504</v>
      </c>
      <c r="R750" s="5"/>
    </row>
    <row r="751" spans="1:18" s="10" customFormat="1" ht="301.3" x14ac:dyDescent="0.35">
      <c r="A751" s="144" t="str">
        <f t="shared" ca="1" si="100"/>
        <v>Expired</v>
      </c>
      <c r="B751" s="144" t="s">
        <v>6459</v>
      </c>
      <c r="C751" s="145">
        <v>44985</v>
      </c>
      <c r="D751" s="145">
        <v>44985</v>
      </c>
      <c r="E751" s="145">
        <f t="shared" si="103"/>
        <v>45715</v>
      </c>
      <c r="F751" s="144" t="s">
        <v>6460</v>
      </c>
      <c r="G751" s="144" t="s">
        <v>6461</v>
      </c>
      <c r="H751" s="144" t="s">
        <v>7919</v>
      </c>
      <c r="I751" s="144" t="s">
        <v>3492</v>
      </c>
      <c r="J751" s="144" t="s">
        <v>2467</v>
      </c>
      <c r="K751" s="146" t="str">
        <f t="shared" si="99"/>
        <v>LP</v>
      </c>
      <c r="L751" s="144" t="s">
        <v>6264</v>
      </c>
      <c r="M751" s="144" t="str">
        <f t="shared" si="102"/>
        <v>Low</v>
      </c>
      <c r="N751" s="144" t="s">
        <v>7345</v>
      </c>
      <c r="O751" s="189" t="s">
        <v>8483</v>
      </c>
      <c r="P751" s="144" t="s">
        <v>6462</v>
      </c>
      <c r="Q751" s="147" t="s">
        <v>6463</v>
      </c>
      <c r="R751" s="5"/>
    </row>
    <row r="752" spans="1:18" s="10" customFormat="1" ht="51.75" customHeight="1" x14ac:dyDescent="0.35">
      <c r="A752" s="160" t="str">
        <f t="shared" ca="1" si="100"/>
        <v>Active</v>
      </c>
      <c r="B752" s="166" t="s">
        <v>9245</v>
      </c>
      <c r="C752" s="165">
        <v>41850</v>
      </c>
      <c r="D752" s="178">
        <v>45362</v>
      </c>
      <c r="E752" s="161">
        <f t="shared" si="103"/>
        <v>46091</v>
      </c>
      <c r="F752" s="160" t="s">
        <v>5785</v>
      </c>
      <c r="G752" s="166" t="s">
        <v>4659</v>
      </c>
      <c r="H752" s="166" t="s">
        <v>13</v>
      </c>
      <c r="I752" s="166" t="s">
        <v>2237</v>
      </c>
      <c r="J752" s="160" t="s">
        <v>2467</v>
      </c>
      <c r="K752" s="162" t="str">
        <f t="shared" si="99"/>
        <v>LP</v>
      </c>
      <c r="L752" s="166" t="s">
        <v>6264</v>
      </c>
      <c r="M752" s="160" t="str">
        <f t="shared" si="102"/>
        <v>Low</v>
      </c>
      <c r="N752" s="176" t="s">
        <v>3441</v>
      </c>
      <c r="O752" s="194"/>
      <c r="P752" s="166" t="s">
        <v>5936</v>
      </c>
      <c r="Q752" s="172" t="s">
        <v>5937</v>
      </c>
      <c r="R752" s="5"/>
    </row>
    <row r="753" spans="1:18" s="10" customFormat="1" ht="111" x14ac:dyDescent="0.35">
      <c r="A753" s="144" t="str">
        <f t="shared" ca="1" si="100"/>
        <v>Expired</v>
      </c>
      <c r="B753" s="144" t="s">
        <v>1366</v>
      </c>
      <c r="C753" s="145">
        <v>43451</v>
      </c>
      <c r="D753" s="145">
        <v>44182</v>
      </c>
      <c r="E753" s="145">
        <f t="shared" si="103"/>
        <v>44911</v>
      </c>
      <c r="F753" s="144" t="s">
        <v>6023</v>
      </c>
      <c r="G753" s="144" t="s">
        <v>4662</v>
      </c>
      <c r="H753" s="144" t="s">
        <v>7921</v>
      </c>
      <c r="I753" s="144" t="s">
        <v>3492</v>
      </c>
      <c r="J753" s="144" t="s">
        <v>2467</v>
      </c>
      <c r="K753" s="146" t="str">
        <f t="shared" si="99"/>
        <v>LP</v>
      </c>
      <c r="L753" s="144" t="s">
        <v>6264</v>
      </c>
      <c r="M753" s="144" t="str">
        <f t="shared" si="102"/>
        <v>Low</v>
      </c>
      <c r="N753" s="144" t="s">
        <v>7618</v>
      </c>
      <c r="O753" s="189" t="s">
        <v>8494</v>
      </c>
      <c r="P753" s="144" t="s">
        <v>8496</v>
      </c>
      <c r="Q753" s="147" t="s">
        <v>8495</v>
      </c>
      <c r="R753" s="5"/>
    </row>
    <row r="754" spans="1:18" s="10" customFormat="1" ht="55.5" customHeight="1" x14ac:dyDescent="0.35">
      <c r="A754" s="144" t="str">
        <f t="shared" ca="1" si="100"/>
        <v>Expired</v>
      </c>
      <c r="B754" s="144" t="s">
        <v>880</v>
      </c>
      <c r="C754" s="145">
        <v>42453</v>
      </c>
      <c r="D754" s="145">
        <v>43183</v>
      </c>
      <c r="E754" s="145">
        <f t="shared" si="103"/>
        <v>43913</v>
      </c>
      <c r="F754" s="144" t="s">
        <v>748</v>
      </c>
      <c r="G754" s="144" t="s">
        <v>4663</v>
      </c>
      <c r="H754" s="144" t="s">
        <v>7919</v>
      </c>
      <c r="I754" s="144" t="s">
        <v>3492</v>
      </c>
      <c r="J754" s="144" t="s">
        <v>2467</v>
      </c>
      <c r="K754" s="146" t="str">
        <f t="shared" si="99"/>
        <v>LP</v>
      </c>
      <c r="L754" s="144" t="s">
        <v>6263</v>
      </c>
      <c r="M754" s="144" t="str">
        <f t="shared" si="102"/>
        <v>Medium</v>
      </c>
      <c r="N754" s="144" t="s">
        <v>4664</v>
      </c>
      <c r="O754" s="189" t="s">
        <v>8468</v>
      </c>
      <c r="P754" s="169" t="s">
        <v>8469</v>
      </c>
      <c r="Q754" s="147" t="s">
        <v>8470</v>
      </c>
      <c r="R754" s="5"/>
    </row>
    <row r="755" spans="1:18" s="10" customFormat="1" ht="56.25" customHeight="1" x14ac:dyDescent="0.35">
      <c r="A755" s="144" t="str">
        <f t="shared" ca="1" si="100"/>
        <v>Expired</v>
      </c>
      <c r="B755" s="144" t="s">
        <v>1631</v>
      </c>
      <c r="C755" s="145">
        <v>44067</v>
      </c>
      <c r="D755" s="145">
        <v>44067</v>
      </c>
      <c r="E755" s="145">
        <f t="shared" si="103"/>
        <v>44796</v>
      </c>
      <c r="F755" s="144" t="s">
        <v>1971</v>
      </c>
      <c r="G755" s="144" t="s">
        <v>4665</v>
      </c>
      <c r="H755" s="144" t="s">
        <v>7919</v>
      </c>
      <c r="I755" s="144" t="s">
        <v>3492</v>
      </c>
      <c r="J755" s="144" t="s">
        <v>2467</v>
      </c>
      <c r="K755" s="146" t="str">
        <f t="shared" ref="K755:K786" si="104">IF(EXACT(J755,"C - COMPANY ACT"),"LP",IF(EXACT(J755,"V- VEST ACT (WITHIN PARLIAMENT) "),"LP",IF(EXACT(J755,"FS - FRIENDLY SOCIETIES ACT"),"LP",IF(EXACT(J755,"UN - UNICORPORATED"),"LA",""))))</f>
        <v>LP</v>
      </c>
      <c r="L755" s="144" t="s">
        <v>6261</v>
      </c>
      <c r="M755" s="144" t="str">
        <f t="shared" si="102"/>
        <v>Medium</v>
      </c>
      <c r="N755" s="144" t="s">
        <v>4666</v>
      </c>
      <c r="O755" s="189" t="s">
        <v>8594</v>
      </c>
      <c r="P755" s="144" t="s">
        <v>8595</v>
      </c>
      <c r="Q755" s="152" t="s">
        <v>8596</v>
      </c>
      <c r="R755" s="5"/>
    </row>
    <row r="756" spans="1:18" s="10" customFormat="1" ht="95.15" x14ac:dyDescent="0.35">
      <c r="A756" s="144" t="str">
        <f t="shared" ca="1" si="100"/>
        <v>Expired</v>
      </c>
      <c r="B756" s="144" t="s">
        <v>2733</v>
      </c>
      <c r="C756" s="145">
        <v>43103</v>
      </c>
      <c r="D756" s="145">
        <v>44564</v>
      </c>
      <c r="E756" s="145">
        <f t="shared" si="103"/>
        <v>45293</v>
      </c>
      <c r="F756" s="144" t="s">
        <v>3338</v>
      </c>
      <c r="G756" s="144" t="s">
        <v>4667</v>
      </c>
      <c r="H756" s="144" t="s">
        <v>7919</v>
      </c>
      <c r="I756" s="144" t="s">
        <v>3492</v>
      </c>
      <c r="J756" s="144" t="s">
        <v>2467</v>
      </c>
      <c r="K756" s="146" t="str">
        <f t="shared" si="104"/>
        <v>LP</v>
      </c>
      <c r="L756" s="144" t="s">
        <v>6261</v>
      </c>
      <c r="M756" s="144" t="str">
        <f t="shared" si="102"/>
        <v>Medium</v>
      </c>
      <c r="N756" s="144" t="s">
        <v>7619</v>
      </c>
      <c r="O756" s="189"/>
      <c r="P756" s="144" t="s">
        <v>1730</v>
      </c>
      <c r="Q756" s="147" t="s">
        <v>749</v>
      </c>
      <c r="R756" s="5"/>
    </row>
    <row r="757" spans="1:18" s="10" customFormat="1" ht="15.9" x14ac:dyDescent="0.35">
      <c r="A757" s="144" t="str">
        <f t="shared" ca="1" si="100"/>
        <v>Expired</v>
      </c>
      <c r="B757" s="148" t="s">
        <v>1571</v>
      </c>
      <c r="C757" s="153">
        <v>43651</v>
      </c>
      <c r="D757" s="157">
        <v>44381</v>
      </c>
      <c r="E757" s="145">
        <f t="shared" si="103"/>
        <v>45110</v>
      </c>
      <c r="F757" s="144" t="s">
        <v>3442</v>
      </c>
      <c r="G757" s="148" t="s">
        <v>4668</v>
      </c>
      <c r="H757" s="148" t="s">
        <v>10</v>
      </c>
      <c r="I757" s="148" t="s">
        <v>2237</v>
      </c>
      <c r="J757" s="144" t="s">
        <v>2467</v>
      </c>
      <c r="K757" s="146" t="str">
        <f t="shared" si="104"/>
        <v>LP</v>
      </c>
      <c r="L757" s="148" t="s">
        <v>6261</v>
      </c>
      <c r="M757" s="144" t="str">
        <f t="shared" si="102"/>
        <v>Medium</v>
      </c>
      <c r="N757" s="148" t="s">
        <v>4669</v>
      </c>
      <c r="O757" s="190"/>
      <c r="P757" s="148" t="s">
        <v>2311</v>
      </c>
      <c r="Q757" s="168"/>
      <c r="R757" s="5"/>
    </row>
    <row r="758" spans="1:18" s="10" customFormat="1" ht="61.5" customHeight="1" x14ac:dyDescent="0.35">
      <c r="A758" s="144" t="str">
        <f t="shared" ca="1" si="100"/>
        <v>Expired</v>
      </c>
      <c r="B758" s="144" t="s">
        <v>2188</v>
      </c>
      <c r="C758" s="145">
        <v>44263</v>
      </c>
      <c r="D758" s="145">
        <v>44263</v>
      </c>
      <c r="E758" s="145">
        <f t="shared" si="103"/>
        <v>44992</v>
      </c>
      <c r="F758" s="144" t="s">
        <v>5786</v>
      </c>
      <c r="G758" s="144" t="s">
        <v>4670</v>
      </c>
      <c r="H758" s="144" t="s">
        <v>716</v>
      </c>
      <c r="I758" s="144" t="s">
        <v>3492</v>
      </c>
      <c r="J758" s="144" t="s">
        <v>2467</v>
      </c>
      <c r="K758" s="146" t="str">
        <f t="shared" si="104"/>
        <v>LP</v>
      </c>
      <c r="L758" s="144" t="s">
        <v>6264</v>
      </c>
      <c r="M758" s="144" t="str">
        <f t="shared" si="102"/>
        <v>Low</v>
      </c>
      <c r="N758" s="144" t="s">
        <v>1364</v>
      </c>
      <c r="O758" s="189" t="s">
        <v>8593</v>
      </c>
      <c r="P758" s="144" t="s">
        <v>8592</v>
      </c>
      <c r="Q758" s="147" t="s">
        <v>4671</v>
      </c>
      <c r="R758" s="5"/>
    </row>
    <row r="759" spans="1:18" s="10" customFormat="1" ht="31.75" x14ac:dyDescent="0.35">
      <c r="A759" s="144" t="str">
        <f t="shared" ca="1" si="100"/>
        <v>Expired</v>
      </c>
      <c r="B759" s="144" t="s">
        <v>2594</v>
      </c>
      <c r="C759" s="145">
        <v>44404</v>
      </c>
      <c r="D759" s="145">
        <v>45134</v>
      </c>
      <c r="E759" s="145">
        <f t="shared" si="103"/>
        <v>45864</v>
      </c>
      <c r="F759" s="144" t="s">
        <v>5787</v>
      </c>
      <c r="G759" s="144" t="s">
        <v>4672</v>
      </c>
      <c r="H759" s="144" t="s">
        <v>19</v>
      </c>
      <c r="I759" s="144" t="s">
        <v>3492</v>
      </c>
      <c r="J759" s="144" t="s">
        <v>2467</v>
      </c>
      <c r="K759" s="146" t="str">
        <f t="shared" si="104"/>
        <v>LP</v>
      </c>
      <c r="L759" s="144" t="s">
        <v>6261</v>
      </c>
      <c r="M759" s="144" t="str">
        <f t="shared" si="102"/>
        <v>Medium</v>
      </c>
      <c r="N759" s="144" t="s">
        <v>4673</v>
      </c>
      <c r="O759" s="189" t="s">
        <v>9876</v>
      </c>
      <c r="P759" s="144" t="s">
        <v>9877</v>
      </c>
      <c r="Q759" s="152" t="s">
        <v>9878</v>
      </c>
      <c r="R759" s="5"/>
    </row>
    <row r="760" spans="1:18" s="10" customFormat="1" ht="15.9" x14ac:dyDescent="0.35">
      <c r="A760" s="144" t="str">
        <f t="shared" ca="1" si="100"/>
        <v>Expired</v>
      </c>
      <c r="B760" s="148" t="s">
        <v>2312</v>
      </c>
      <c r="C760" s="148"/>
      <c r="D760" s="157">
        <v>44213</v>
      </c>
      <c r="E760" s="145">
        <f t="shared" si="103"/>
        <v>44942</v>
      </c>
      <c r="F760" s="144" t="s">
        <v>2313</v>
      </c>
      <c r="G760" s="148" t="s">
        <v>3119</v>
      </c>
      <c r="H760" s="148" t="s">
        <v>10</v>
      </c>
      <c r="I760" s="148" t="s">
        <v>2237</v>
      </c>
      <c r="J760" s="169" t="s">
        <v>2466</v>
      </c>
      <c r="K760" s="146" t="str">
        <f t="shared" si="104"/>
        <v>LA</v>
      </c>
      <c r="L760" s="148" t="s">
        <v>6264</v>
      </c>
      <c r="M760" s="144" t="str">
        <f t="shared" si="102"/>
        <v>Low</v>
      </c>
      <c r="N760" s="148" t="s">
        <v>3427</v>
      </c>
      <c r="O760" s="190"/>
      <c r="P760" s="148"/>
      <c r="Q760" s="168"/>
      <c r="R760" s="5"/>
    </row>
    <row r="761" spans="1:18" s="10" customFormat="1" ht="76.5" customHeight="1" x14ac:dyDescent="0.35">
      <c r="A761" s="144" t="str">
        <f t="shared" ca="1" si="100"/>
        <v>Active</v>
      </c>
      <c r="B761" s="144" t="s">
        <v>5906</v>
      </c>
      <c r="C761" s="145">
        <v>41708</v>
      </c>
      <c r="D761" s="145">
        <v>45393</v>
      </c>
      <c r="E761" s="145">
        <f t="shared" si="103"/>
        <v>46122</v>
      </c>
      <c r="F761" s="144" t="s">
        <v>2008</v>
      </c>
      <c r="G761" s="144" t="s">
        <v>4680</v>
      </c>
      <c r="H761" s="144" t="s">
        <v>7919</v>
      </c>
      <c r="I761" s="144" t="s">
        <v>3492</v>
      </c>
      <c r="J761" s="144" t="s">
        <v>2467</v>
      </c>
      <c r="K761" s="146" t="str">
        <f t="shared" si="104"/>
        <v>LP</v>
      </c>
      <c r="L761" s="148" t="s">
        <v>6264</v>
      </c>
      <c r="M761" s="144" t="str">
        <f t="shared" si="102"/>
        <v>Low</v>
      </c>
      <c r="N761" s="144" t="s">
        <v>231</v>
      </c>
      <c r="O761" s="189" t="s">
        <v>9717</v>
      </c>
      <c r="P761" s="144" t="s">
        <v>9718</v>
      </c>
      <c r="Q761" s="147" t="s">
        <v>9719</v>
      </c>
      <c r="R761" s="5"/>
    </row>
    <row r="762" spans="1:18" s="10" customFormat="1" ht="60" customHeight="1" x14ac:dyDescent="0.35">
      <c r="A762" s="144" t="str">
        <f t="shared" ca="1" si="100"/>
        <v>Expired</v>
      </c>
      <c r="B762" s="144" t="s">
        <v>885</v>
      </c>
      <c r="C762" s="145">
        <v>42711</v>
      </c>
      <c r="D762" s="145">
        <v>43441</v>
      </c>
      <c r="E762" s="145">
        <f t="shared" si="103"/>
        <v>44171</v>
      </c>
      <c r="F762" s="144" t="s">
        <v>1929</v>
      </c>
      <c r="G762" s="144" t="s">
        <v>4681</v>
      </c>
      <c r="H762" s="144" t="s">
        <v>19</v>
      </c>
      <c r="I762" s="144" t="s">
        <v>3492</v>
      </c>
      <c r="J762" s="144" t="s">
        <v>2467</v>
      </c>
      <c r="K762" s="146" t="str">
        <f t="shared" si="104"/>
        <v>LP</v>
      </c>
      <c r="L762" s="144" t="s">
        <v>6263</v>
      </c>
      <c r="M762" s="144" t="str">
        <f t="shared" si="102"/>
        <v>Medium</v>
      </c>
      <c r="N762" s="144" t="s">
        <v>4682</v>
      </c>
      <c r="O762" s="189" t="s">
        <v>8576</v>
      </c>
      <c r="P762" s="144" t="s">
        <v>8577</v>
      </c>
      <c r="Q762" s="147" t="s">
        <v>8578</v>
      </c>
      <c r="R762" s="5"/>
    </row>
    <row r="763" spans="1:18" s="10" customFormat="1" ht="51" customHeight="1" x14ac:dyDescent="0.35">
      <c r="A763" s="144" t="str">
        <f t="shared" ca="1" si="100"/>
        <v>Expired</v>
      </c>
      <c r="B763" s="144" t="s">
        <v>2659</v>
      </c>
      <c r="C763" s="145">
        <v>43362</v>
      </c>
      <c r="D763" s="145">
        <v>44823</v>
      </c>
      <c r="E763" s="145">
        <f t="shared" si="103"/>
        <v>45553</v>
      </c>
      <c r="F763" s="144" t="s">
        <v>1904</v>
      </c>
      <c r="G763" s="144" t="s">
        <v>4684</v>
      </c>
      <c r="H763" s="144" t="s">
        <v>7919</v>
      </c>
      <c r="I763" s="144" t="s">
        <v>3492</v>
      </c>
      <c r="J763" s="144" t="s">
        <v>2467</v>
      </c>
      <c r="K763" s="146" t="str">
        <f t="shared" si="104"/>
        <v>LP</v>
      </c>
      <c r="L763" s="144" t="s">
        <v>6264</v>
      </c>
      <c r="M763" s="144" t="str">
        <f t="shared" si="102"/>
        <v>Low</v>
      </c>
      <c r="N763" s="144" t="s">
        <v>4685</v>
      </c>
      <c r="O763" s="189" t="s">
        <v>9401</v>
      </c>
      <c r="P763" s="144" t="s">
        <v>3443</v>
      </c>
      <c r="Q763" s="147" t="s">
        <v>5996</v>
      </c>
      <c r="R763" s="5"/>
    </row>
    <row r="764" spans="1:18" s="10" customFormat="1" ht="79.5" customHeight="1" x14ac:dyDescent="0.35">
      <c r="A764" s="160" t="str">
        <f t="shared" ca="1" si="100"/>
        <v>Active</v>
      </c>
      <c r="B764" s="160" t="s">
        <v>2748</v>
      </c>
      <c r="C764" s="161">
        <v>43139</v>
      </c>
      <c r="D764" s="161">
        <v>45696</v>
      </c>
      <c r="E764" s="161">
        <f t="shared" si="103"/>
        <v>46425</v>
      </c>
      <c r="F764" s="160" t="s">
        <v>2121</v>
      </c>
      <c r="G764" s="160" t="s">
        <v>4686</v>
      </c>
      <c r="H764" s="160" t="s">
        <v>7919</v>
      </c>
      <c r="I764" s="160" t="s">
        <v>3492</v>
      </c>
      <c r="J764" s="160" t="s">
        <v>2467</v>
      </c>
      <c r="K764" s="162" t="str">
        <f t="shared" si="104"/>
        <v>LP</v>
      </c>
      <c r="L764" s="160" t="s">
        <v>6264</v>
      </c>
      <c r="M764" s="160" t="str">
        <f t="shared" si="102"/>
        <v>Low</v>
      </c>
      <c r="N764" s="163" t="s">
        <v>4687</v>
      </c>
      <c r="O764" s="191" t="s">
        <v>8568</v>
      </c>
      <c r="P764" s="160" t="s">
        <v>8569</v>
      </c>
      <c r="Q764" s="172" t="s">
        <v>8570</v>
      </c>
      <c r="R764" s="5"/>
    </row>
    <row r="765" spans="1:18" s="10" customFormat="1" ht="30" customHeight="1" x14ac:dyDescent="0.35">
      <c r="A765" s="144" t="str">
        <f t="shared" ca="1" si="100"/>
        <v>Expired</v>
      </c>
      <c r="B765" s="148" t="s">
        <v>935</v>
      </c>
      <c r="C765" s="153">
        <v>42836</v>
      </c>
      <c r="D765" s="157">
        <v>43566</v>
      </c>
      <c r="E765" s="145">
        <f t="shared" si="103"/>
        <v>44296</v>
      </c>
      <c r="F765" s="144" t="s">
        <v>940</v>
      </c>
      <c r="G765" s="148" t="s">
        <v>4688</v>
      </c>
      <c r="H765" s="148" t="s">
        <v>10</v>
      </c>
      <c r="I765" s="148" t="s">
        <v>2237</v>
      </c>
      <c r="J765" s="144" t="s">
        <v>2467</v>
      </c>
      <c r="K765" s="146" t="str">
        <f t="shared" si="104"/>
        <v>LP</v>
      </c>
      <c r="L765" s="148" t="s">
        <v>6264</v>
      </c>
      <c r="M765" s="144" t="str">
        <f t="shared" si="102"/>
        <v>Low</v>
      </c>
      <c r="N765" s="148" t="s">
        <v>3120</v>
      </c>
      <c r="O765" s="190"/>
      <c r="P765" s="148" t="s">
        <v>6618</v>
      </c>
      <c r="Q765" s="152" t="s">
        <v>6619</v>
      </c>
      <c r="R765" s="5"/>
    </row>
    <row r="766" spans="1:18" s="10" customFormat="1" ht="31.75" x14ac:dyDescent="0.35">
      <c r="A766" s="144" t="str">
        <f t="shared" ca="1" si="100"/>
        <v>Active</v>
      </c>
      <c r="B766" s="148" t="s">
        <v>6663</v>
      </c>
      <c r="C766" s="153">
        <v>42187</v>
      </c>
      <c r="D766" s="157">
        <v>45766</v>
      </c>
      <c r="E766" s="145">
        <f t="shared" si="103"/>
        <v>46495</v>
      </c>
      <c r="F766" s="144" t="s">
        <v>6665</v>
      </c>
      <c r="G766" s="148" t="s">
        <v>10503</v>
      </c>
      <c r="H766" s="148" t="s">
        <v>7</v>
      </c>
      <c r="I766" s="148" t="s">
        <v>2237</v>
      </c>
      <c r="J766" s="144" t="s">
        <v>2467</v>
      </c>
      <c r="K766" s="146" t="str">
        <f t="shared" si="104"/>
        <v>LP</v>
      </c>
      <c r="L766" s="148" t="s">
        <v>6261</v>
      </c>
      <c r="M766" s="144" t="str">
        <f t="shared" si="102"/>
        <v>Medium</v>
      </c>
      <c r="N766" s="181" t="s">
        <v>2314</v>
      </c>
      <c r="O766" s="195"/>
      <c r="P766" s="181" t="s">
        <v>6664</v>
      </c>
      <c r="Q766" s="152" t="s">
        <v>6617</v>
      </c>
      <c r="R766" s="5"/>
    </row>
    <row r="767" spans="1:18" s="10" customFormat="1" ht="79.3" x14ac:dyDescent="0.35">
      <c r="A767" s="144" t="str">
        <f t="shared" ca="1" si="100"/>
        <v>Expired</v>
      </c>
      <c r="B767" s="144" t="s">
        <v>3191</v>
      </c>
      <c r="C767" s="145">
        <v>44714</v>
      </c>
      <c r="D767" s="145">
        <v>44714</v>
      </c>
      <c r="E767" s="145">
        <f t="shared" si="103"/>
        <v>45444</v>
      </c>
      <c r="F767" s="144" t="s">
        <v>3193</v>
      </c>
      <c r="G767" s="144" t="s">
        <v>4689</v>
      </c>
      <c r="H767" s="148" t="s">
        <v>10</v>
      </c>
      <c r="I767" s="144" t="s">
        <v>2237</v>
      </c>
      <c r="J767" s="144" t="s">
        <v>2467</v>
      </c>
      <c r="K767" s="146" t="str">
        <f t="shared" si="104"/>
        <v>LP</v>
      </c>
      <c r="L767" s="144" t="s">
        <v>6261</v>
      </c>
      <c r="M767" s="144" t="str">
        <f t="shared" si="102"/>
        <v>Medium</v>
      </c>
      <c r="N767" s="144" t="s">
        <v>3194</v>
      </c>
      <c r="O767" s="189"/>
      <c r="P767" s="144" t="s">
        <v>3196</v>
      </c>
      <c r="Q767" s="152" t="s">
        <v>4690</v>
      </c>
      <c r="R767" s="5"/>
    </row>
    <row r="768" spans="1:18" s="10" customFormat="1" ht="31.75" x14ac:dyDescent="0.35">
      <c r="A768" s="144" t="str">
        <f t="shared" ca="1" si="100"/>
        <v>Active</v>
      </c>
      <c r="B768" s="148" t="s">
        <v>9945</v>
      </c>
      <c r="C768" s="153">
        <v>41723</v>
      </c>
      <c r="D768" s="157">
        <v>45490</v>
      </c>
      <c r="E768" s="145">
        <f t="shared" si="103"/>
        <v>46219</v>
      </c>
      <c r="F768" s="144" t="s">
        <v>49</v>
      </c>
      <c r="G768" s="148" t="s">
        <v>9946</v>
      </c>
      <c r="H768" s="148" t="s">
        <v>7</v>
      </c>
      <c r="I768" s="148" t="s">
        <v>2237</v>
      </c>
      <c r="J768" s="144" t="s">
        <v>2467</v>
      </c>
      <c r="K768" s="146" t="str">
        <f t="shared" si="104"/>
        <v>LP</v>
      </c>
      <c r="L768" s="148" t="s">
        <v>6261</v>
      </c>
      <c r="M768" s="144" t="str">
        <f t="shared" si="102"/>
        <v>Medium</v>
      </c>
      <c r="N768" s="148" t="s">
        <v>2315</v>
      </c>
      <c r="O768" s="190"/>
      <c r="P768" s="148" t="s">
        <v>6615</v>
      </c>
      <c r="Q768" s="147" t="s">
        <v>6616</v>
      </c>
      <c r="R768" s="5"/>
    </row>
    <row r="769" spans="1:18" s="10" customFormat="1" ht="111" x14ac:dyDescent="0.35">
      <c r="A769" s="144" t="str">
        <f t="shared" ca="1" si="100"/>
        <v>Expired</v>
      </c>
      <c r="B769" s="144" t="s">
        <v>427</v>
      </c>
      <c r="C769" s="145">
        <v>41918</v>
      </c>
      <c r="D769" s="145">
        <v>43379</v>
      </c>
      <c r="E769" s="145">
        <f t="shared" si="103"/>
        <v>44109</v>
      </c>
      <c r="F769" s="144" t="s">
        <v>2118</v>
      </c>
      <c r="G769" s="144" t="s">
        <v>4695</v>
      </c>
      <c r="H769" s="144" t="s">
        <v>7919</v>
      </c>
      <c r="I769" s="144" t="s">
        <v>3492</v>
      </c>
      <c r="J769" s="144" t="s">
        <v>2467</v>
      </c>
      <c r="K769" s="146" t="str">
        <f t="shared" si="104"/>
        <v>LP</v>
      </c>
      <c r="L769" s="144" t="s">
        <v>6265</v>
      </c>
      <c r="M769" s="144" t="str">
        <f t="shared" si="102"/>
        <v>Low</v>
      </c>
      <c r="N769" s="144" t="s">
        <v>1881</v>
      </c>
      <c r="O769" s="189" t="s">
        <v>8598</v>
      </c>
      <c r="P769" s="144" t="s">
        <v>4696</v>
      </c>
      <c r="Q769" s="147" t="s">
        <v>8599</v>
      </c>
      <c r="R769" s="5"/>
    </row>
    <row r="770" spans="1:18" s="10" customFormat="1" ht="60.75" customHeight="1" x14ac:dyDescent="0.35">
      <c r="A770" s="144" t="str">
        <f t="shared" ca="1" si="100"/>
        <v>Expired</v>
      </c>
      <c r="B770" s="144" t="s">
        <v>55</v>
      </c>
      <c r="C770" s="145">
        <v>41724</v>
      </c>
      <c r="D770" s="145">
        <v>41724</v>
      </c>
      <c r="E770" s="145">
        <f t="shared" si="103"/>
        <v>42454</v>
      </c>
      <c r="F770" s="144" t="s">
        <v>56</v>
      </c>
      <c r="G770" s="144" t="s">
        <v>4697</v>
      </c>
      <c r="H770" s="144" t="s">
        <v>8597</v>
      </c>
      <c r="I770" s="144" t="s">
        <v>3492</v>
      </c>
      <c r="J770" s="144" t="s">
        <v>2467</v>
      </c>
      <c r="K770" s="146" t="str">
        <f t="shared" si="104"/>
        <v>LP</v>
      </c>
      <c r="L770" s="144" t="s">
        <v>6265</v>
      </c>
      <c r="M770" s="144" t="str">
        <f>IF(EXACT(L770,"Overseas Charities Operating in Jamaica"),"Medium",IF(EXACT(L770,"Muslim Groups/Foundations"),"Medium",IF(EXACT(L770,"Churches"),"Low",IF(EXACT(L770,"Benevolent Societies"),"Low",IF(EXACT(L770,"Alumni/Past Students Associations"),"Low",IF(EXACT(L770,"Schools(Government/Private)"),"Low",IF(EXACT(L770,"Govt.Based Trust/Charities"),"Low",IF(EXACT(L770,"Trust"),"Medium",IF(EXACT(L770,"Company Based Foundations"),"Medium",IF(EXACT(L770,"Other Foundations"),"Medium",IF(EXACT(L770,"Unincorporated Groups"),"Medium","")))))))))))</f>
        <v>Low</v>
      </c>
      <c r="N770" s="144" t="s">
        <v>245</v>
      </c>
      <c r="O770" s="189"/>
      <c r="P770" s="144" t="s">
        <v>1337</v>
      </c>
      <c r="Q770" s="147" t="s">
        <v>4698</v>
      </c>
      <c r="R770" s="5"/>
    </row>
    <row r="771" spans="1:18" s="10" customFormat="1" ht="75.75" customHeight="1" x14ac:dyDescent="0.35">
      <c r="A771" s="144" t="str">
        <f t="shared" ca="1" si="100"/>
        <v>Active</v>
      </c>
      <c r="B771" s="144" t="s">
        <v>2709</v>
      </c>
      <c r="C771" s="145">
        <v>42326</v>
      </c>
      <c r="D771" s="145">
        <v>45248</v>
      </c>
      <c r="E771" s="145">
        <f t="shared" si="103"/>
        <v>45978</v>
      </c>
      <c r="F771" s="144" t="s">
        <v>2060</v>
      </c>
      <c r="G771" s="144" t="s">
        <v>4699</v>
      </c>
      <c r="H771" s="144" t="s">
        <v>7919</v>
      </c>
      <c r="I771" s="144" t="s">
        <v>3492</v>
      </c>
      <c r="J771" s="144" t="s">
        <v>2467</v>
      </c>
      <c r="K771" s="146" t="str">
        <f t="shared" si="104"/>
        <v>LP</v>
      </c>
      <c r="L771" s="144" t="s">
        <v>6265</v>
      </c>
      <c r="M771" s="144" t="str">
        <f t="shared" ref="M771:M791" si="105">IF(EXACT(L771,"Overseas Charities Operating in Jamaica"),"Medium",IF(EXACT(L771,"Muslim Groups/Foundations"),"Medium",IF(EXACT(L771,"Churches"),"Low",IF(EXACT(L771,"Benevolent Societies"),"Low",IF(EXACT(L771,"Alumni/Past Students Associations"),"Low",IF(EXACT(L771,"Schools(Government/Private)"),"Low",IF(EXACT(L771,"Govt.Based Trusts/Charities"),"Low",IF(EXACT(L771,"Trust"),"Medium",IF(EXACT(L771,"Company Based Foundations"),"Medium",IF(EXACT(L771,"Other Foundations"),"Medium",IF(EXACT(L771,"Unincorporated Groups"),"Medium","")))))))))))</f>
        <v>Low</v>
      </c>
      <c r="N771" s="144" t="s">
        <v>4700</v>
      </c>
      <c r="O771" s="189" t="s">
        <v>9078</v>
      </c>
      <c r="P771" s="144" t="s">
        <v>9077</v>
      </c>
      <c r="Q771" s="147" t="s">
        <v>9079</v>
      </c>
      <c r="R771" s="5"/>
    </row>
    <row r="772" spans="1:18" s="10" customFormat="1" ht="59.25" customHeight="1" x14ac:dyDescent="0.35">
      <c r="A772" s="144" t="str">
        <f t="shared" ca="1" si="100"/>
        <v>Expired</v>
      </c>
      <c r="B772" s="148" t="s">
        <v>174</v>
      </c>
      <c r="C772" s="153">
        <v>41842</v>
      </c>
      <c r="D772" s="157">
        <v>44038</v>
      </c>
      <c r="E772" s="145">
        <f t="shared" si="103"/>
        <v>44767</v>
      </c>
      <c r="F772" s="144" t="s">
        <v>5788</v>
      </c>
      <c r="G772" s="148" t="s">
        <v>6612</v>
      </c>
      <c r="H772" s="148" t="s">
        <v>10</v>
      </c>
      <c r="I772" s="148" t="s">
        <v>2237</v>
      </c>
      <c r="J772" s="169" t="s">
        <v>6357</v>
      </c>
      <c r="K772" s="146" t="s">
        <v>2580</v>
      </c>
      <c r="L772" s="148" t="s">
        <v>6261</v>
      </c>
      <c r="M772" s="144" t="str">
        <f t="shared" si="105"/>
        <v>Medium</v>
      </c>
      <c r="N772" s="148" t="s">
        <v>2319</v>
      </c>
      <c r="O772" s="190"/>
      <c r="P772" s="148" t="s">
        <v>6613</v>
      </c>
      <c r="Q772" s="158" t="s">
        <v>6614</v>
      </c>
      <c r="R772" s="5"/>
    </row>
    <row r="773" spans="1:18" s="10" customFormat="1" ht="48" customHeight="1" x14ac:dyDescent="0.35">
      <c r="A773" s="144" t="str">
        <f t="shared" ca="1" si="100"/>
        <v>Active</v>
      </c>
      <c r="B773" s="144" t="s">
        <v>11028</v>
      </c>
      <c r="C773" s="145">
        <v>45569</v>
      </c>
      <c r="D773" s="145">
        <f>C773</f>
        <v>45569</v>
      </c>
      <c r="E773" s="145">
        <f t="shared" si="103"/>
        <v>46298</v>
      </c>
      <c r="F773" s="144" t="s">
        <v>11029</v>
      </c>
      <c r="G773" s="144" t="s">
        <v>11030</v>
      </c>
      <c r="H773" s="144" t="s">
        <v>10</v>
      </c>
      <c r="I773" s="144" t="s">
        <v>2237</v>
      </c>
      <c r="J773" s="144" t="s">
        <v>2466</v>
      </c>
      <c r="K773" s="146" t="str">
        <f>IF(EXACT(J773,"C - COMPANY ACT"),"LP",IF(EXACT(J773,"V- VEST ACT (WITHIN PARLIAMENT) "),"LP",IF(EXACT(J773,"FS - FRIENDLY SOCIETIES ACT"),"LP",IF(EXACT(J773,"UN - UNICORPORATED"),"LA",""))))</f>
        <v>LA</v>
      </c>
      <c r="L773" s="144" t="s">
        <v>6268</v>
      </c>
      <c r="M773" s="144" t="str">
        <f t="shared" si="105"/>
        <v/>
      </c>
      <c r="N773" s="144" t="s">
        <v>11031</v>
      </c>
      <c r="O773" s="189" t="s">
        <v>11032</v>
      </c>
      <c r="P773" s="144" t="s">
        <v>749</v>
      </c>
      <c r="Q773" s="147" t="s">
        <v>749</v>
      </c>
      <c r="R773" s="5"/>
    </row>
    <row r="774" spans="1:18" s="10" customFormat="1" ht="45.75" customHeight="1" x14ac:dyDescent="0.35">
      <c r="A774" s="144" t="str">
        <f t="shared" ca="1" si="100"/>
        <v>Expired</v>
      </c>
      <c r="B774" s="148" t="s">
        <v>9904</v>
      </c>
      <c r="C774" s="153">
        <v>41815</v>
      </c>
      <c r="D774" s="157">
        <v>45468</v>
      </c>
      <c r="E774" s="145">
        <f>DATE(YEAR(D774)+1,MONTH(D774),DAY(D774)-1)</f>
        <v>45832</v>
      </c>
      <c r="F774" s="144" t="s">
        <v>419</v>
      </c>
      <c r="G774" s="148" t="s">
        <v>6611</v>
      </c>
      <c r="H774" s="148" t="s">
        <v>10</v>
      </c>
      <c r="I774" s="148" t="s">
        <v>2237</v>
      </c>
      <c r="J774" s="144" t="s">
        <v>6357</v>
      </c>
      <c r="K774" s="146" t="s">
        <v>2580</v>
      </c>
      <c r="L774" s="148" t="s">
        <v>6262</v>
      </c>
      <c r="M774" s="144" t="str">
        <f t="shared" si="105"/>
        <v>Medium</v>
      </c>
      <c r="N774" s="148" t="s">
        <v>3445</v>
      </c>
      <c r="O774" s="190"/>
      <c r="P774" s="148" t="s">
        <v>6609</v>
      </c>
      <c r="Q774" s="158" t="s">
        <v>6610</v>
      </c>
      <c r="R774" s="5"/>
    </row>
    <row r="775" spans="1:18" s="10" customFormat="1" ht="47.6" x14ac:dyDescent="0.35">
      <c r="A775" s="144" t="str">
        <f t="shared" ca="1" si="100"/>
        <v>Active</v>
      </c>
      <c r="B775" s="144" t="s">
        <v>2623</v>
      </c>
      <c r="C775" s="145">
        <v>42044</v>
      </c>
      <c r="D775" s="145">
        <v>45697</v>
      </c>
      <c r="E775" s="145">
        <f>DATE(YEAR(D775),MONTH(D775)+18,DAY(D775)-1)</f>
        <v>46242</v>
      </c>
      <c r="F775" s="144" t="s">
        <v>627</v>
      </c>
      <c r="G775" s="144" t="s">
        <v>10659</v>
      </c>
      <c r="H775" s="144" t="s">
        <v>2274</v>
      </c>
      <c r="I775" s="144" t="s">
        <v>3492</v>
      </c>
      <c r="J775" s="144" t="s">
        <v>2467</v>
      </c>
      <c r="K775" s="146" t="str">
        <f t="shared" ref="K775:K793" si="106">IF(EXACT(J775,"C - COMPANY ACT"),"LP",IF(EXACT(J775,"V- VEST ACT (WITHIN PARLIAMENT) "),"LP",IF(EXACT(J775,"FS - FRIENDLY SOCIETIES ACT"),"LP",IF(EXACT(J775,"UN - UNICORPORATED"),"LA",""))))</f>
        <v>LP</v>
      </c>
      <c r="L775" s="148" t="s">
        <v>6269</v>
      </c>
      <c r="M775" s="144" t="str">
        <f t="shared" si="105"/>
        <v>Medium</v>
      </c>
      <c r="N775" s="144" t="s">
        <v>4703</v>
      </c>
      <c r="O775" s="189" t="s">
        <v>10660</v>
      </c>
      <c r="P775" s="144" t="s">
        <v>10661</v>
      </c>
      <c r="Q775" s="188" t="s">
        <v>10662</v>
      </c>
      <c r="R775" s="5"/>
    </row>
    <row r="776" spans="1:18" s="10" customFormat="1" ht="59.25" customHeight="1" x14ac:dyDescent="0.35">
      <c r="A776" s="144" t="str">
        <f t="shared" ca="1" si="100"/>
        <v>Active</v>
      </c>
      <c r="B776" s="144" t="s">
        <v>2714</v>
      </c>
      <c r="C776" s="145">
        <v>43045</v>
      </c>
      <c r="D776" s="145">
        <v>45602</v>
      </c>
      <c r="E776" s="145">
        <f>DATE(YEAR(D776)+2,MONTH(D776),DAY(D776)-1)</f>
        <v>46331</v>
      </c>
      <c r="F776" s="144" t="s">
        <v>1112</v>
      </c>
      <c r="G776" s="144" t="s">
        <v>4704</v>
      </c>
      <c r="H776" s="144" t="s">
        <v>7919</v>
      </c>
      <c r="I776" s="144" t="s">
        <v>3492</v>
      </c>
      <c r="J776" s="144" t="s">
        <v>2467</v>
      </c>
      <c r="K776" s="146" t="str">
        <f t="shared" si="106"/>
        <v>LP</v>
      </c>
      <c r="L776" s="148" t="s">
        <v>6261</v>
      </c>
      <c r="M776" s="144" t="str">
        <f t="shared" si="105"/>
        <v>Medium</v>
      </c>
      <c r="N776" s="144" t="s">
        <v>7443</v>
      </c>
      <c r="O776" s="189" t="s">
        <v>9239</v>
      </c>
      <c r="P776" s="144" t="s">
        <v>9241</v>
      </c>
      <c r="Q776" s="147" t="s">
        <v>9240</v>
      </c>
      <c r="R776" s="5"/>
    </row>
    <row r="777" spans="1:18" s="10" customFormat="1" ht="79.3" x14ac:dyDescent="0.35">
      <c r="A777" s="144" t="str">
        <f t="shared" ca="1" si="100"/>
        <v>Expired</v>
      </c>
      <c r="B777" s="144" t="s">
        <v>961</v>
      </c>
      <c r="C777" s="145">
        <v>42891</v>
      </c>
      <c r="D777" s="145">
        <v>42891</v>
      </c>
      <c r="E777" s="145">
        <f>DATE(YEAR(D777)+2,MONTH(D777),DAY(D777)-1)</f>
        <v>43620</v>
      </c>
      <c r="F777" s="144" t="s">
        <v>972</v>
      </c>
      <c r="G777" s="144" t="s">
        <v>4705</v>
      </c>
      <c r="H777" s="144" t="s">
        <v>8597</v>
      </c>
      <c r="I777" s="144" t="s">
        <v>3492</v>
      </c>
      <c r="J777" s="144" t="s">
        <v>2467</v>
      </c>
      <c r="K777" s="146" t="str">
        <f t="shared" si="106"/>
        <v>LP</v>
      </c>
      <c r="L777" s="148" t="s">
        <v>6263</v>
      </c>
      <c r="M777" s="144" t="str">
        <f t="shared" si="105"/>
        <v>Medium</v>
      </c>
      <c r="N777" s="144" t="s">
        <v>4706</v>
      </c>
      <c r="O777" s="189" t="s">
        <v>8605</v>
      </c>
      <c r="P777" s="144" t="s">
        <v>8606</v>
      </c>
      <c r="Q777" s="152" t="s">
        <v>8607</v>
      </c>
      <c r="R777" s="5"/>
    </row>
    <row r="778" spans="1:18" s="10" customFormat="1" ht="47.6" x14ac:dyDescent="0.35">
      <c r="A778" s="144" t="str">
        <f t="shared" ca="1" si="100"/>
        <v>Active</v>
      </c>
      <c r="B778" s="144" t="s">
        <v>2846</v>
      </c>
      <c r="C778" s="145">
        <v>44699</v>
      </c>
      <c r="D778" s="145">
        <v>45430</v>
      </c>
      <c r="E778" s="145">
        <f>DATE(YEAR(D778),MONTH(D778)+18,DAY(D778)-1)</f>
        <v>45978</v>
      </c>
      <c r="F778" s="144" t="s">
        <v>5789</v>
      </c>
      <c r="G778" s="144" t="s">
        <v>4708</v>
      </c>
      <c r="H778" s="144" t="s">
        <v>4709</v>
      </c>
      <c r="I778" s="144" t="s">
        <v>3492</v>
      </c>
      <c r="J778" s="144" t="s">
        <v>2467</v>
      </c>
      <c r="K778" s="146" t="str">
        <f t="shared" si="106"/>
        <v>LP</v>
      </c>
      <c r="L778" s="148" t="s">
        <v>6263</v>
      </c>
      <c r="M778" s="144" t="str">
        <f t="shared" si="105"/>
        <v>Medium</v>
      </c>
      <c r="N778" s="144" t="s">
        <v>4710</v>
      </c>
      <c r="O778" s="189" t="s">
        <v>8604</v>
      </c>
      <c r="P778" s="144" t="s">
        <v>2888</v>
      </c>
      <c r="Q778" s="152" t="s">
        <v>4711</v>
      </c>
      <c r="R778" s="5"/>
    </row>
    <row r="779" spans="1:18" s="10" customFormat="1" ht="65.25" customHeight="1" x14ac:dyDescent="0.35">
      <c r="A779" s="144" t="str">
        <f t="shared" ca="1" si="100"/>
        <v>Expired</v>
      </c>
      <c r="B779" s="144" t="s">
        <v>1187</v>
      </c>
      <c r="C779" s="145">
        <v>43165</v>
      </c>
      <c r="D779" s="145">
        <v>43165</v>
      </c>
      <c r="E779" s="145">
        <f>DATE(YEAR(D779)+2,MONTH(D779),DAY(D779)-1)</f>
        <v>43895</v>
      </c>
      <c r="F779" s="144" t="s">
        <v>1188</v>
      </c>
      <c r="G779" s="144" t="s">
        <v>4716</v>
      </c>
      <c r="H779" s="144" t="s">
        <v>7919</v>
      </c>
      <c r="I779" s="144" t="s">
        <v>3492</v>
      </c>
      <c r="J779" s="144" t="s">
        <v>2467</v>
      </c>
      <c r="K779" s="146" t="str">
        <f t="shared" si="106"/>
        <v>LP</v>
      </c>
      <c r="L779" s="148" t="s">
        <v>6264</v>
      </c>
      <c r="M779" s="144" t="str">
        <f t="shared" si="105"/>
        <v>Low</v>
      </c>
      <c r="N779" s="144" t="s">
        <v>7623</v>
      </c>
      <c r="O779" s="189" t="s">
        <v>8658</v>
      </c>
      <c r="P779" s="144" t="s">
        <v>8657</v>
      </c>
      <c r="Q779" s="147" t="s">
        <v>8659</v>
      </c>
      <c r="R779" s="5"/>
    </row>
    <row r="780" spans="1:18" s="10" customFormat="1" ht="63.45" x14ac:dyDescent="0.35">
      <c r="A780" s="144" t="str">
        <f t="shared" ca="1" si="100"/>
        <v>Expired</v>
      </c>
      <c r="B780" s="144" t="s">
        <v>2758</v>
      </c>
      <c r="C780" s="145">
        <v>44614</v>
      </c>
      <c r="D780" s="145">
        <v>44614</v>
      </c>
      <c r="E780" s="145">
        <f>DATE(YEAR(D780)+2,MONTH(D780),DAY(D780)-1)</f>
        <v>45343</v>
      </c>
      <c r="F780" s="144" t="s">
        <v>5790</v>
      </c>
      <c r="G780" s="144" t="s">
        <v>7264</v>
      </c>
      <c r="H780" s="144" t="s">
        <v>23</v>
      </c>
      <c r="I780" s="144" t="s">
        <v>3492</v>
      </c>
      <c r="J780" s="144" t="s">
        <v>2467</v>
      </c>
      <c r="K780" s="146" t="str">
        <f t="shared" si="106"/>
        <v>LP</v>
      </c>
      <c r="L780" s="148" t="s">
        <v>6264</v>
      </c>
      <c r="M780" s="144" t="str">
        <f t="shared" si="105"/>
        <v>Low</v>
      </c>
      <c r="N780" s="144" t="s">
        <v>7624</v>
      </c>
      <c r="O780" s="189"/>
      <c r="P780" s="144" t="s">
        <v>2895</v>
      </c>
      <c r="Q780" s="152" t="s">
        <v>4717</v>
      </c>
      <c r="R780" s="5"/>
    </row>
    <row r="781" spans="1:18" s="10" customFormat="1" ht="86.25" customHeight="1" x14ac:dyDescent="0.35">
      <c r="A781" s="144" t="str">
        <f t="shared" ca="1" si="100"/>
        <v>Expired</v>
      </c>
      <c r="B781" s="144" t="s">
        <v>6390</v>
      </c>
      <c r="C781" s="145">
        <v>44942</v>
      </c>
      <c r="D781" s="145">
        <v>44942</v>
      </c>
      <c r="E781" s="145">
        <f>DATE(YEAR(D781)+2,MONTH(D781),DAY(D781)-1)</f>
        <v>45672</v>
      </c>
      <c r="F781" s="144" t="s">
        <v>6391</v>
      </c>
      <c r="G781" s="144" t="s">
        <v>6392</v>
      </c>
      <c r="H781" s="144" t="s">
        <v>716</v>
      </c>
      <c r="I781" s="144" t="s">
        <v>3492</v>
      </c>
      <c r="J781" s="144" t="s">
        <v>2467</v>
      </c>
      <c r="K781" s="146" t="str">
        <f t="shared" si="106"/>
        <v>LP</v>
      </c>
      <c r="L781" s="148" t="s">
        <v>6264</v>
      </c>
      <c r="M781" s="144" t="str">
        <f t="shared" si="105"/>
        <v>Low</v>
      </c>
      <c r="N781" s="144" t="s">
        <v>6393</v>
      </c>
      <c r="O781" s="189"/>
      <c r="P781" s="144" t="s">
        <v>6394</v>
      </c>
      <c r="Q781" s="147" t="s">
        <v>6395</v>
      </c>
      <c r="R781" s="5"/>
    </row>
    <row r="782" spans="1:18" s="10" customFormat="1" ht="31.75" x14ac:dyDescent="0.35">
      <c r="A782" s="144" t="str">
        <f t="shared" ca="1" si="100"/>
        <v>Expired</v>
      </c>
      <c r="B782" s="144" t="s">
        <v>1296</v>
      </c>
      <c r="C782" s="145">
        <v>43266</v>
      </c>
      <c r="D782" s="145">
        <v>43997</v>
      </c>
      <c r="E782" s="145">
        <f>DATE(YEAR(D782)+2,MONTH(D782),DAY(D782)-1)</f>
        <v>44726</v>
      </c>
      <c r="F782" s="144" t="s">
        <v>1988</v>
      </c>
      <c r="G782" s="144" t="s">
        <v>4718</v>
      </c>
      <c r="H782" s="144" t="s">
        <v>7921</v>
      </c>
      <c r="I782" s="144" t="s">
        <v>3492</v>
      </c>
      <c r="J782" s="144" t="s">
        <v>2467</v>
      </c>
      <c r="K782" s="146" t="str">
        <f t="shared" si="106"/>
        <v>LP</v>
      </c>
      <c r="L782" s="148" t="s">
        <v>6264</v>
      </c>
      <c r="M782" s="144" t="str">
        <f t="shared" si="105"/>
        <v>Low</v>
      </c>
      <c r="N782" s="144" t="s">
        <v>1297</v>
      </c>
      <c r="O782" s="189"/>
      <c r="P782" s="144" t="s">
        <v>1778</v>
      </c>
      <c r="Q782" s="152" t="s">
        <v>4719</v>
      </c>
      <c r="R782" s="5"/>
    </row>
    <row r="783" spans="1:18" s="10" customFormat="1" ht="79.3" x14ac:dyDescent="0.35">
      <c r="A783" s="144" t="str">
        <f t="shared" ca="1" si="100"/>
        <v>Expired</v>
      </c>
      <c r="B783" s="144" t="s">
        <v>1387</v>
      </c>
      <c r="C783" s="145">
        <v>43476</v>
      </c>
      <c r="D783" s="145">
        <v>44207</v>
      </c>
      <c r="E783" s="145">
        <f>DATE(YEAR(D783)+2,MONTH(D783),DAY(D783)-1)</f>
        <v>44936</v>
      </c>
      <c r="F783" s="144" t="s">
        <v>1991</v>
      </c>
      <c r="G783" s="144" t="s">
        <v>4720</v>
      </c>
      <c r="H783" s="144" t="s">
        <v>13</v>
      </c>
      <c r="I783" s="144" t="s">
        <v>3492</v>
      </c>
      <c r="J783" s="144" t="s">
        <v>2467</v>
      </c>
      <c r="K783" s="146" t="str">
        <f t="shared" si="106"/>
        <v>LP</v>
      </c>
      <c r="L783" s="148" t="s">
        <v>6265</v>
      </c>
      <c r="M783" s="144" t="str">
        <f t="shared" si="105"/>
        <v>Low</v>
      </c>
      <c r="N783" s="144" t="s">
        <v>4721</v>
      </c>
      <c r="O783" s="189"/>
      <c r="P783" s="144" t="s">
        <v>1779</v>
      </c>
      <c r="Q783" s="147" t="s">
        <v>4722</v>
      </c>
      <c r="R783" s="5"/>
    </row>
    <row r="784" spans="1:18" s="10" customFormat="1" ht="48.75" customHeight="1" x14ac:dyDescent="0.35">
      <c r="A784" s="144" t="str">
        <f t="shared" ca="1" si="100"/>
        <v>Active</v>
      </c>
      <c r="B784" s="144" t="s">
        <v>2646</v>
      </c>
      <c r="C784" s="145">
        <v>42566</v>
      </c>
      <c r="D784" s="145">
        <v>45578</v>
      </c>
      <c r="E784" s="145">
        <f>DATE(YEAR(D784),MONTH(D784)+18,DAY(D784)-1)</f>
        <v>46124</v>
      </c>
      <c r="F784" s="144" t="s">
        <v>2105</v>
      </c>
      <c r="G784" s="144" t="s">
        <v>4726</v>
      </c>
      <c r="H784" s="144" t="s">
        <v>13</v>
      </c>
      <c r="I784" s="144" t="s">
        <v>3492</v>
      </c>
      <c r="J784" s="144" t="s">
        <v>2467</v>
      </c>
      <c r="K784" s="146" t="str">
        <f t="shared" si="106"/>
        <v>LP</v>
      </c>
      <c r="L784" s="148" t="s">
        <v>6264</v>
      </c>
      <c r="M784" s="144" t="str">
        <f t="shared" si="105"/>
        <v>Low</v>
      </c>
      <c r="N784" s="144" t="s">
        <v>831</v>
      </c>
      <c r="O784" s="189" t="s">
        <v>9524</v>
      </c>
      <c r="P784" s="144" t="s">
        <v>9525</v>
      </c>
      <c r="Q784" s="147" t="s">
        <v>9526</v>
      </c>
      <c r="R784" s="5"/>
    </row>
    <row r="785" spans="1:18" s="10" customFormat="1" ht="66.75" customHeight="1" x14ac:dyDescent="0.35">
      <c r="A785" s="144" t="str">
        <f t="shared" ca="1" si="100"/>
        <v>Expired</v>
      </c>
      <c r="B785" s="144" t="s">
        <v>2548</v>
      </c>
      <c r="C785" s="145">
        <v>43966</v>
      </c>
      <c r="D785" s="145">
        <v>43966</v>
      </c>
      <c r="E785" s="145">
        <f>DATE(YEAR(D785)+2,MONTH(D785),DAY(D785)-1)</f>
        <v>44695</v>
      </c>
      <c r="F785" s="144" t="s">
        <v>1964</v>
      </c>
      <c r="G785" s="144" t="s">
        <v>4730</v>
      </c>
      <c r="H785" s="144" t="s">
        <v>7919</v>
      </c>
      <c r="I785" s="144" t="s">
        <v>3492</v>
      </c>
      <c r="J785" s="144" t="s">
        <v>2467</v>
      </c>
      <c r="K785" s="146" t="str">
        <f t="shared" si="106"/>
        <v>LP</v>
      </c>
      <c r="L785" s="148" t="s">
        <v>6264</v>
      </c>
      <c r="M785" s="144" t="str">
        <f t="shared" si="105"/>
        <v>Low</v>
      </c>
      <c r="N785" s="144" t="s">
        <v>1364</v>
      </c>
      <c r="O785" s="189" t="s">
        <v>8652</v>
      </c>
      <c r="P785" s="144" t="s">
        <v>1760</v>
      </c>
      <c r="Q785" s="147" t="s">
        <v>8653</v>
      </c>
      <c r="R785" s="5"/>
    </row>
    <row r="786" spans="1:18" s="10" customFormat="1" ht="61.5" customHeight="1" x14ac:dyDescent="0.35">
      <c r="A786" s="144" t="str">
        <f t="shared" ca="1" si="100"/>
        <v>Expired</v>
      </c>
      <c r="B786" s="144" t="s">
        <v>2704</v>
      </c>
      <c r="C786" s="145">
        <v>42975</v>
      </c>
      <c r="D786" s="145">
        <v>44436</v>
      </c>
      <c r="E786" s="145">
        <f>DATE(YEAR(D786)+2,MONTH(D786),DAY(D786)-1)</f>
        <v>45165</v>
      </c>
      <c r="F786" s="144" t="s">
        <v>1949</v>
      </c>
      <c r="G786" s="144" t="s">
        <v>4731</v>
      </c>
      <c r="H786" s="144" t="s">
        <v>7919</v>
      </c>
      <c r="I786" s="144" t="s">
        <v>3492</v>
      </c>
      <c r="J786" s="144" t="s">
        <v>2467</v>
      </c>
      <c r="K786" s="146" t="str">
        <f t="shared" si="106"/>
        <v>LP</v>
      </c>
      <c r="L786" s="148" t="s">
        <v>6264</v>
      </c>
      <c r="M786" s="144" t="str">
        <f t="shared" si="105"/>
        <v>Low</v>
      </c>
      <c r="N786" s="144" t="s">
        <v>4732</v>
      </c>
      <c r="O786" s="189"/>
      <c r="P786" s="144" t="s">
        <v>1734</v>
      </c>
      <c r="Q786" s="147" t="s">
        <v>4733</v>
      </c>
      <c r="R786" s="5"/>
    </row>
    <row r="787" spans="1:18" s="10" customFormat="1" ht="31.75" x14ac:dyDescent="0.35">
      <c r="A787" s="144" t="str">
        <f t="shared" ca="1" si="100"/>
        <v>Expired</v>
      </c>
      <c r="B787" s="148" t="s">
        <v>3185</v>
      </c>
      <c r="C787" s="153">
        <v>44230</v>
      </c>
      <c r="D787" s="157">
        <v>44222</v>
      </c>
      <c r="E787" s="145">
        <f>DATE(YEAR(D787)+2,MONTH(D787),DAY(D787)-1)</f>
        <v>44951</v>
      </c>
      <c r="F787" s="144" t="s">
        <v>5791</v>
      </c>
      <c r="G787" s="148" t="s">
        <v>4734</v>
      </c>
      <c r="H787" s="148" t="s">
        <v>13</v>
      </c>
      <c r="I787" s="148" t="s">
        <v>2237</v>
      </c>
      <c r="J787" s="144" t="s">
        <v>2467</v>
      </c>
      <c r="K787" s="146" t="str">
        <f t="shared" si="106"/>
        <v>LP</v>
      </c>
      <c r="L787" s="148" t="s">
        <v>6264</v>
      </c>
      <c r="M787" s="144" t="str">
        <f t="shared" si="105"/>
        <v>Low</v>
      </c>
      <c r="N787" s="148" t="s">
        <v>2322</v>
      </c>
      <c r="O787" s="190"/>
      <c r="P787" s="148" t="s">
        <v>2323</v>
      </c>
      <c r="Q787" s="158" t="s">
        <v>4735</v>
      </c>
      <c r="R787" s="5"/>
    </row>
    <row r="788" spans="1:18" s="10" customFormat="1" ht="90.75" customHeight="1" x14ac:dyDescent="0.35">
      <c r="A788" s="144" t="str">
        <f t="shared" ca="1" si="100"/>
        <v>Active</v>
      </c>
      <c r="B788" s="144" t="s">
        <v>10113</v>
      </c>
      <c r="C788" s="145">
        <v>43594</v>
      </c>
      <c r="D788" s="145">
        <v>45618</v>
      </c>
      <c r="E788" s="145">
        <f>DATE(YEAR(D788)+2,MONTH(D788),DAY(D788)-1)</f>
        <v>46347</v>
      </c>
      <c r="F788" s="144" t="s">
        <v>6417</v>
      </c>
      <c r="G788" s="144" t="s">
        <v>4736</v>
      </c>
      <c r="H788" s="144" t="s">
        <v>154</v>
      </c>
      <c r="I788" s="144" t="s">
        <v>2237</v>
      </c>
      <c r="J788" s="144" t="s">
        <v>2467</v>
      </c>
      <c r="K788" s="146" t="str">
        <f t="shared" si="106"/>
        <v>LP</v>
      </c>
      <c r="L788" s="144" t="s">
        <v>6261</v>
      </c>
      <c r="M788" s="144" t="str">
        <f t="shared" si="105"/>
        <v>Medium</v>
      </c>
      <c r="N788" s="144" t="s">
        <v>4737</v>
      </c>
      <c r="O788" s="189"/>
      <c r="P788" s="144" t="s">
        <v>1697</v>
      </c>
      <c r="Q788" s="147" t="s">
        <v>4738</v>
      </c>
      <c r="R788" s="5"/>
    </row>
    <row r="789" spans="1:18" s="10" customFormat="1" ht="90" customHeight="1" x14ac:dyDescent="0.35">
      <c r="A789" s="144" t="str">
        <f t="shared" ca="1" si="100"/>
        <v>Expired</v>
      </c>
      <c r="B789" s="148" t="s">
        <v>6042</v>
      </c>
      <c r="C789" s="153">
        <v>44062</v>
      </c>
      <c r="D789" s="157">
        <v>44792</v>
      </c>
      <c r="E789" s="145">
        <f>DATE(YEAR(D789)+1,MONTH(D789),DAY(D789)-1)</f>
        <v>45156</v>
      </c>
      <c r="F789" s="144" t="s">
        <v>3339</v>
      </c>
      <c r="G789" s="148" t="s">
        <v>4739</v>
      </c>
      <c r="H789" s="148" t="s">
        <v>10</v>
      </c>
      <c r="I789" s="148" t="s">
        <v>2237</v>
      </c>
      <c r="J789" s="144" t="s">
        <v>2467</v>
      </c>
      <c r="K789" s="146" t="str">
        <f t="shared" si="106"/>
        <v>LP</v>
      </c>
      <c r="L789" s="148" t="s">
        <v>6261</v>
      </c>
      <c r="M789" s="144" t="str">
        <f t="shared" si="105"/>
        <v>Medium</v>
      </c>
      <c r="N789" s="148" t="s">
        <v>3125</v>
      </c>
      <c r="O789" s="190"/>
      <c r="P789" s="148"/>
      <c r="Q789" s="158"/>
      <c r="R789" s="5"/>
    </row>
    <row r="790" spans="1:18" s="10" customFormat="1" ht="95.15" x14ac:dyDescent="0.35">
      <c r="A790" s="144" t="str">
        <f t="shared" ca="1" si="100"/>
        <v>Expired</v>
      </c>
      <c r="B790" s="144" t="s">
        <v>1322</v>
      </c>
      <c r="C790" s="145">
        <v>43332</v>
      </c>
      <c r="D790" s="145">
        <v>43332</v>
      </c>
      <c r="E790" s="145">
        <f>DATE(YEAR(D790)+2,MONTH(D790),DAY(D790)-1)</f>
        <v>44062</v>
      </c>
      <c r="F790" s="144" t="s">
        <v>8600</v>
      </c>
      <c r="G790" s="144" t="s">
        <v>4715</v>
      </c>
      <c r="H790" s="148" t="s">
        <v>10</v>
      </c>
      <c r="I790" s="144" t="s">
        <v>3492</v>
      </c>
      <c r="J790" s="144" t="s">
        <v>2467</v>
      </c>
      <c r="K790" s="146" t="str">
        <f t="shared" si="106"/>
        <v>LP</v>
      </c>
      <c r="L790" s="148" t="s">
        <v>6265</v>
      </c>
      <c r="M790" s="144" t="str">
        <f t="shared" si="105"/>
        <v>Low</v>
      </c>
      <c r="N790" s="144" t="s">
        <v>1323</v>
      </c>
      <c r="O790" s="189" t="s">
        <v>8601</v>
      </c>
      <c r="P790" s="144" t="s">
        <v>8602</v>
      </c>
      <c r="Q790" s="147" t="s">
        <v>8603</v>
      </c>
      <c r="R790" s="5"/>
    </row>
    <row r="791" spans="1:18" s="10" customFormat="1" ht="174.45" x14ac:dyDescent="0.35">
      <c r="A791" s="144" t="str">
        <f t="shared" ca="1" si="100"/>
        <v>Expired</v>
      </c>
      <c r="B791" s="144" t="s">
        <v>7107</v>
      </c>
      <c r="C791" s="145">
        <v>45113</v>
      </c>
      <c r="D791" s="145">
        <f>C791</f>
        <v>45113</v>
      </c>
      <c r="E791" s="145">
        <f>DATE(YEAR(D791)+2,MONTH(D791),DAY(D791)-1)</f>
        <v>45843</v>
      </c>
      <c r="F791" s="144" t="s">
        <v>7108</v>
      </c>
      <c r="G791" s="144" t="s">
        <v>7109</v>
      </c>
      <c r="H791" s="144" t="s">
        <v>13</v>
      </c>
      <c r="I791" s="144" t="s">
        <v>3492</v>
      </c>
      <c r="J791" s="144" t="s">
        <v>2467</v>
      </c>
      <c r="K791" s="146" t="str">
        <f t="shared" si="106"/>
        <v>LP</v>
      </c>
      <c r="L791" s="144" t="s">
        <v>6264</v>
      </c>
      <c r="M791" s="144" t="str">
        <f t="shared" si="105"/>
        <v>Low</v>
      </c>
      <c r="N791" s="144" t="s">
        <v>7347</v>
      </c>
      <c r="O791" s="189" t="s">
        <v>7866</v>
      </c>
      <c r="P791" s="144" t="s">
        <v>7110</v>
      </c>
      <c r="Q791" s="147" t="s">
        <v>7111</v>
      </c>
      <c r="R791" s="5"/>
    </row>
    <row r="792" spans="1:18" s="10" customFormat="1" ht="52.5" customHeight="1" x14ac:dyDescent="0.35">
      <c r="A792" s="144" t="str">
        <f t="shared" ca="1" si="100"/>
        <v>Active</v>
      </c>
      <c r="B792" s="144" t="s">
        <v>7118</v>
      </c>
      <c r="C792" s="145">
        <v>45118</v>
      </c>
      <c r="D792" s="145">
        <v>45849</v>
      </c>
      <c r="E792" s="145">
        <f>DATE(YEAR(D792)+2,MONTH(D792),DAY(D792)-1)</f>
        <v>46578</v>
      </c>
      <c r="F792" s="144" t="s">
        <v>7222</v>
      </c>
      <c r="G792" s="144" t="s">
        <v>7119</v>
      </c>
      <c r="H792" s="144" t="s">
        <v>36</v>
      </c>
      <c r="I792" s="144" t="s">
        <v>2237</v>
      </c>
      <c r="J792" s="144" t="s">
        <v>2467</v>
      </c>
      <c r="K792" s="146" t="str">
        <f t="shared" si="106"/>
        <v>LP</v>
      </c>
      <c r="L792" s="144" t="s">
        <v>6271</v>
      </c>
      <c r="M792" s="144" t="str">
        <f>IF(EXACT(L792,"Overseas Charities Operating in Jamaica"),"Medium",IF(EXACT(L792,"Muslim Groups/Foundations"),"Medium",IF(EXACT(L792,"Churches"),"Low",IF(EXACT(L792,"Benevolent Societies"),"Low",IF(EXACT(L792,"Alumni/Past Students Associations"),"Low",IF(EXACT(L792,"Schools(Government/Private)"),"Low",IF(EXACT(L792,"Govt.Based Trust/Charities"),"Low",IF(EXACT(L792,"Trust"),"Medium",IF(EXACT(L792,"Company Based Foundations"),"Medium",IF(EXACT(L792,"Other Foundations"),"Medium",IF(EXACT(L792,"Unincorporated Groups"),"Medium","")))))))))))</f>
        <v>Low</v>
      </c>
      <c r="N792" s="144" t="s">
        <v>7348</v>
      </c>
      <c r="O792" s="189" t="s">
        <v>7867</v>
      </c>
      <c r="P792" s="144" t="s">
        <v>7121</v>
      </c>
      <c r="Q792" s="147" t="s">
        <v>7120</v>
      </c>
      <c r="R792" s="5"/>
    </row>
    <row r="793" spans="1:18" s="10" customFormat="1" ht="206.15" x14ac:dyDescent="0.35">
      <c r="A793" s="160" t="str">
        <f t="shared" ca="1" si="100"/>
        <v>Active</v>
      </c>
      <c r="B793" s="160" t="s">
        <v>6126</v>
      </c>
      <c r="C793" s="161">
        <v>41821</v>
      </c>
      <c r="D793" s="161">
        <v>45474</v>
      </c>
      <c r="E793" s="161">
        <f>DATE(YEAR(D793)+1,MONTH(D793)+6,DAY(D793)-1)</f>
        <v>46022</v>
      </c>
      <c r="F793" s="160" t="s">
        <v>142</v>
      </c>
      <c r="G793" s="160" t="s">
        <v>4741</v>
      </c>
      <c r="H793" s="160" t="s">
        <v>7919</v>
      </c>
      <c r="I793" s="160" t="s">
        <v>3492</v>
      </c>
      <c r="J793" s="160" t="s">
        <v>2467</v>
      </c>
      <c r="K793" s="162" t="str">
        <f t="shared" si="106"/>
        <v>LP</v>
      </c>
      <c r="L793" s="166" t="s">
        <v>6269</v>
      </c>
      <c r="M793" s="160" t="str">
        <f t="shared" ref="M793:M802" si="107">IF(EXACT(L793,"Overseas Charities Operating in Jamaica"),"Medium",IF(EXACT(L793,"Muslim Groups/Foundations"),"Medium",IF(EXACT(L793,"Churches"),"Low",IF(EXACT(L793,"Benevolent Societies"),"Low",IF(EXACT(L793,"Alumni/Past Students Associations"),"Low",IF(EXACT(L793,"Schools(Government/Private)"),"Low",IF(EXACT(L793,"Govt.Based Trusts/Charities"),"Low",IF(EXACT(L793,"Trust"),"Medium",IF(EXACT(L793,"Company Based Foundations"),"Medium",IF(EXACT(L793,"Other Foundations"),"Medium",IF(EXACT(L793,"Unincorporated Groups"),"Medium","")))))))))))</f>
        <v>Medium</v>
      </c>
      <c r="N793" s="163" t="s">
        <v>7626</v>
      </c>
      <c r="O793" s="191" t="s">
        <v>9866</v>
      </c>
      <c r="P793" s="160" t="s">
        <v>1799</v>
      </c>
      <c r="Q793" s="172" t="s">
        <v>4742</v>
      </c>
      <c r="R793" s="5"/>
    </row>
    <row r="794" spans="1:18" s="10" customFormat="1" ht="206.15" x14ac:dyDescent="0.35">
      <c r="A794" s="144" t="str">
        <f t="shared" ca="1" si="100"/>
        <v>Active</v>
      </c>
      <c r="B794" s="144" t="s">
        <v>9820</v>
      </c>
      <c r="C794" s="145">
        <v>41787</v>
      </c>
      <c r="D794" s="145">
        <v>45440</v>
      </c>
      <c r="E794" s="145">
        <f t="shared" ref="E794:E800" si="108">DATE(YEAR(D794)+2,MONTH(D794),DAY(D794)-1)</f>
        <v>46169</v>
      </c>
      <c r="F794" s="144" t="s">
        <v>97</v>
      </c>
      <c r="G794" s="144" t="s">
        <v>4741</v>
      </c>
      <c r="H794" s="144" t="s">
        <v>8597</v>
      </c>
      <c r="I794" s="144" t="s">
        <v>3492</v>
      </c>
      <c r="J794" s="144" t="s">
        <v>5921</v>
      </c>
      <c r="K794" s="167" t="s">
        <v>2580</v>
      </c>
      <c r="L794" s="148" t="s">
        <v>6269</v>
      </c>
      <c r="M794" s="144" t="str">
        <f t="shared" si="107"/>
        <v>Medium</v>
      </c>
      <c r="N794" s="144" t="s">
        <v>7627</v>
      </c>
      <c r="O794" s="189" t="s">
        <v>8307</v>
      </c>
      <c r="P794" s="144" t="s">
        <v>1848</v>
      </c>
      <c r="Q794" s="147" t="s">
        <v>8308</v>
      </c>
      <c r="R794" s="5"/>
    </row>
    <row r="795" spans="1:18" s="10" customFormat="1" ht="174.45" x14ac:dyDescent="0.35">
      <c r="A795" s="144" t="str">
        <f t="shared" ca="1" si="100"/>
        <v>Expired</v>
      </c>
      <c r="B795" s="144" t="s">
        <v>482</v>
      </c>
      <c r="C795" s="145">
        <v>41990</v>
      </c>
      <c r="D795" s="145">
        <v>42721</v>
      </c>
      <c r="E795" s="145">
        <f t="shared" si="108"/>
        <v>43450</v>
      </c>
      <c r="F795" s="144" t="s">
        <v>3340</v>
      </c>
      <c r="G795" s="144" t="s">
        <v>4743</v>
      </c>
      <c r="H795" s="144" t="s">
        <v>19</v>
      </c>
      <c r="I795" s="144" t="s">
        <v>3492</v>
      </c>
      <c r="J795" s="144" t="s">
        <v>2467</v>
      </c>
      <c r="K795" s="146" t="str">
        <f t="shared" ref="K795:K826" si="109">IF(EXACT(J795,"C - COMPANY ACT"),"LP",IF(EXACT(J795,"V- VEST ACT (WITHIN PARLIAMENT) "),"LP",IF(EXACT(J795,"FS - FRIENDLY SOCIETIES ACT"),"LP",IF(EXACT(J795,"UN - UNICORPORATED"),"LA",""))))</f>
        <v>LP</v>
      </c>
      <c r="L795" s="148" t="s">
        <v>6263</v>
      </c>
      <c r="M795" s="144" t="str">
        <f t="shared" si="107"/>
        <v>Medium</v>
      </c>
      <c r="N795" s="144" t="s">
        <v>7347</v>
      </c>
      <c r="O795" s="189" t="s">
        <v>8644</v>
      </c>
      <c r="P795" s="144" t="s">
        <v>8643</v>
      </c>
      <c r="Q795" s="152" t="s">
        <v>8642</v>
      </c>
      <c r="R795" s="5"/>
    </row>
    <row r="796" spans="1:18" s="10" customFormat="1" ht="31.75" x14ac:dyDescent="0.35">
      <c r="A796" s="144" t="str">
        <f t="shared" ca="1" si="100"/>
        <v>Expired</v>
      </c>
      <c r="B796" s="148" t="s">
        <v>1095</v>
      </c>
      <c r="C796" s="148"/>
      <c r="D796" s="157">
        <v>43060</v>
      </c>
      <c r="E796" s="145">
        <f t="shared" si="108"/>
        <v>43789</v>
      </c>
      <c r="F796" s="144" t="s">
        <v>5792</v>
      </c>
      <c r="G796" s="148" t="s">
        <v>4744</v>
      </c>
      <c r="H796" s="148" t="s">
        <v>10</v>
      </c>
      <c r="I796" s="148" t="s">
        <v>2237</v>
      </c>
      <c r="J796" s="144"/>
      <c r="K796" s="146" t="str">
        <f t="shared" si="109"/>
        <v/>
      </c>
      <c r="L796" s="148" t="s">
        <v>6261</v>
      </c>
      <c r="M796" s="144" t="str">
        <f t="shared" si="107"/>
        <v>Medium</v>
      </c>
      <c r="N796" s="148" t="s">
        <v>2324</v>
      </c>
      <c r="O796" s="190"/>
      <c r="P796" s="148"/>
      <c r="Q796" s="168"/>
      <c r="R796" s="5"/>
    </row>
    <row r="797" spans="1:18" s="10" customFormat="1" ht="142.75" x14ac:dyDescent="0.35">
      <c r="A797" s="144" t="str">
        <f t="shared" ca="1" si="100"/>
        <v>Expired</v>
      </c>
      <c r="B797" s="144" t="s">
        <v>644</v>
      </c>
      <c r="C797" s="145">
        <v>42247</v>
      </c>
      <c r="D797" s="145">
        <v>43708</v>
      </c>
      <c r="E797" s="145">
        <f t="shared" si="108"/>
        <v>44438</v>
      </c>
      <c r="F797" s="144" t="s">
        <v>645</v>
      </c>
      <c r="G797" s="144" t="s">
        <v>4745</v>
      </c>
      <c r="H797" s="144" t="s">
        <v>7919</v>
      </c>
      <c r="I797" s="144" t="s">
        <v>3492</v>
      </c>
      <c r="J797" s="144" t="s">
        <v>2467</v>
      </c>
      <c r="K797" s="146" t="str">
        <f t="shared" si="109"/>
        <v>LP</v>
      </c>
      <c r="L797" s="148" t="s">
        <v>6261</v>
      </c>
      <c r="M797" s="144" t="str">
        <f t="shared" si="107"/>
        <v>Medium</v>
      </c>
      <c r="N797" s="144" t="s">
        <v>7628</v>
      </c>
      <c r="O797" s="189" t="s">
        <v>8641</v>
      </c>
      <c r="P797" s="144" t="s">
        <v>1846</v>
      </c>
      <c r="Q797" s="147" t="s">
        <v>4746</v>
      </c>
      <c r="R797" s="5"/>
    </row>
    <row r="798" spans="1:18" s="10" customFormat="1" ht="79.3" x14ac:dyDescent="0.35">
      <c r="A798" s="144" t="str">
        <f t="shared" ca="1" si="100"/>
        <v>Expired</v>
      </c>
      <c r="B798" s="144" t="s">
        <v>1177</v>
      </c>
      <c r="C798" s="145">
        <v>43165</v>
      </c>
      <c r="D798" s="145">
        <v>43165</v>
      </c>
      <c r="E798" s="145">
        <f t="shared" si="108"/>
        <v>43895</v>
      </c>
      <c r="F798" s="144" t="s">
        <v>1178</v>
      </c>
      <c r="G798" s="144" t="s">
        <v>4747</v>
      </c>
      <c r="H798" s="144" t="s">
        <v>716</v>
      </c>
      <c r="I798" s="144" t="s">
        <v>3492</v>
      </c>
      <c r="J798" s="144" t="s">
        <v>2467</v>
      </c>
      <c r="K798" s="146" t="str">
        <f t="shared" si="109"/>
        <v>LP</v>
      </c>
      <c r="L798" s="148" t="s">
        <v>6261</v>
      </c>
      <c r="M798" s="144" t="str">
        <f t="shared" si="107"/>
        <v>Medium</v>
      </c>
      <c r="N798" s="144" t="s">
        <v>4748</v>
      </c>
      <c r="O798" s="189" t="s">
        <v>8638</v>
      </c>
      <c r="P798" s="144" t="s">
        <v>8639</v>
      </c>
      <c r="Q798" s="147" t="s">
        <v>8640</v>
      </c>
      <c r="R798" s="5"/>
    </row>
    <row r="799" spans="1:18" s="10" customFormat="1" ht="58.5" customHeight="1" x14ac:dyDescent="0.35">
      <c r="A799" s="144" t="str">
        <f t="shared" ca="1" si="100"/>
        <v>Expired</v>
      </c>
      <c r="B799" s="144" t="s">
        <v>500</v>
      </c>
      <c r="C799" s="145">
        <v>42044</v>
      </c>
      <c r="D799" s="145">
        <v>43140</v>
      </c>
      <c r="E799" s="145">
        <f t="shared" si="108"/>
        <v>43869</v>
      </c>
      <c r="F799" s="144" t="s">
        <v>501</v>
      </c>
      <c r="G799" s="144" t="s">
        <v>8634</v>
      </c>
      <c r="H799" s="144" t="s">
        <v>7919</v>
      </c>
      <c r="I799" s="144" t="s">
        <v>3492</v>
      </c>
      <c r="J799" s="144" t="s">
        <v>2467</v>
      </c>
      <c r="K799" s="146" t="str">
        <f t="shared" si="109"/>
        <v>LP</v>
      </c>
      <c r="L799" s="148" t="s">
        <v>6261</v>
      </c>
      <c r="M799" s="144" t="str">
        <f t="shared" si="107"/>
        <v>Medium</v>
      </c>
      <c r="N799" s="144" t="s">
        <v>502</v>
      </c>
      <c r="O799" s="189" t="s">
        <v>8635</v>
      </c>
      <c r="P799" s="144" t="s">
        <v>8637</v>
      </c>
      <c r="Q799" s="147" t="s">
        <v>8636</v>
      </c>
      <c r="R799" s="5"/>
    </row>
    <row r="800" spans="1:18" s="10" customFormat="1" ht="72.75" customHeight="1" x14ac:dyDescent="0.35">
      <c r="A800" s="144" t="str">
        <f t="shared" ref="A800:A863" ca="1" si="110">IF(E800&lt;TODAY(),"Expired","Active")</f>
        <v>Expired</v>
      </c>
      <c r="B800" s="144" t="s">
        <v>2439</v>
      </c>
      <c r="C800" s="145">
        <v>43563</v>
      </c>
      <c r="D800" s="145">
        <v>43563</v>
      </c>
      <c r="E800" s="145">
        <f t="shared" si="108"/>
        <v>44293</v>
      </c>
      <c r="F800" s="144" t="s">
        <v>8617</v>
      </c>
      <c r="G800" s="144" t="s">
        <v>4749</v>
      </c>
      <c r="H800" s="144" t="s">
        <v>7919</v>
      </c>
      <c r="I800" s="144" t="s">
        <v>3492</v>
      </c>
      <c r="J800" s="144" t="s">
        <v>2467</v>
      </c>
      <c r="K800" s="146" t="str">
        <f t="shared" si="109"/>
        <v>LP</v>
      </c>
      <c r="L800" s="148" t="s">
        <v>6261</v>
      </c>
      <c r="M800" s="144" t="str">
        <f t="shared" si="107"/>
        <v>Medium</v>
      </c>
      <c r="N800" s="144" t="s">
        <v>4750</v>
      </c>
      <c r="O800" s="189" t="s">
        <v>8618</v>
      </c>
      <c r="P800" s="144" t="s">
        <v>8619</v>
      </c>
      <c r="Q800" s="147" t="s">
        <v>8620</v>
      </c>
      <c r="R800" s="5"/>
    </row>
    <row r="801" spans="1:18" s="10" customFormat="1" ht="47.6" x14ac:dyDescent="0.35">
      <c r="A801" s="144" t="str">
        <f t="shared" ca="1" si="110"/>
        <v>Active</v>
      </c>
      <c r="B801" s="144" t="s">
        <v>2434</v>
      </c>
      <c r="C801" s="145">
        <v>42044</v>
      </c>
      <c r="D801" s="145">
        <v>45908</v>
      </c>
      <c r="E801" s="145">
        <f>DATE(YEAR(D801),MONTH(D801)+18,DAY(D801)-1)</f>
        <v>46453</v>
      </c>
      <c r="F801" s="144" t="s">
        <v>506</v>
      </c>
      <c r="G801" s="144" t="s">
        <v>4751</v>
      </c>
      <c r="H801" s="144" t="s">
        <v>23</v>
      </c>
      <c r="I801" s="144" t="s">
        <v>3492</v>
      </c>
      <c r="J801" s="144" t="s">
        <v>2467</v>
      </c>
      <c r="K801" s="146" t="str">
        <f t="shared" si="109"/>
        <v>LP</v>
      </c>
      <c r="L801" s="148" t="s">
        <v>6269</v>
      </c>
      <c r="M801" s="144" t="str">
        <f t="shared" si="107"/>
        <v>Medium</v>
      </c>
      <c r="N801" s="144" t="s">
        <v>507</v>
      </c>
      <c r="O801" s="189" t="s">
        <v>10781</v>
      </c>
      <c r="P801" s="144" t="s">
        <v>10783</v>
      </c>
      <c r="Q801" s="147" t="s">
        <v>10782</v>
      </c>
      <c r="R801" s="5"/>
    </row>
    <row r="802" spans="1:18" s="10" customFormat="1" ht="72" customHeight="1" x14ac:dyDescent="0.35">
      <c r="A802" s="144" t="str">
        <f t="shared" ca="1" si="110"/>
        <v>Expired</v>
      </c>
      <c r="B802" s="144" t="s">
        <v>1633</v>
      </c>
      <c r="C802" s="145">
        <v>44060</v>
      </c>
      <c r="D802" s="145">
        <v>44060</v>
      </c>
      <c r="E802" s="145">
        <f t="shared" ref="E802:E817" si="111">DATE(YEAR(D802)+2,MONTH(D802),DAY(D802)-1)</f>
        <v>44789</v>
      </c>
      <c r="F802" s="144" t="s">
        <v>1972</v>
      </c>
      <c r="G802" s="144" t="s">
        <v>4752</v>
      </c>
      <c r="H802" s="144" t="s">
        <v>7919</v>
      </c>
      <c r="I802" s="144" t="s">
        <v>3492</v>
      </c>
      <c r="J802" s="144" t="s">
        <v>2467</v>
      </c>
      <c r="K802" s="146" t="str">
        <f t="shared" si="109"/>
        <v>LP</v>
      </c>
      <c r="L802" s="148" t="s">
        <v>6261</v>
      </c>
      <c r="M802" s="144" t="str">
        <f t="shared" si="107"/>
        <v>Medium</v>
      </c>
      <c r="N802" s="144" t="s">
        <v>7629</v>
      </c>
      <c r="O802" s="189" t="s">
        <v>8608</v>
      </c>
      <c r="P802" s="144" t="s">
        <v>8609</v>
      </c>
      <c r="Q802" s="152" t="s">
        <v>8610</v>
      </c>
      <c r="R802" s="5"/>
    </row>
    <row r="803" spans="1:18" s="10" customFormat="1" ht="59.25" customHeight="1" x14ac:dyDescent="0.35">
      <c r="A803" s="144" t="str">
        <f t="shared" ca="1" si="110"/>
        <v>Expired</v>
      </c>
      <c r="B803" s="144" t="s">
        <v>2762</v>
      </c>
      <c r="C803" s="145">
        <v>44621</v>
      </c>
      <c r="D803" s="145">
        <v>44621</v>
      </c>
      <c r="E803" s="145">
        <f t="shared" si="111"/>
        <v>45351</v>
      </c>
      <c r="F803" s="144" t="s">
        <v>5793</v>
      </c>
      <c r="G803" s="144" t="s">
        <v>4754</v>
      </c>
      <c r="H803" s="144" t="s">
        <v>7</v>
      </c>
      <c r="I803" s="144" t="s">
        <v>3492</v>
      </c>
      <c r="J803" s="144" t="s">
        <v>2467</v>
      </c>
      <c r="K803" s="146" t="str">
        <f t="shared" si="109"/>
        <v>LP</v>
      </c>
      <c r="L803" s="148" t="s">
        <v>6261</v>
      </c>
      <c r="M803" s="144" t="str">
        <f>IF(EXACT(L803,"Overseas Charities Operating in Jamaica"),"Medium",IF(EXACT(L803,"Muslim Groups/Foundations"),"Medium",IF(EXACT(L803,"Churches"),"Low",IF(EXACT(L803,"Benevolent Societies"),"Low",IF(EXACT(L803,"Alumni/Past Students'associations"),"Low",IF(EXACT(L803,"Schools(Government/Private)"),"Low",IF(EXACT(L803,"Govt.Based Trust/Charities"),"Low",IF(EXACT(L803,"Trust"),"Medium",IF(EXACT(L803,"Company Based Foundations"),"Medium",IF(EXACT(L803,"Other Foundations"),"Medium",IF(EXACT(L803,"Unincorporated Groups"),"Medium","")))))))))))</f>
        <v>Medium</v>
      </c>
      <c r="N803" s="144" t="s">
        <v>4755</v>
      </c>
      <c r="O803" s="189"/>
      <c r="P803" s="144" t="s">
        <v>2896</v>
      </c>
      <c r="Q803" s="152" t="s">
        <v>4756</v>
      </c>
      <c r="R803" s="5"/>
    </row>
    <row r="804" spans="1:18" s="10" customFormat="1" ht="174.45" x14ac:dyDescent="0.35">
      <c r="A804" s="144" t="str">
        <f t="shared" ca="1" si="110"/>
        <v>Active</v>
      </c>
      <c r="B804" s="144" t="s">
        <v>2442</v>
      </c>
      <c r="C804" s="145">
        <v>43473</v>
      </c>
      <c r="D804" s="145">
        <v>45665</v>
      </c>
      <c r="E804" s="145">
        <f t="shared" si="111"/>
        <v>46394</v>
      </c>
      <c r="F804" s="144" t="s">
        <v>5794</v>
      </c>
      <c r="G804" s="144" t="s">
        <v>7265</v>
      </c>
      <c r="H804" s="144" t="s">
        <v>7919</v>
      </c>
      <c r="I804" s="144" t="s">
        <v>3492</v>
      </c>
      <c r="J804" s="144" t="s">
        <v>2467</v>
      </c>
      <c r="K804" s="146" t="str">
        <f t="shared" si="109"/>
        <v>LP</v>
      </c>
      <c r="L804" s="148" t="s">
        <v>6271</v>
      </c>
      <c r="M804" s="144" t="str">
        <f>IF(EXACT(L804,"Overseas Charities Operating in Jamaica"),"Medium",IF(EXACT(L804,"Muslim Groups/Foundations"),"Medium",IF(EXACT(L804,"Churches"),"Low",IF(EXACT(L804,"Benevolent Societies"),"Low",IF(EXACT(L804,"Alumni/Past Students'associations"),"Low",IF(EXACT(L804,"Schools(Government/Private)"),"Low",IF(EXACT(L804,"Govt.Based Trust/Charities"),"Low",IF(EXACT(L804,"Trust"),"Medium",IF(EXACT(L804,"Company Based Foundations"),"Medium",IF(EXACT(L804,"Other Foundations"),"Medium",IF(EXACT(L804,"Unincorporated Groups"),"Medium","")))))))))))</f>
        <v>Low</v>
      </c>
      <c r="N804" s="144" t="s">
        <v>7630</v>
      </c>
      <c r="O804" s="189" t="s">
        <v>10319</v>
      </c>
      <c r="P804" s="144" t="s">
        <v>10320</v>
      </c>
      <c r="Q804" s="147" t="s">
        <v>10321</v>
      </c>
      <c r="R804" s="5"/>
    </row>
    <row r="805" spans="1:18" s="10" customFormat="1" ht="63.75" customHeight="1" x14ac:dyDescent="0.35">
      <c r="A805" s="144" t="str">
        <f t="shared" ca="1" si="110"/>
        <v>Active</v>
      </c>
      <c r="B805" s="144" t="s">
        <v>5904</v>
      </c>
      <c r="C805" s="145">
        <v>41828</v>
      </c>
      <c r="D805" s="145">
        <v>45481</v>
      </c>
      <c r="E805" s="145">
        <f t="shared" si="111"/>
        <v>46210</v>
      </c>
      <c r="F805" s="144" t="s">
        <v>147</v>
      </c>
      <c r="G805" s="144" t="s">
        <v>4757</v>
      </c>
      <c r="H805" s="144" t="s">
        <v>7919</v>
      </c>
      <c r="I805" s="144" t="s">
        <v>3492</v>
      </c>
      <c r="J805" s="144" t="s">
        <v>2467</v>
      </c>
      <c r="K805" s="146" t="str">
        <f t="shared" si="109"/>
        <v>LP</v>
      </c>
      <c r="L805" s="148" t="s">
        <v>6261</v>
      </c>
      <c r="M805" s="144" t="str">
        <f>IF(EXACT(L805,"Overseas Charities Operating in Jamaica"),"Medium",IF(EXACT(L805,"Muslim Groups/Foundations"),"Medium",IF(EXACT(L805,"Churches"),"Low",IF(EXACT(L805,"Benevolent Societies"),"Low",IF(EXACT(L805,"Alumni/Past Students'associations"),"Low",IF(EXACT(L805,"Schools(Government/Private)"),"Low",IF(EXACT(L805,"Govt.Based Trust/Charities"),"Low",IF(EXACT(L805,"Trust"),"Medium",IF(EXACT(L805,"Company Based Foundations"),"Medium",IF(EXACT(L805,"Other Foundations"),"Medium",IF(EXACT(L805,"Unincorporated Groups"),"Medium","")))))))))))</f>
        <v>Medium</v>
      </c>
      <c r="N805" s="144" t="s">
        <v>301</v>
      </c>
      <c r="O805" s="189" t="s">
        <v>10220</v>
      </c>
      <c r="P805" s="144" t="s">
        <v>10221</v>
      </c>
      <c r="Q805" s="147" t="s">
        <v>10222</v>
      </c>
      <c r="R805" s="5"/>
    </row>
    <row r="806" spans="1:18" s="10" customFormat="1" ht="48.75" customHeight="1" x14ac:dyDescent="0.35">
      <c r="A806" s="144" t="str">
        <f t="shared" ca="1" si="110"/>
        <v>Active</v>
      </c>
      <c r="B806" s="144" t="s">
        <v>6040</v>
      </c>
      <c r="C806" s="145">
        <v>41878</v>
      </c>
      <c r="D806" s="145">
        <v>45531</v>
      </c>
      <c r="E806" s="145">
        <f t="shared" si="111"/>
        <v>46260</v>
      </c>
      <c r="F806" s="144" t="s">
        <v>341</v>
      </c>
      <c r="G806" s="144" t="s">
        <v>7266</v>
      </c>
      <c r="H806" s="144" t="s">
        <v>7919</v>
      </c>
      <c r="I806" s="144" t="s">
        <v>3492</v>
      </c>
      <c r="J806" s="144" t="s">
        <v>2467</v>
      </c>
      <c r="K806" s="146" t="str">
        <f t="shared" si="109"/>
        <v>LP</v>
      </c>
      <c r="L806" s="148" t="s">
        <v>6271</v>
      </c>
      <c r="M806" s="144" t="str">
        <f>IF(EXACT(L806,"Overseas Charities Operating in Jamaica"),"Medium",IF(EXACT(L806,"Muslim Groups/Foundations"),"Medium",IF(EXACT(L806,"Churches"),"Low",IF(EXACT(L806,"Benevolent Societies"),"Low",IF(EXACT(L806,"Alumni/Past Students'associations"),"Low",IF(EXACT(L806,"Schools(Government/Private)"),"Low",IF(EXACT(L806,"Govt.Based Trust/Charities"),"Low",IF(EXACT(L806,"Trust"),"Medium",IF(EXACT(L806,"Company Based Foundations"),"Medium",IF(EXACT(L806,"Other Foundations"),"Medium",IF(EXACT(L806,"Unincorporated Groups"),"Medium","")))))))))))</f>
        <v>Low</v>
      </c>
      <c r="N806" s="144" t="s">
        <v>4758</v>
      </c>
      <c r="O806" s="189" t="s">
        <v>9399</v>
      </c>
      <c r="P806" s="144" t="s">
        <v>6041</v>
      </c>
      <c r="Q806" s="147" t="s">
        <v>9400</v>
      </c>
      <c r="R806" s="5"/>
    </row>
    <row r="807" spans="1:18" s="10" customFormat="1" ht="51.75" customHeight="1" x14ac:dyDescent="0.35">
      <c r="A807" s="144" t="str">
        <f t="shared" ca="1" si="110"/>
        <v>Active</v>
      </c>
      <c r="B807" s="144" t="s">
        <v>6331</v>
      </c>
      <c r="C807" s="145">
        <v>44823</v>
      </c>
      <c r="D807" s="145">
        <v>45554</v>
      </c>
      <c r="E807" s="145">
        <f t="shared" si="111"/>
        <v>46283</v>
      </c>
      <c r="F807" s="144" t="s">
        <v>6332</v>
      </c>
      <c r="G807" s="144" t="s">
        <v>5273</v>
      </c>
      <c r="H807" s="144" t="s">
        <v>7919</v>
      </c>
      <c r="I807" s="144" t="s">
        <v>3492</v>
      </c>
      <c r="J807" s="144" t="s">
        <v>2467</v>
      </c>
      <c r="K807" s="146" t="str">
        <f t="shared" si="109"/>
        <v>LP</v>
      </c>
      <c r="L807" s="144" t="s">
        <v>6271</v>
      </c>
      <c r="M807" s="144" t="str">
        <f>IF(EXACT(L807,"Overseas Charities Operating in Jamaica"),"Medium",IF(EXACT(L807,"Muslim Groups/Foundations"),"Medium",IF(EXACT(L807,"Churches"),"Low",IF(EXACT(L807,"Benevolent Societies"),"Low",IF(EXACT(L807,"Alumni/Past Students Associations"),"Low",IF(EXACT(L807,"Schools(Government/Private)"),"Low",IF(EXACT(L807,"Govt.Based Trust/Charities"),"Low",IF(EXACT(L807,"Trust"),"Medium",IF(EXACT(L807,"Company Based Foundations"),"Medium",IF(EXACT(L807,"Other Foundations"),"Medium",IF(EXACT(L807,"Unincorporated Groups"),"Medium","")))))))))))</f>
        <v>Low</v>
      </c>
      <c r="N807" s="144" t="s">
        <v>7349</v>
      </c>
      <c r="O807" s="189" t="s">
        <v>8631</v>
      </c>
      <c r="P807" s="144" t="s">
        <v>8632</v>
      </c>
      <c r="Q807" s="152" t="s">
        <v>8633</v>
      </c>
      <c r="R807" s="5"/>
    </row>
    <row r="808" spans="1:18" s="10" customFormat="1" ht="59.25" customHeight="1" x14ac:dyDescent="0.35">
      <c r="A808" s="160" t="str">
        <f t="shared" ca="1" si="110"/>
        <v>Expired</v>
      </c>
      <c r="B808" s="160" t="s">
        <v>125</v>
      </c>
      <c r="C808" s="161">
        <v>41816</v>
      </c>
      <c r="D808" s="161">
        <v>43277</v>
      </c>
      <c r="E808" s="161">
        <f t="shared" si="111"/>
        <v>44007</v>
      </c>
      <c r="F808" s="160" t="s">
        <v>126</v>
      </c>
      <c r="G808" s="160" t="s">
        <v>4759</v>
      </c>
      <c r="H808" s="160" t="s">
        <v>7919</v>
      </c>
      <c r="I808" s="160" t="s">
        <v>3492</v>
      </c>
      <c r="J808" s="160" t="s">
        <v>2467</v>
      </c>
      <c r="K808" s="162" t="str">
        <f t="shared" si="109"/>
        <v>LP</v>
      </c>
      <c r="L808" s="166" t="s">
        <v>6271</v>
      </c>
      <c r="M808" s="160" t="str">
        <f t="shared" ref="M808:M820" si="112">IF(EXACT(L808,"Overseas Charities Operating in Jamaica"),"Medium",IF(EXACT(L808,"Muslim Groups/Foundations"),"Medium",IF(EXACT(L808,"Churches"),"Low",IF(EXACT(L808,"Benevolent Societies"),"Low",IF(EXACT(L808,"Alumni/Past Students'associations"),"Low",IF(EXACT(L808,"Schools(Government/Private)"),"Low",IF(EXACT(L808,"Govt.Based Trust/Charities"),"Low",IF(EXACT(L808,"Trust"),"Medium",IF(EXACT(L808,"Company Based Foundations"),"Medium",IF(EXACT(L808,"Other Foundations"),"Medium",IF(EXACT(L808,"Unincorporated Groups"),"Medium","")))))))))))</f>
        <v>Low</v>
      </c>
      <c r="N808" s="163" t="s">
        <v>296</v>
      </c>
      <c r="O808" s="191"/>
      <c r="P808" s="160" t="s">
        <v>1787</v>
      </c>
      <c r="Q808" s="172" t="s">
        <v>4760</v>
      </c>
      <c r="R808" s="5"/>
    </row>
    <row r="809" spans="1:18" s="10" customFormat="1" ht="46.5" customHeight="1" x14ac:dyDescent="0.35">
      <c r="A809" s="144" t="str">
        <f t="shared" ca="1" si="110"/>
        <v>Expired</v>
      </c>
      <c r="B809" s="144" t="s">
        <v>617</v>
      </c>
      <c r="C809" s="145">
        <v>42206</v>
      </c>
      <c r="D809" s="145">
        <v>42614</v>
      </c>
      <c r="E809" s="145">
        <f t="shared" si="111"/>
        <v>43343</v>
      </c>
      <c r="F809" s="144" t="s">
        <v>618</v>
      </c>
      <c r="G809" s="144" t="s">
        <v>7267</v>
      </c>
      <c r="H809" s="144" t="s">
        <v>7919</v>
      </c>
      <c r="I809" s="144" t="s">
        <v>3492</v>
      </c>
      <c r="J809" s="144" t="s">
        <v>2467</v>
      </c>
      <c r="K809" s="146" t="str">
        <f t="shared" si="109"/>
        <v>LP</v>
      </c>
      <c r="L809" s="148" t="s">
        <v>6271</v>
      </c>
      <c r="M809" s="144" t="str">
        <f t="shared" si="112"/>
        <v>Low</v>
      </c>
      <c r="N809" s="144" t="s">
        <v>1877</v>
      </c>
      <c r="O809" s="189" t="s">
        <v>8616</v>
      </c>
      <c r="P809" s="144" t="s">
        <v>8615</v>
      </c>
      <c r="Q809" s="147" t="s">
        <v>4761</v>
      </c>
      <c r="R809" s="5"/>
    </row>
    <row r="810" spans="1:18" s="10" customFormat="1" ht="55.5" customHeight="1" x14ac:dyDescent="0.35">
      <c r="A810" s="144" t="str">
        <f t="shared" ca="1" si="110"/>
        <v>Expired</v>
      </c>
      <c r="B810" s="144" t="s">
        <v>6272</v>
      </c>
      <c r="C810" s="145">
        <v>43945</v>
      </c>
      <c r="D810" s="145">
        <v>44675</v>
      </c>
      <c r="E810" s="145">
        <f t="shared" si="111"/>
        <v>45405</v>
      </c>
      <c r="F810" s="144" t="s">
        <v>3341</v>
      </c>
      <c r="G810" s="144" t="s">
        <v>4762</v>
      </c>
      <c r="H810" s="144" t="s">
        <v>7919</v>
      </c>
      <c r="I810" s="144" t="s">
        <v>3492</v>
      </c>
      <c r="J810" s="144" t="s">
        <v>2467</v>
      </c>
      <c r="K810" s="146" t="str">
        <f t="shared" si="109"/>
        <v>LP</v>
      </c>
      <c r="L810" s="148" t="s">
        <v>6269</v>
      </c>
      <c r="M810" s="144" t="str">
        <f t="shared" si="112"/>
        <v>Medium</v>
      </c>
      <c r="N810" s="144" t="s">
        <v>4763</v>
      </c>
      <c r="O810" s="189" t="s">
        <v>9479</v>
      </c>
      <c r="P810" s="144" t="s">
        <v>9480</v>
      </c>
      <c r="Q810" s="152" t="s">
        <v>9481</v>
      </c>
      <c r="R810" s="5"/>
    </row>
    <row r="811" spans="1:18" s="10" customFormat="1" ht="31.75" x14ac:dyDescent="0.35">
      <c r="A811" s="144" t="str">
        <f t="shared" ca="1" si="110"/>
        <v>Expired</v>
      </c>
      <c r="B811" s="148" t="s">
        <v>1572</v>
      </c>
      <c r="C811" s="153">
        <v>43152</v>
      </c>
      <c r="D811" s="157">
        <v>43213</v>
      </c>
      <c r="E811" s="145">
        <f t="shared" si="111"/>
        <v>43943</v>
      </c>
      <c r="F811" s="144" t="s">
        <v>1573</v>
      </c>
      <c r="G811" s="148" t="s">
        <v>3126</v>
      </c>
      <c r="H811" s="144" t="s">
        <v>36</v>
      </c>
      <c r="I811" s="148" t="s">
        <v>2237</v>
      </c>
      <c r="J811" s="144" t="s">
        <v>2467</v>
      </c>
      <c r="K811" s="146" t="str">
        <f t="shared" si="109"/>
        <v>LP</v>
      </c>
      <c r="L811" s="148" t="s">
        <v>6261</v>
      </c>
      <c r="M811" s="144" t="str">
        <f t="shared" si="112"/>
        <v>Medium</v>
      </c>
      <c r="N811" s="148" t="s">
        <v>2326</v>
      </c>
      <c r="O811" s="190"/>
      <c r="P811" s="148" t="s">
        <v>2327</v>
      </c>
      <c r="Q811" s="168"/>
      <c r="R811" s="5"/>
    </row>
    <row r="812" spans="1:18" s="10" customFormat="1" ht="111" x14ac:dyDescent="0.35">
      <c r="A812" s="144" t="str">
        <f t="shared" ca="1" si="110"/>
        <v>Expired</v>
      </c>
      <c r="B812" s="144" t="s">
        <v>2489</v>
      </c>
      <c r="C812" s="145">
        <v>43753</v>
      </c>
      <c r="D812" s="145">
        <v>43753</v>
      </c>
      <c r="E812" s="145">
        <f t="shared" si="111"/>
        <v>44483</v>
      </c>
      <c r="F812" s="144" t="s">
        <v>1520</v>
      </c>
      <c r="G812" s="144" t="s">
        <v>4785</v>
      </c>
      <c r="H812" s="144" t="s">
        <v>7919</v>
      </c>
      <c r="I812" s="144" t="s">
        <v>3492</v>
      </c>
      <c r="J812" s="144" t="s">
        <v>2467</v>
      </c>
      <c r="K812" s="146" t="str">
        <f t="shared" si="109"/>
        <v>LP</v>
      </c>
      <c r="L812" s="148" t="s">
        <v>6263</v>
      </c>
      <c r="M812" s="144" t="str">
        <f t="shared" si="112"/>
        <v>Medium</v>
      </c>
      <c r="N812" s="144" t="s">
        <v>7631</v>
      </c>
      <c r="O812" s="189" t="s">
        <v>8683</v>
      </c>
      <c r="P812" s="144" t="s">
        <v>8684</v>
      </c>
      <c r="Q812" s="147" t="s">
        <v>8685</v>
      </c>
      <c r="R812" s="5"/>
    </row>
    <row r="813" spans="1:18" s="10" customFormat="1" ht="69" customHeight="1" x14ac:dyDescent="0.35">
      <c r="A813" s="144" t="str">
        <f t="shared" ca="1" si="110"/>
        <v>Active</v>
      </c>
      <c r="B813" s="144" t="s">
        <v>2856</v>
      </c>
      <c r="C813" s="145">
        <v>41751</v>
      </c>
      <c r="D813" s="145">
        <v>45404</v>
      </c>
      <c r="E813" s="145">
        <f t="shared" si="111"/>
        <v>46133</v>
      </c>
      <c r="F813" s="144" t="s">
        <v>73</v>
      </c>
      <c r="G813" s="144" t="s">
        <v>4766</v>
      </c>
      <c r="H813" s="144" t="s">
        <v>7919</v>
      </c>
      <c r="I813" s="144" t="s">
        <v>3492</v>
      </c>
      <c r="J813" s="144" t="s">
        <v>2467</v>
      </c>
      <c r="K813" s="146" t="str">
        <f t="shared" si="109"/>
        <v>LP</v>
      </c>
      <c r="L813" s="148" t="s">
        <v>6261</v>
      </c>
      <c r="M813" s="144" t="str">
        <f t="shared" si="112"/>
        <v>Medium</v>
      </c>
      <c r="N813" s="144" t="s">
        <v>263</v>
      </c>
      <c r="O813" s="189"/>
      <c r="P813" s="144" t="s">
        <v>1798</v>
      </c>
      <c r="Q813" s="147" t="s">
        <v>4767</v>
      </c>
      <c r="R813" s="5"/>
    </row>
    <row r="814" spans="1:18" s="10" customFormat="1" ht="66.75" customHeight="1" x14ac:dyDescent="0.35">
      <c r="A814" s="144" t="str">
        <f t="shared" ca="1" si="110"/>
        <v>Expired</v>
      </c>
      <c r="B814" s="144" t="s">
        <v>6164</v>
      </c>
      <c r="C814" s="145">
        <v>41850</v>
      </c>
      <c r="D814" s="145">
        <v>44850</v>
      </c>
      <c r="E814" s="145">
        <f t="shared" si="111"/>
        <v>45580</v>
      </c>
      <c r="F814" s="144" t="s">
        <v>5795</v>
      </c>
      <c r="G814" s="144" t="s">
        <v>4768</v>
      </c>
      <c r="H814" s="144" t="s">
        <v>7919</v>
      </c>
      <c r="I814" s="144" t="s">
        <v>3492</v>
      </c>
      <c r="J814" s="144" t="s">
        <v>2467</v>
      </c>
      <c r="K814" s="146" t="str">
        <f t="shared" si="109"/>
        <v>LP</v>
      </c>
      <c r="L814" s="148" t="s">
        <v>6269</v>
      </c>
      <c r="M814" s="144" t="str">
        <f t="shared" si="112"/>
        <v>Medium</v>
      </c>
      <c r="N814" s="144" t="s">
        <v>322</v>
      </c>
      <c r="O814" s="189"/>
      <c r="P814" s="144" t="s">
        <v>1854</v>
      </c>
      <c r="Q814" s="152" t="s">
        <v>4769</v>
      </c>
      <c r="R814" s="5"/>
    </row>
    <row r="815" spans="1:18" s="10" customFormat="1" ht="64.5" customHeight="1" x14ac:dyDescent="0.35">
      <c r="A815" s="144" t="str">
        <f t="shared" ca="1" si="110"/>
        <v>Expired</v>
      </c>
      <c r="B815" s="148" t="s">
        <v>3186</v>
      </c>
      <c r="C815" s="153">
        <v>44132</v>
      </c>
      <c r="D815" s="157">
        <v>44125</v>
      </c>
      <c r="E815" s="145">
        <f t="shared" si="111"/>
        <v>44854</v>
      </c>
      <c r="F815" s="144" t="s">
        <v>3127</v>
      </c>
      <c r="G815" s="148" t="s">
        <v>4770</v>
      </c>
      <c r="H815" s="148" t="s">
        <v>7</v>
      </c>
      <c r="I815" s="148" t="s">
        <v>2237</v>
      </c>
      <c r="J815" s="144" t="s">
        <v>2467</v>
      </c>
      <c r="K815" s="146" t="str">
        <f t="shared" si="109"/>
        <v>LP</v>
      </c>
      <c r="L815" s="148" t="s">
        <v>6261</v>
      </c>
      <c r="M815" s="144" t="str">
        <f t="shared" si="112"/>
        <v>Medium</v>
      </c>
      <c r="N815" s="148" t="s">
        <v>3128</v>
      </c>
      <c r="O815" s="190"/>
      <c r="P815" s="148" t="s">
        <v>3129</v>
      </c>
      <c r="Q815" s="168"/>
      <c r="R815" s="5"/>
    </row>
    <row r="816" spans="1:18" s="10" customFormat="1" ht="42" customHeight="1" x14ac:dyDescent="0.35">
      <c r="A816" s="144" t="str">
        <f t="shared" ca="1" si="110"/>
        <v>Expired</v>
      </c>
      <c r="B816" s="148" t="s">
        <v>3130</v>
      </c>
      <c r="C816" s="153">
        <v>44489</v>
      </c>
      <c r="D816" s="157">
        <v>44489</v>
      </c>
      <c r="E816" s="145">
        <f t="shared" si="111"/>
        <v>45218</v>
      </c>
      <c r="F816" s="144" t="s">
        <v>3131</v>
      </c>
      <c r="G816" s="148" t="s">
        <v>4771</v>
      </c>
      <c r="H816" s="148" t="s">
        <v>7</v>
      </c>
      <c r="I816" s="148" t="s">
        <v>2237</v>
      </c>
      <c r="J816" s="144" t="s">
        <v>2467</v>
      </c>
      <c r="K816" s="146" t="str">
        <f t="shared" si="109"/>
        <v>LP</v>
      </c>
      <c r="L816" s="148" t="s">
        <v>6261</v>
      </c>
      <c r="M816" s="144" t="str">
        <f t="shared" si="112"/>
        <v>Medium</v>
      </c>
      <c r="N816" s="148" t="s">
        <v>3132</v>
      </c>
      <c r="O816" s="190"/>
      <c r="P816" s="148" t="s">
        <v>3133</v>
      </c>
      <c r="Q816" s="158" t="s">
        <v>4772</v>
      </c>
      <c r="R816" s="5"/>
    </row>
    <row r="817" spans="1:18" s="10" customFormat="1" ht="73.5" customHeight="1" x14ac:dyDescent="0.35">
      <c r="A817" s="144" t="str">
        <f t="shared" ca="1" si="110"/>
        <v>Active</v>
      </c>
      <c r="B817" s="144" t="s">
        <v>10390</v>
      </c>
      <c r="C817" s="145">
        <v>44078</v>
      </c>
      <c r="D817" s="145">
        <v>45634</v>
      </c>
      <c r="E817" s="145">
        <f t="shared" si="111"/>
        <v>46363</v>
      </c>
      <c r="F817" s="144" t="s">
        <v>1975</v>
      </c>
      <c r="G817" s="144" t="s">
        <v>10391</v>
      </c>
      <c r="H817" s="144" t="s">
        <v>7919</v>
      </c>
      <c r="I817" s="144" t="s">
        <v>3492</v>
      </c>
      <c r="J817" s="144" t="s">
        <v>2467</v>
      </c>
      <c r="K817" s="146" t="str">
        <f t="shared" si="109"/>
        <v>LP</v>
      </c>
      <c r="L817" s="148" t="s">
        <v>6261</v>
      </c>
      <c r="M817" s="144" t="str">
        <f t="shared" si="112"/>
        <v>Medium</v>
      </c>
      <c r="N817" s="144" t="s">
        <v>1364</v>
      </c>
      <c r="O817" s="189" t="s">
        <v>8680</v>
      </c>
      <c r="P817" s="144" t="s">
        <v>8681</v>
      </c>
      <c r="Q817" s="147" t="s">
        <v>8682</v>
      </c>
      <c r="R817" s="5"/>
    </row>
    <row r="818" spans="1:18" s="10" customFormat="1" ht="72" customHeight="1" x14ac:dyDescent="0.35">
      <c r="A818" s="144" t="str">
        <f t="shared" ca="1" si="110"/>
        <v>Active</v>
      </c>
      <c r="B818" s="144" t="s">
        <v>10293</v>
      </c>
      <c r="C818" s="145">
        <v>43546</v>
      </c>
      <c r="D818" s="145">
        <v>45688</v>
      </c>
      <c r="E818" s="145">
        <f>DATE(YEAR(D818)+1,MONTH(D818),DAY(D818)-1)</f>
        <v>46052</v>
      </c>
      <c r="F818" s="144" t="s">
        <v>3446</v>
      </c>
      <c r="G818" s="144" t="s">
        <v>4773</v>
      </c>
      <c r="H818" s="144" t="s">
        <v>19</v>
      </c>
      <c r="I818" s="144" t="s">
        <v>3492</v>
      </c>
      <c r="J818" s="144" t="s">
        <v>2467</v>
      </c>
      <c r="K818" s="146" t="str">
        <f t="shared" si="109"/>
        <v>LP</v>
      </c>
      <c r="L818" s="148" t="s">
        <v>6261</v>
      </c>
      <c r="M818" s="144" t="str">
        <f t="shared" si="112"/>
        <v>Medium</v>
      </c>
      <c r="N818" s="144" t="s">
        <v>4774</v>
      </c>
      <c r="O818" s="189" t="s">
        <v>10294</v>
      </c>
      <c r="P818" s="144" t="s">
        <v>10295</v>
      </c>
      <c r="Q818" s="147" t="s">
        <v>10296</v>
      </c>
      <c r="R818" s="5"/>
    </row>
    <row r="819" spans="1:18" s="10" customFormat="1" ht="42" customHeight="1" x14ac:dyDescent="0.35">
      <c r="A819" s="144" t="str">
        <f t="shared" ca="1" si="110"/>
        <v>Expired</v>
      </c>
      <c r="B819" s="144" t="s">
        <v>6989</v>
      </c>
      <c r="C819" s="145">
        <v>42198</v>
      </c>
      <c r="D819" s="145">
        <v>45458</v>
      </c>
      <c r="E819" s="145">
        <f>DATE(YEAR(D819)+1,MONTH(D819),DAY(D819)-1)</f>
        <v>45822</v>
      </c>
      <c r="F819" s="144" t="s">
        <v>608</v>
      </c>
      <c r="G819" s="144" t="s">
        <v>8679</v>
      </c>
      <c r="H819" s="144" t="s">
        <v>7919</v>
      </c>
      <c r="I819" s="144" t="s">
        <v>3492</v>
      </c>
      <c r="J819" s="144" t="s">
        <v>2467</v>
      </c>
      <c r="K819" s="146" t="str">
        <f t="shared" si="109"/>
        <v>LP</v>
      </c>
      <c r="L819" s="148" t="s">
        <v>6263</v>
      </c>
      <c r="M819" s="144" t="str">
        <f t="shared" si="112"/>
        <v>Medium</v>
      </c>
      <c r="N819" s="144" t="s">
        <v>7350</v>
      </c>
      <c r="O819" s="189" t="s">
        <v>8327</v>
      </c>
      <c r="P819" s="144" t="s">
        <v>6990</v>
      </c>
      <c r="Q819" s="147" t="s">
        <v>8328</v>
      </c>
      <c r="R819" s="5"/>
    </row>
    <row r="820" spans="1:18" s="10" customFormat="1" ht="51" customHeight="1" x14ac:dyDescent="0.35">
      <c r="A820" s="144" t="str">
        <f t="shared" ca="1" si="110"/>
        <v>Expired</v>
      </c>
      <c r="B820" s="144" t="s">
        <v>338</v>
      </c>
      <c r="C820" s="145">
        <v>41876</v>
      </c>
      <c r="D820" s="145">
        <v>43469</v>
      </c>
      <c r="E820" s="145">
        <f t="shared" ref="E820:E835" si="113">DATE(YEAR(D820)+2,MONTH(D820),DAY(D820)-1)</f>
        <v>44199</v>
      </c>
      <c r="F820" s="144" t="s">
        <v>2094</v>
      </c>
      <c r="G820" s="144" t="s">
        <v>4775</v>
      </c>
      <c r="H820" s="144" t="s">
        <v>7921</v>
      </c>
      <c r="I820" s="144" t="s">
        <v>3492</v>
      </c>
      <c r="J820" s="144" t="s">
        <v>2467</v>
      </c>
      <c r="K820" s="146" t="str">
        <f t="shared" si="109"/>
        <v>LP</v>
      </c>
      <c r="L820" s="148" t="s">
        <v>6264</v>
      </c>
      <c r="M820" s="144" t="str">
        <f t="shared" si="112"/>
        <v>Low</v>
      </c>
      <c r="N820" s="144" t="s">
        <v>3447</v>
      </c>
      <c r="O820" s="189" t="s">
        <v>8676</v>
      </c>
      <c r="P820" s="144" t="s">
        <v>8677</v>
      </c>
      <c r="Q820" s="147" t="s">
        <v>8678</v>
      </c>
      <c r="R820" s="5"/>
    </row>
    <row r="821" spans="1:18" s="10" customFormat="1" ht="45" customHeight="1" x14ac:dyDescent="0.35">
      <c r="A821" s="144" t="str">
        <f t="shared" ca="1" si="110"/>
        <v>Expired</v>
      </c>
      <c r="B821" s="144" t="s">
        <v>6760</v>
      </c>
      <c r="C821" s="145">
        <v>45056</v>
      </c>
      <c r="D821" s="145">
        <f>C821</f>
        <v>45056</v>
      </c>
      <c r="E821" s="145">
        <f t="shared" si="113"/>
        <v>45786</v>
      </c>
      <c r="F821" s="144" t="s">
        <v>6761</v>
      </c>
      <c r="G821" s="144" t="s">
        <v>6762</v>
      </c>
      <c r="H821" s="144" t="s">
        <v>7919</v>
      </c>
      <c r="I821" s="144" t="s">
        <v>3492</v>
      </c>
      <c r="J821" s="144" t="s">
        <v>2467</v>
      </c>
      <c r="K821" s="146" t="str">
        <f t="shared" si="109"/>
        <v>LP</v>
      </c>
      <c r="L821" s="144" t="s">
        <v>6261</v>
      </c>
      <c r="M821" s="144" t="str">
        <f>IF(EXACT(L821,"Overseas Charities Operating in Jamaica"),"Medium",IF(EXACT(L821,"Muslim Groups/Foundations"),"Medium",IF(EXACT(L821,"Churches"),"Low",IF(EXACT(L821,"Benevolent Societies"),"Low",IF(EXACT(L821,"Alumni/Past Students Associations"),"Low",IF(EXACT(L821,"Schools(Government/Private)"),"Low",IF(EXACT(L821,"Govt.Based Trusts/Charities"),"Low",IF(EXACT(L821,"Trust"),"Medium",IF(EXACT(L821,"Company Based Foundations"),"Medium",IF(EXACT(L821,"Other Foundations"),"Medium",IF(EXACT(L821,"Unincorporated Groups"),"Medium","")))))))))))</f>
        <v>Medium</v>
      </c>
      <c r="N821" s="144" t="s">
        <v>7351</v>
      </c>
      <c r="O821" s="189" t="s">
        <v>8675</v>
      </c>
      <c r="P821" s="144" t="s">
        <v>8673</v>
      </c>
      <c r="Q821" s="147" t="s">
        <v>8674</v>
      </c>
      <c r="R821" s="5"/>
    </row>
    <row r="822" spans="1:18" s="10" customFormat="1" ht="51.75" customHeight="1" x14ac:dyDescent="0.35">
      <c r="A822" s="144" t="str">
        <f t="shared" ca="1" si="110"/>
        <v>Expired</v>
      </c>
      <c r="B822" s="144" t="s">
        <v>6123</v>
      </c>
      <c r="C822" s="145">
        <v>44823</v>
      </c>
      <c r="D822" s="145">
        <v>44823</v>
      </c>
      <c r="E822" s="145">
        <f t="shared" si="113"/>
        <v>45553</v>
      </c>
      <c r="F822" s="144" t="s">
        <v>6124</v>
      </c>
      <c r="G822" s="144" t="s">
        <v>6125</v>
      </c>
      <c r="H822" s="144" t="s">
        <v>7919</v>
      </c>
      <c r="I822" s="144" t="s">
        <v>3492</v>
      </c>
      <c r="J822" s="144" t="s">
        <v>2467</v>
      </c>
      <c r="K822" s="146" t="str">
        <f t="shared" si="109"/>
        <v>LP</v>
      </c>
      <c r="L822" s="148" t="s">
        <v>6264</v>
      </c>
      <c r="M822" s="144" t="str">
        <f t="shared" ref="M822:M849" si="114">IF(EXACT(L822,"Overseas Charities Operating in Jamaica"),"Medium",IF(EXACT(L822,"Muslim Groups/Foundations"),"Medium",IF(EXACT(L822,"Churches"),"Low",IF(EXACT(L822,"Benevolent Societies"),"Low",IF(EXACT(L822,"Alumni/Past Students'associations"),"Low",IF(EXACT(L822,"Schools(Government/Private)"),"Low",IF(EXACT(L822,"Govt.Based Trust/Charities"),"Low",IF(EXACT(L822,"Trust"),"Medium",IF(EXACT(L822,"Company Based Foundations"),"Medium",IF(EXACT(L822,"Other Foundations"),"Medium",IF(EXACT(L822,"Unincorporated Groups"),"Medium","")))))))))))</f>
        <v>Low</v>
      </c>
      <c r="N822" s="144" t="s">
        <v>7416</v>
      </c>
      <c r="O822" s="189" t="s">
        <v>8670</v>
      </c>
      <c r="P822" s="144" t="s">
        <v>8671</v>
      </c>
      <c r="Q822" s="147" t="s">
        <v>8672</v>
      </c>
      <c r="R822" s="5"/>
    </row>
    <row r="823" spans="1:18" s="10" customFormat="1" ht="32.25" customHeight="1" x14ac:dyDescent="0.35">
      <c r="A823" s="144" t="str">
        <f t="shared" ca="1" si="110"/>
        <v>Active</v>
      </c>
      <c r="B823" s="148" t="s">
        <v>6400</v>
      </c>
      <c r="C823" s="153">
        <v>44161</v>
      </c>
      <c r="D823" s="157">
        <v>45622</v>
      </c>
      <c r="E823" s="145">
        <f t="shared" si="113"/>
        <v>46351</v>
      </c>
      <c r="F823" s="144" t="s">
        <v>2328</v>
      </c>
      <c r="G823" s="148" t="s">
        <v>2329</v>
      </c>
      <c r="H823" s="148" t="s">
        <v>10</v>
      </c>
      <c r="I823" s="148" t="s">
        <v>2237</v>
      </c>
      <c r="J823" s="144" t="s">
        <v>2467</v>
      </c>
      <c r="K823" s="146" t="str">
        <f t="shared" si="109"/>
        <v>LP</v>
      </c>
      <c r="L823" s="148" t="s">
        <v>6263</v>
      </c>
      <c r="M823" s="144" t="str">
        <f t="shared" si="114"/>
        <v>Medium</v>
      </c>
      <c r="N823" s="148" t="s">
        <v>7352</v>
      </c>
      <c r="O823" s="190" t="s">
        <v>9402</v>
      </c>
      <c r="P823" s="148" t="s">
        <v>6607</v>
      </c>
      <c r="Q823" s="158" t="s">
        <v>6608</v>
      </c>
      <c r="R823" s="5"/>
    </row>
    <row r="824" spans="1:18" s="10" customFormat="1" ht="79.3" x14ac:dyDescent="0.35">
      <c r="A824" s="144" t="str">
        <f t="shared" ca="1" si="110"/>
        <v>Active</v>
      </c>
      <c r="B824" s="144" t="s">
        <v>6319</v>
      </c>
      <c r="C824" s="145">
        <v>42626</v>
      </c>
      <c r="D824" s="145">
        <v>45548</v>
      </c>
      <c r="E824" s="145">
        <f t="shared" si="113"/>
        <v>46277</v>
      </c>
      <c r="F824" s="144" t="s">
        <v>857</v>
      </c>
      <c r="G824" s="144" t="s">
        <v>4776</v>
      </c>
      <c r="H824" s="144" t="s">
        <v>7919</v>
      </c>
      <c r="I824" s="144" t="s">
        <v>3492</v>
      </c>
      <c r="J824" s="144" t="s">
        <v>2467</v>
      </c>
      <c r="K824" s="146" t="str">
        <f t="shared" si="109"/>
        <v>LP</v>
      </c>
      <c r="L824" s="148" t="s">
        <v>6264</v>
      </c>
      <c r="M824" s="144" t="str">
        <f t="shared" si="114"/>
        <v>Low</v>
      </c>
      <c r="N824" s="144" t="s">
        <v>7632</v>
      </c>
      <c r="O824" s="189" t="s">
        <v>10290</v>
      </c>
      <c r="P824" s="144" t="s">
        <v>10292</v>
      </c>
      <c r="Q824" s="147" t="s">
        <v>10291</v>
      </c>
      <c r="R824" s="5"/>
    </row>
    <row r="825" spans="1:18" s="10" customFormat="1" ht="190.3" x14ac:dyDescent="0.35">
      <c r="A825" s="144" t="str">
        <f t="shared" ca="1" si="110"/>
        <v>Expired</v>
      </c>
      <c r="B825" s="144" t="s">
        <v>5959</v>
      </c>
      <c r="C825" s="145">
        <v>42615</v>
      </c>
      <c r="D825" s="145">
        <v>44782</v>
      </c>
      <c r="E825" s="145">
        <f t="shared" si="113"/>
        <v>45512</v>
      </c>
      <c r="F825" s="144" t="s">
        <v>10557</v>
      </c>
      <c r="G825" s="144" t="s">
        <v>4777</v>
      </c>
      <c r="H825" s="144" t="s">
        <v>7919</v>
      </c>
      <c r="I825" s="144" t="s">
        <v>3492</v>
      </c>
      <c r="J825" s="144" t="s">
        <v>2467</v>
      </c>
      <c r="K825" s="146" t="str">
        <f t="shared" si="109"/>
        <v>LP</v>
      </c>
      <c r="L825" s="148" t="s">
        <v>6261</v>
      </c>
      <c r="M825" s="144" t="str">
        <f t="shared" si="114"/>
        <v>Medium</v>
      </c>
      <c r="N825" s="144" t="s">
        <v>4778</v>
      </c>
      <c r="O825" s="189"/>
      <c r="P825" s="144" t="s">
        <v>1398</v>
      </c>
      <c r="Q825" s="147" t="s">
        <v>4779</v>
      </c>
      <c r="R825" s="5"/>
    </row>
    <row r="826" spans="1:18" s="10" customFormat="1" ht="36" customHeight="1" x14ac:dyDescent="0.35">
      <c r="A826" s="144" t="str">
        <f t="shared" ca="1" si="110"/>
        <v>Active</v>
      </c>
      <c r="B826" s="144" t="s">
        <v>5932</v>
      </c>
      <c r="C826" s="145">
        <v>41816</v>
      </c>
      <c r="D826" s="145">
        <v>45469</v>
      </c>
      <c r="E826" s="145">
        <f t="shared" si="113"/>
        <v>46198</v>
      </c>
      <c r="F826" s="144" t="s">
        <v>9928</v>
      </c>
      <c r="G826" s="144" t="s">
        <v>4781</v>
      </c>
      <c r="H826" s="148" t="s">
        <v>13</v>
      </c>
      <c r="I826" s="144" t="s">
        <v>3492</v>
      </c>
      <c r="J826" s="144" t="s">
        <v>2467</v>
      </c>
      <c r="K826" s="146" t="str">
        <f t="shared" si="109"/>
        <v>LP</v>
      </c>
      <c r="L826" s="148" t="s">
        <v>6264</v>
      </c>
      <c r="M826" s="144" t="str">
        <f t="shared" si="114"/>
        <v>Low</v>
      </c>
      <c r="N826" s="144" t="s">
        <v>7633</v>
      </c>
      <c r="O826" s="189" t="s">
        <v>9930</v>
      </c>
      <c r="P826" s="144" t="s">
        <v>9931</v>
      </c>
      <c r="Q826" s="147" t="s">
        <v>9932</v>
      </c>
      <c r="R826" s="5"/>
    </row>
    <row r="827" spans="1:18" s="10" customFormat="1" ht="111" x14ac:dyDescent="0.35">
      <c r="A827" s="144" t="str">
        <f t="shared" ca="1" si="110"/>
        <v>Expired</v>
      </c>
      <c r="B827" s="144" t="s">
        <v>499</v>
      </c>
      <c r="C827" s="145">
        <v>42044</v>
      </c>
      <c r="D827" s="145">
        <v>43505</v>
      </c>
      <c r="E827" s="145">
        <f t="shared" si="113"/>
        <v>44235</v>
      </c>
      <c r="F827" s="144" t="s">
        <v>2066</v>
      </c>
      <c r="G827" s="144" t="s">
        <v>8666</v>
      </c>
      <c r="H827" s="144" t="s">
        <v>19</v>
      </c>
      <c r="I827" s="144" t="s">
        <v>3492</v>
      </c>
      <c r="J827" s="144" t="s">
        <v>2467</v>
      </c>
      <c r="K827" s="146" t="str">
        <f t="shared" ref="K827:K858" si="115">IF(EXACT(J827,"C - COMPANY ACT"),"LP",IF(EXACT(J827,"V- VEST ACT (WITHIN PARLIAMENT) "),"LP",IF(EXACT(J827,"FS - FRIENDLY SOCIETIES ACT"),"LP",IF(EXACT(J827,"UN - UNICORPORATED"),"LA",""))))</f>
        <v>LP</v>
      </c>
      <c r="L827" s="148" t="s">
        <v>6264</v>
      </c>
      <c r="M827" s="144" t="str">
        <f t="shared" si="114"/>
        <v>Low</v>
      </c>
      <c r="N827" s="144" t="s">
        <v>4782</v>
      </c>
      <c r="O827" s="189" t="s">
        <v>8667</v>
      </c>
      <c r="P827" s="144" t="s">
        <v>8668</v>
      </c>
      <c r="Q827" s="147" t="s">
        <v>8669</v>
      </c>
      <c r="R827" s="5"/>
    </row>
    <row r="828" spans="1:18" s="10" customFormat="1" ht="111" x14ac:dyDescent="0.35">
      <c r="A828" s="144" t="str">
        <f t="shared" ca="1" si="110"/>
        <v>Expired</v>
      </c>
      <c r="B828" s="144" t="s">
        <v>729</v>
      </c>
      <c r="C828" s="145">
        <v>42412</v>
      </c>
      <c r="D828" s="145">
        <v>42412</v>
      </c>
      <c r="E828" s="145">
        <f t="shared" si="113"/>
        <v>43142</v>
      </c>
      <c r="F828" s="144" t="s">
        <v>730</v>
      </c>
      <c r="G828" s="144" t="s">
        <v>4785</v>
      </c>
      <c r="H828" s="144" t="s">
        <v>7919</v>
      </c>
      <c r="I828" s="144" t="s">
        <v>3492</v>
      </c>
      <c r="J828" s="144" t="s">
        <v>2467</v>
      </c>
      <c r="K828" s="146" t="str">
        <f t="shared" si="115"/>
        <v>LP</v>
      </c>
      <c r="L828" s="148" t="s">
        <v>6264</v>
      </c>
      <c r="M828" s="144" t="str">
        <f t="shared" si="114"/>
        <v>Low</v>
      </c>
      <c r="N828" s="144" t="s">
        <v>7634</v>
      </c>
      <c r="O828" s="189"/>
      <c r="P828" s="144" t="s">
        <v>749</v>
      </c>
      <c r="Q828" s="147" t="s">
        <v>749</v>
      </c>
      <c r="R828" s="5"/>
    </row>
    <row r="829" spans="1:18" s="10" customFormat="1" ht="71.25" customHeight="1" x14ac:dyDescent="0.35">
      <c r="A829" s="144" t="str">
        <f t="shared" ca="1" si="110"/>
        <v>Expired</v>
      </c>
      <c r="B829" s="144" t="s">
        <v>2845</v>
      </c>
      <c r="C829" s="145">
        <v>44690</v>
      </c>
      <c r="D829" s="145">
        <v>44690</v>
      </c>
      <c r="E829" s="145">
        <f t="shared" si="113"/>
        <v>45420</v>
      </c>
      <c r="F829" s="144" t="s">
        <v>5797</v>
      </c>
      <c r="G829" s="144" t="s">
        <v>4786</v>
      </c>
      <c r="H829" s="144" t="s">
        <v>19</v>
      </c>
      <c r="I829" s="144" t="s">
        <v>3492</v>
      </c>
      <c r="J829" s="144" t="s">
        <v>2467</v>
      </c>
      <c r="K829" s="146" t="str">
        <f t="shared" si="115"/>
        <v>LP</v>
      </c>
      <c r="L829" s="148" t="s">
        <v>6264</v>
      </c>
      <c r="M829" s="144" t="str">
        <f t="shared" si="114"/>
        <v>Low</v>
      </c>
      <c r="N829" s="144" t="s">
        <v>240</v>
      </c>
      <c r="O829" s="189" t="s">
        <v>8686</v>
      </c>
      <c r="P829" s="144" t="s">
        <v>8687</v>
      </c>
      <c r="Q829" s="152" t="s">
        <v>8688</v>
      </c>
      <c r="R829" s="5"/>
    </row>
    <row r="830" spans="1:18" s="10" customFormat="1" ht="58.5" customHeight="1" x14ac:dyDescent="0.35">
      <c r="A830" s="144" t="str">
        <f t="shared" ca="1" si="110"/>
        <v>Expired</v>
      </c>
      <c r="B830" s="144" t="s">
        <v>2220</v>
      </c>
      <c r="C830" s="145">
        <v>44309</v>
      </c>
      <c r="D830" s="145">
        <v>44309</v>
      </c>
      <c r="E830" s="145">
        <f t="shared" si="113"/>
        <v>45038</v>
      </c>
      <c r="F830" s="144" t="s">
        <v>5798</v>
      </c>
      <c r="G830" s="144" t="s">
        <v>4787</v>
      </c>
      <c r="H830" s="144" t="s">
        <v>19</v>
      </c>
      <c r="I830" s="144" t="s">
        <v>3492</v>
      </c>
      <c r="J830" s="144" t="s">
        <v>2467</v>
      </c>
      <c r="K830" s="146" t="str">
        <f t="shared" si="115"/>
        <v>LP</v>
      </c>
      <c r="L830" s="148" t="s">
        <v>6264</v>
      </c>
      <c r="M830" s="144" t="str">
        <f t="shared" si="114"/>
        <v>Low</v>
      </c>
      <c r="N830" s="144" t="s">
        <v>1364</v>
      </c>
      <c r="O830" s="189"/>
      <c r="P830" s="144" t="s">
        <v>749</v>
      </c>
      <c r="Q830" s="147" t="s">
        <v>749</v>
      </c>
      <c r="R830" s="5"/>
    </row>
    <row r="831" spans="1:18" s="10" customFormat="1" ht="15.9" x14ac:dyDescent="0.35">
      <c r="A831" s="144" t="str">
        <f t="shared" ca="1" si="110"/>
        <v>Active</v>
      </c>
      <c r="B831" s="148" t="s">
        <v>3134</v>
      </c>
      <c r="C831" s="153">
        <v>44518</v>
      </c>
      <c r="D831" s="157">
        <v>45248</v>
      </c>
      <c r="E831" s="145">
        <f t="shared" si="113"/>
        <v>45978</v>
      </c>
      <c r="F831" s="144" t="s">
        <v>3135</v>
      </c>
      <c r="G831" s="148" t="s">
        <v>4789</v>
      </c>
      <c r="H831" s="148" t="s">
        <v>450</v>
      </c>
      <c r="I831" s="148" t="s">
        <v>2237</v>
      </c>
      <c r="J831" s="144" t="s">
        <v>2467</v>
      </c>
      <c r="K831" s="146" t="str">
        <f t="shared" si="115"/>
        <v>LP</v>
      </c>
      <c r="L831" s="148" t="s">
        <v>6264</v>
      </c>
      <c r="M831" s="144" t="str">
        <f t="shared" si="114"/>
        <v>Low</v>
      </c>
      <c r="N831" s="148" t="s">
        <v>3136</v>
      </c>
      <c r="O831" s="190"/>
      <c r="P831" s="148" t="s">
        <v>3137</v>
      </c>
      <c r="Q831" s="158" t="s">
        <v>4790</v>
      </c>
      <c r="R831" s="5"/>
    </row>
    <row r="832" spans="1:18" s="10" customFormat="1" ht="47.6" x14ac:dyDescent="0.35">
      <c r="A832" s="144" t="str">
        <f t="shared" ca="1" si="110"/>
        <v>Expired</v>
      </c>
      <c r="B832" s="144" t="s">
        <v>8881</v>
      </c>
      <c r="C832" s="145">
        <v>44140</v>
      </c>
      <c r="D832" s="145">
        <v>44870</v>
      </c>
      <c r="E832" s="145">
        <f t="shared" si="113"/>
        <v>45600</v>
      </c>
      <c r="F832" s="144" t="s">
        <v>10558</v>
      </c>
      <c r="G832" s="144" t="s">
        <v>8882</v>
      </c>
      <c r="H832" s="144" t="s">
        <v>716</v>
      </c>
      <c r="I832" s="144" t="s">
        <v>3492</v>
      </c>
      <c r="J832" s="144" t="s">
        <v>2467</v>
      </c>
      <c r="K832" s="146" t="str">
        <f t="shared" si="115"/>
        <v>LP</v>
      </c>
      <c r="L832" s="148" t="s">
        <v>6264</v>
      </c>
      <c r="M832" s="144" t="str">
        <f t="shared" si="114"/>
        <v>Low</v>
      </c>
      <c r="N832" s="144" t="s">
        <v>1364</v>
      </c>
      <c r="O832" s="189" t="s">
        <v>8883</v>
      </c>
      <c r="P832" s="144" t="s">
        <v>8884</v>
      </c>
      <c r="Q832" s="152" t="s">
        <v>4791</v>
      </c>
      <c r="R832" s="5"/>
    </row>
    <row r="833" spans="1:18" s="10" customFormat="1" ht="72" customHeight="1" x14ac:dyDescent="0.35">
      <c r="A833" s="144" t="str">
        <f t="shared" ca="1" si="110"/>
        <v>Active</v>
      </c>
      <c r="B833" s="144" t="s">
        <v>3206</v>
      </c>
      <c r="C833" s="145">
        <v>41786</v>
      </c>
      <c r="D833" s="145">
        <v>45439</v>
      </c>
      <c r="E833" s="145">
        <f t="shared" si="113"/>
        <v>46168</v>
      </c>
      <c r="F833" s="144" t="s">
        <v>2006</v>
      </c>
      <c r="G833" s="144" t="s">
        <v>6307</v>
      </c>
      <c r="H833" s="144" t="s">
        <v>19</v>
      </c>
      <c r="I833" s="144" t="s">
        <v>3492</v>
      </c>
      <c r="J833" s="144" t="s">
        <v>2467</v>
      </c>
      <c r="K833" s="146" t="str">
        <f t="shared" si="115"/>
        <v>LP</v>
      </c>
      <c r="L833" s="148" t="s">
        <v>6264</v>
      </c>
      <c r="M833" s="144" t="str">
        <f t="shared" si="114"/>
        <v>Low</v>
      </c>
      <c r="N833" s="144" t="s">
        <v>275</v>
      </c>
      <c r="O833" s="189" t="s">
        <v>9870</v>
      </c>
      <c r="P833" s="144" t="s">
        <v>9871</v>
      </c>
      <c r="Q833" s="147" t="s">
        <v>9872</v>
      </c>
      <c r="R833" s="5"/>
    </row>
    <row r="834" spans="1:18" s="10" customFormat="1" ht="85.5" customHeight="1" x14ac:dyDescent="0.35">
      <c r="A834" s="144" t="str">
        <f t="shared" ca="1" si="110"/>
        <v>Expired</v>
      </c>
      <c r="B834" s="144" t="s">
        <v>2657</v>
      </c>
      <c r="C834" s="145">
        <v>42103</v>
      </c>
      <c r="D834" s="145">
        <v>44295</v>
      </c>
      <c r="E834" s="145">
        <f t="shared" si="113"/>
        <v>45024</v>
      </c>
      <c r="F834" s="144" t="s">
        <v>551</v>
      </c>
      <c r="G834" s="144" t="s">
        <v>7268</v>
      </c>
      <c r="H834" s="144" t="s">
        <v>23</v>
      </c>
      <c r="I834" s="144" t="s">
        <v>3492</v>
      </c>
      <c r="J834" s="144" t="s">
        <v>2467</v>
      </c>
      <c r="K834" s="146" t="str">
        <f t="shared" si="115"/>
        <v>LP</v>
      </c>
      <c r="L834" s="148" t="s">
        <v>6264</v>
      </c>
      <c r="M834" s="144" t="str">
        <f t="shared" si="114"/>
        <v>Low</v>
      </c>
      <c r="N834" s="144" t="s">
        <v>7635</v>
      </c>
      <c r="O834" s="189"/>
      <c r="P834" s="144" t="s">
        <v>1046</v>
      </c>
      <c r="Q834" s="147" t="s">
        <v>4792</v>
      </c>
      <c r="R834" s="5"/>
    </row>
    <row r="835" spans="1:18" s="10" customFormat="1" ht="84" customHeight="1" x14ac:dyDescent="0.35">
      <c r="A835" s="144" t="str">
        <f t="shared" ca="1" si="110"/>
        <v>Expired</v>
      </c>
      <c r="B835" s="144" t="s">
        <v>1648</v>
      </c>
      <c r="C835" s="145">
        <v>44152</v>
      </c>
      <c r="D835" s="145">
        <v>44152</v>
      </c>
      <c r="E835" s="145">
        <f t="shared" si="113"/>
        <v>44881</v>
      </c>
      <c r="F835" s="144" t="s">
        <v>3343</v>
      </c>
      <c r="G835" s="144" t="s">
        <v>4793</v>
      </c>
      <c r="H835" s="144" t="s">
        <v>45</v>
      </c>
      <c r="I835" s="144" t="s">
        <v>3492</v>
      </c>
      <c r="J835" s="144" t="s">
        <v>2467</v>
      </c>
      <c r="K835" s="146" t="str">
        <f t="shared" si="115"/>
        <v>LP</v>
      </c>
      <c r="L835" s="148" t="s">
        <v>6264</v>
      </c>
      <c r="M835" s="144" t="str">
        <f t="shared" si="114"/>
        <v>Low</v>
      </c>
      <c r="N835" s="144" t="s">
        <v>4794</v>
      </c>
      <c r="O835" s="189" t="s">
        <v>10498</v>
      </c>
      <c r="P835" s="144" t="s">
        <v>8710</v>
      </c>
      <c r="Q835" s="152" t="s">
        <v>8711</v>
      </c>
      <c r="R835" s="5"/>
    </row>
    <row r="836" spans="1:18" s="10" customFormat="1" ht="63" customHeight="1" x14ac:dyDescent="0.35">
      <c r="A836" s="144" t="str">
        <f t="shared" ca="1" si="110"/>
        <v>Expired</v>
      </c>
      <c r="B836" s="144" t="s">
        <v>2749</v>
      </c>
      <c r="C836" s="145">
        <v>42983</v>
      </c>
      <c r="D836" s="145">
        <v>45540</v>
      </c>
      <c r="E836" s="145">
        <f>DATE(YEAR(D836)+1,MONTH(D836),DAY(D836)-1)</f>
        <v>45904</v>
      </c>
      <c r="F836" s="144" t="s">
        <v>2034</v>
      </c>
      <c r="G836" s="144" t="s">
        <v>4795</v>
      </c>
      <c r="H836" s="144" t="s">
        <v>19</v>
      </c>
      <c r="I836" s="144" t="s">
        <v>3492</v>
      </c>
      <c r="J836" s="144" t="s">
        <v>2467</v>
      </c>
      <c r="K836" s="146" t="str">
        <f t="shared" si="115"/>
        <v>LP</v>
      </c>
      <c r="L836" s="148" t="s">
        <v>6264</v>
      </c>
      <c r="M836" s="144" t="str">
        <f t="shared" si="114"/>
        <v>Low</v>
      </c>
      <c r="N836" s="144" t="s">
        <v>4796</v>
      </c>
      <c r="O836" s="189" t="s">
        <v>10497</v>
      </c>
      <c r="P836" s="169" t="s">
        <v>9221</v>
      </c>
      <c r="Q836" s="147" t="s">
        <v>9222</v>
      </c>
      <c r="R836" s="5"/>
    </row>
    <row r="837" spans="1:18" s="10" customFormat="1" ht="61.5" customHeight="1" x14ac:dyDescent="0.35">
      <c r="A837" s="144" t="str">
        <f t="shared" ca="1" si="110"/>
        <v>Active</v>
      </c>
      <c r="B837" s="144" t="s">
        <v>2917</v>
      </c>
      <c r="C837" s="145">
        <v>44728</v>
      </c>
      <c r="D837" s="145">
        <v>45459</v>
      </c>
      <c r="E837" s="145">
        <f>DATE(YEAR(D837)+2,MONTH(D837),DAY(D837)-1)</f>
        <v>46188</v>
      </c>
      <c r="F837" s="144" t="s">
        <v>5799</v>
      </c>
      <c r="G837" s="144" t="s">
        <v>4797</v>
      </c>
      <c r="H837" s="144" t="s">
        <v>19</v>
      </c>
      <c r="I837" s="144" t="s">
        <v>3492</v>
      </c>
      <c r="J837" s="144" t="s">
        <v>2467</v>
      </c>
      <c r="K837" s="146" t="str">
        <f t="shared" si="115"/>
        <v>LP</v>
      </c>
      <c r="L837" s="148" t="s">
        <v>6264</v>
      </c>
      <c r="M837" s="144" t="str">
        <f t="shared" si="114"/>
        <v>Low</v>
      </c>
      <c r="N837" s="144" t="s">
        <v>4532</v>
      </c>
      <c r="O837" s="189" t="s">
        <v>8707</v>
      </c>
      <c r="P837" s="144" t="s">
        <v>8708</v>
      </c>
      <c r="Q837" s="147" t="s">
        <v>8709</v>
      </c>
      <c r="R837" s="5"/>
    </row>
    <row r="838" spans="1:18" s="10" customFormat="1" ht="31.75" x14ac:dyDescent="0.35">
      <c r="A838" s="144" t="str">
        <f t="shared" ca="1" si="110"/>
        <v>Expired</v>
      </c>
      <c r="B838" s="144" t="s">
        <v>512</v>
      </c>
      <c r="C838" s="145">
        <v>42044</v>
      </c>
      <c r="D838" s="145">
        <v>42044</v>
      </c>
      <c r="E838" s="145">
        <f>DATE(YEAR(D838)+2,MONTH(D838),DAY(D838)-1)</f>
        <v>42774</v>
      </c>
      <c r="F838" s="144" t="s">
        <v>513</v>
      </c>
      <c r="G838" s="144" t="s">
        <v>4798</v>
      </c>
      <c r="H838" s="144" t="s">
        <v>19</v>
      </c>
      <c r="I838" s="144" t="s">
        <v>3492</v>
      </c>
      <c r="J838" s="144" t="s">
        <v>2467</v>
      </c>
      <c r="K838" s="146" t="str">
        <f t="shared" si="115"/>
        <v>LP</v>
      </c>
      <c r="L838" s="148" t="s">
        <v>6264</v>
      </c>
      <c r="M838" s="144" t="str">
        <f t="shared" si="114"/>
        <v>Low</v>
      </c>
      <c r="N838" s="144" t="s">
        <v>4796</v>
      </c>
      <c r="O838" s="189"/>
      <c r="P838" s="144"/>
      <c r="Q838" s="152"/>
      <c r="R838" s="5"/>
    </row>
    <row r="839" spans="1:18" s="10" customFormat="1" ht="63.45" x14ac:dyDescent="0.35">
      <c r="A839" s="144" t="str">
        <f t="shared" ca="1" si="110"/>
        <v>Expired</v>
      </c>
      <c r="B839" s="144" t="s">
        <v>455</v>
      </c>
      <c r="C839" s="145">
        <v>41953</v>
      </c>
      <c r="D839" s="145">
        <v>41953</v>
      </c>
      <c r="E839" s="145">
        <f>DATE(YEAR(D839)+2,MONTH(D839),DAY(D839)-1)</f>
        <v>42683</v>
      </c>
      <c r="F839" s="144" t="s">
        <v>456</v>
      </c>
      <c r="G839" s="144" t="s">
        <v>4802</v>
      </c>
      <c r="H839" s="144" t="s">
        <v>7919</v>
      </c>
      <c r="I839" s="144" t="s">
        <v>3492</v>
      </c>
      <c r="J839" s="144" t="s">
        <v>2467</v>
      </c>
      <c r="K839" s="146" t="str">
        <f t="shared" si="115"/>
        <v>LP</v>
      </c>
      <c r="L839" s="148" t="s">
        <v>6263</v>
      </c>
      <c r="M839" s="144" t="str">
        <f t="shared" si="114"/>
        <v>Medium</v>
      </c>
      <c r="N839" s="144" t="s">
        <v>8703</v>
      </c>
      <c r="O839" s="189" t="s">
        <v>8704</v>
      </c>
      <c r="P839" s="144" t="s">
        <v>8705</v>
      </c>
      <c r="Q839" s="152" t="s">
        <v>8706</v>
      </c>
      <c r="R839" s="5"/>
    </row>
    <row r="840" spans="1:18" s="10" customFormat="1" ht="111" x14ac:dyDescent="0.35">
      <c r="A840" s="144" t="str">
        <f t="shared" ca="1" si="110"/>
        <v>Active</v>
      </c>
      <c r="B840" s="144" t="s">
        <v>6161</v>
      </c>
      <c r="C840" s="145">
        <v>42655</v>
      </c>
      <c r="D840" s="145">
        <v>45577</v>
      </c>
      <c r="E840" s="145">
        <f>DATE(YEAR(D840)+2,MONTH(D840),DAY(D840)-1)</f>
        <v>46306</v>
      </c>
      <c r="F840" s="144" t="s">
        <v>3344</v>
      </c>
      <c r="G840" s="144" t="s">
        <v>4806</v>
      </c>
      <c r="H840" s="144" t="s">
        <v>7919</v>
      </c>
      <c r="I840" s="144" t="s">
        <v>3492</v>
      </c>
      <c r="J840" s="144" t="s">
        <v>2467</v>
      </c>
      <c r="K840" s="146" t="str">
        <f t="shared" si="115"/>
        <v>LP</v>
      </c>
      <c r="L840" s="148" t="s">
        <v>6261</v>
      </c>
      <c r="M840" s="144" t="str">
        <f t="shared" si="114"/>
        <v>Medium</v>
      </c>
      <c r="N840" s="144" t="s">
        <v>3448</v>
      </c>
      <c r="O840" s="189" t="s">
        <v>10577</v>
      </c>
      <c r="P840" s="144" t="s">
        <v>10578</v>
      </c>
      <c r="Q840" s="147" t="s">
        <v>10579</v>
      </c>
      <c r="R840" s="5"/>
    </row>
    <row r="841" spans="1:18" s="10" customFormat="1" ht="63.45" x14ac:dyDescent="0.35">
      <c r="A841" s="144" t="str">
        <f t="shared" ca="1" si="110"/>
        <v>Expired</v>
      </c>
      <c r="B841" s="144" t="s">
        <v>2724</v>
      </c>
      <c r="C841" s="145">
        <v>42304</v>
      </c>
      <c r="D841" s="145">
        <v>45226</v>
      </c>
      <c r="E841" s="145">
        <f>DATE(YEAR(D841)+2,MONTH(D841),DAY(D841)-1)</f>
        <v>45956</v>
      </c>
      <c r="F841" s="144" t="s">
        <v>3345</v>
      </c>
      <c r="G841" s="144" t="s">
        <v>8891</v>
      </c>
      <c r="H841" s="144" t="s">
        <v>19</v>
      </c>
      <c r="I841" s="144" t="s">
        <v>3492</v>
      </c>
      <c r="J841" s="144" t="s">
        <v>2467</v>
      </c>
      <c r="K841" s="146" t="str">
        <f t="shared" si="115"/>
        <v>LP</v>
      </c>
      <c r="L841" s="148" t="s">
        <v>6263</v>
      </c>
      <c r="M841" s="144" t="str">
        <f t="shared" si="114"/>
        <v>Medium</v>
      </c>
      <c r="N841" s="144" t="s">
        <v>7636</v>
      </c>
      <c r="O841" s="189" t="s">
        <v>8892</v>
      </c>
      <c r="P841" s="144" t="s">
        <v>8894</v>
      </c>
      <c r="Q841" s="147" t="s">
        <v>8893</v>
      </c>
      <c r="R841" s="5"/>
    </row>
    <row r="842" spans="1:18" s="10" customFormat="1" ht="84" customHeight="1" x14ac:dyDescent="0.35">
      <c r="A842" s="144" t="str">
        <f t="shared" ca="1" si="110"/>
        <v>Active</v>
      </c>
      <c r="B842" s="144" t="s">
        <v>2418</v>
      </c>
      <c r="C842" s="145">
        <v>44337</v>
      </c>
      <c r="D842" s="145">
        <v>45798</v>
      </c>
      <c r="E842" s="145">
        <f>DATE(YEAR(D842),MONTH(D842)+18,DAY(D842)-1)</f>
        <v>46346</v>
      </c>
      <c r="F842" s="144" t="s">
        <v>5800</v>
      </c>
      <c r="G842" s="144" t="s">
        <v>4809</v>
      </c>
      <c r="H842" s="144" t="s">
        <v>7919</v>
      </c>
      <c r="I842" s="144" t="s">
        <v>3492</v>
      </c>
      <c r="J842" s="144" t="s">
        <v>2467</v>
      </c>
      <c r="K842" s="146" t="str">
        <f t="shared" si="115"/>
        <v>LP</v>
      </c>
      <c r="L842" s="148" t="s">
        <v>6261</v>
      </c>
      <c r="M842" s="144" t="str">
        <f t="shared" si="114"/>
        <v>Medium</v>
      </c>
      <c r="N842" s="144" t="s">
        <v>4810</v>
      </c>
      <c r="O842" s="189" t="s">
        <v>8649</v>
      </c>
      <c r="P842" s="144" t="s">
        <v>8650</v>
      </c>
      <c r="Q842" s="147" t="s">
        <v>8651</v>
      </c>
      <c r="R842" s="5"/>
    </row>
    <row r="843" spans="1:18" s="10" customFormat="1" ht="70.5" customHeight="1" x14ac:dyDescent="0.35">
      <c r="A843" s="144" t="str">
        <f t="shared" ca="1" si="110"/>
        <v>Expired</v>
      </c>
      <c r="B843" s="144" t="s">
        <v>1001</v>
      </c>
      <c r="C843" s="145">
        <v>42955</v>
      </c>
      <c r="D843" s="145">
        <v>42955</v>
      </c>
      <c r="E843" s="145">
        <f>DATE(YEAR(D843)+2,MONTH(D843),DAY(D843)-1)</f>
        <v>43684</v>
      </c>
      <c r="F843" s="144" t="s">
        <v>1937</v>
      </c>
      <c r="G843" s="144" t="s">
        <v>4811</v>
      </c>
      <c r="H843" s="144" t="s">
        <v>7919</v>
      </c>
      <c r="I843" s="144" t="s">
        <v>3492</v>
      </c>
      <c r="J843" s="144" t="s">
        <v>2467</v>
      </c>
      <c r="K843" s="146" t="str">
        <f t="shared" si="115"/>
        <v>LP</v>
      </c>
      <c r="L843" s="148" t="s">
        <v>6264</v>
      </c>
      <c r="M843" s="144" t="str">
        <f t="shared" si="114"/>
        <v>Low</v>
      </c>
      <c r="N843" s="144" t="s">
        <v>7637</v>
      </c>
      <c r="O843" s="189"/>
      <c r="P843" s="144" t="s">
        <v>749</v>
      </c>
      <c r="Q843" s="152" t="s">
        <v>749</v>
      </c>
      <c r="R843" s="5"/>
    </row>
    <row r="844" spans="1:18" s="10" customFormat="1" ht="57" customHeight="1" x14ac:dyDescent="0.35">
      <c r="A844" s="144" t="str">
        <f t="shared" ca="1" si="110"/>
        <v>Expired</v>
      </c>
      <c r="B844" s="144" t="s">
        <v>2586</v>
      </c>
      <c r="C844" s="145">
        <v>43322</v>
      </c>
      <c r="D844" s="145">
        <v>44053</v>
      </c>
      <c r="E844" s="145">
        <f>DATE(YEAR(D844)+2,MONTH(D844),DAY(D844)-1)</f>
        <v>44782</v>
      </c>
      <c r="F844" s="144" t="s">
        <v>1324</v>
      </c>
      <c r="G844" s="144" t="s">
        <v>4812</v>
      </c>
      <c r="H844" s="144" t="s">
        <v>7919</v>
      </c>
      <c r="I844" s="144" t="s">
        <v>3492</v>
      </c>
      <c r="J844" s="144" t="s">
        <v>2467</v>
      </c>
      <c r="K844" s="146" t="str">
        <f t="shared" si="115"/>
        <v>LP</v>
      </c>
      <c r="L844" s="148" t="s">
        <v>6271</v>
      </c>
      <c r="M844" s="144" t="str">
        <f t="shared" si="114"/>
        <v>Low</v>
      </c>
      <c r="N844" s="144" t="s">
        <v>4813</v>
      </c>
      <c r="O844" s="189"/>
      <c r="P844" s="144" t="s">
        <v>749</v>
      </c>
      <c r="Q844" s="147" t="s">
        <v>749</v>
      </c>
      <c r="R844" s="5"/>
    </row>
    <row r="845" spans="1:18" s="10" customFormat="1" ht="67.5" customHeight="1" x14ac:dyDescent="0.35">
      <c r="A845" s="144" t="str">
        <f t="shared" ca="1" si="110"/>
        <v>Active</v>
      </c>
      <c r="B845" s="144" t="s">
        <v>7100</v>
      </c>
      <c r="C845" s="145">
        <v>42054</v>
      </c>
      <c r="D845" s="145">
        <v>45707</v>
      </c>
      <c r="E845" s="145">
        <f>DATE(YEAR(D845)+2,MONTH(D845),DAY(D845)-1)</f>
        <v>46436</v>
      </c>
      <c r="F845" s="144" t="s">
        <v>515</v>
      </c>
      <c r="G845" s="144" t="s">
        <v>4814</v>
      </c>
      <c r="H845" s="144" t="s">
        <v>7919</v>
      </c>
      <c r="I845" s="144" t="s">
        <v>3492</v>
      </c>
      <c r="J845" s="144" t="s">
        <v>2467</v>
      </c>
      <c r="K845" s="146" t="str">
        <f t="shared" si="115"/>
        <v>LP</v>
      </c>
      <c r="L845" s="148" t="s">
        <v>6261</v>
      </c>
      <c r="M845" s="144" t="str">
        <f t="shared" si="114"/>
        <v>Medium</v>
      </c>
      <c r="N845" s="144" t="s">
        <v>7638</v>
      </c>
      <c r="O845" s="189" t="s">
        <v>10402</v>
      </c>
      <c r="P845" s="144" t="s">
        <v>1815</v>
      </c>
      <c r="Q845" s="147" t="s">
        <v>10403</v>
      </c>
      <c r="R845" s="5"/>
    </row>
    <row r="846" spans="1:18" s="10" customFormat="1" ht="63.45" x14ac:dyDescent="0.35">
      <c r="A846" s="144" t="str">
        <f t="shared" ca="1" si="110"/>
        <v>Expired</v>
      </c>
      <c r="B846" s="144" t="s">
        <v>2441</v>
      </c>
      <c r="C846" s="145">
        <v>43766</v>
      </c>
      <c r="D846" s="145">
        <v>43766</v>
      </c>
      <c r="E846" s="145">
        <f>DATE(YEAR(D846)+2,MONTH(D846),DAY(D846)-1)</f>
        <v>44496</v>
      </c>
      <c r="F846" s="144" t="s">
        <v>5801</v>
      </c>
      <c r="G846" s="144" t="s">
        <v>4815</v>
      </c>
      <c r="H846" s="144" t="s">
        <v>36</v>
      </c>
      <c r="I846" s="144" t="s">
        <v>3492</v>
      </c>
      <c r="J846" s="144" t="s">
        <v>2467</v>
      </c>
      <c r="K846" s="146" t="str">
        <f t="shared" si="115"/>
        <v>LP</v>
      </c>
      <c r="L846" s="148" t="s">
        <v>6264</v>
      </c>
      <c r="M846" s="144" t="str">
        <f t="shared" si="114"/>
        <v>Low</v>
      </c>
      <c r="N846" s="144" t="s">
        <v>1364</v>
      </c>
      <c r="O846" s="189" t="s">
        <v>8700</v>
      </c>
      <c r="P846" s="144" t="s">
        <v>8701</v>
      </c>
      <c r="Q846" s="147" t="s">
        <v>8702</v>
      </c>
      <c r="R846" s="5"/>
    </row>
    <row r="847" spans="1:18" s="10" customFormat="1" ht="237.9" x14ac:dyDescent="0.35">
      <c r="A847" s="160" t="str">
        <f t="shared" ca="1" si="110"/>
        <v>Active</v>
      </c>
      <c r="B847" s="160" t="s">
        <v>7170</v>
      </c>
      <c r="C847" s="161">
        <v>41726</v>
      </c>
      <c r="D847" s="161">
        <v>45743</v>
      </c>
      <c r="E847" s="161">
        <f>DATE(YEAR(D847)+1,MONTH(D847),DAY(D847)-1)</f>
        <v>46107</v>
      </c>
      <c r="F847" s="160" t="s">
        <v>57</v>
      </c>
      <c r="G847" s="160" t="s">
        <v>3519</v>
      </c>
      <c r="H847" s="160" t="s">
        <v>45</v>
      </c>
      <c r="I847" s="160" t="s">
        <v>3492</v>
      </c>
      <c r="J847" s="160" t="s">
        <v>2467</v>
      </c>
      <c r="K847" s="162" t="str">
        <f t="shared" si="115"/>
        <v>LP</v>
      </c>
      <c r="L847" s="166" t="s">
        <v>6265</v>
      </c>
      <c r="M847" s="160" t="str">
        <f t="shared" si="114"/>
        <v>Low</v>
      </c>
      <c r="N847" s="163" t="s">
        <v>7639</v>
      </c>
      <c r="O847" s="191" t="s">
        <v>8699</v>
      </c>
      <c r="P847" s="160" t="s">
        <v>7172</v>
      </c>
      <c r="Q847" s="172" t="s">
        <v>7171</v>
      </c>
      <c r="R847" s="5"/>
    </row>
    <row r="848" spans="1:18" s="10" customFormat="1" ht="50.25" customHeight="1" x14ac:dyDescent="0.35">
      <c r="A848" s="144" t="str">
        <f t="shared" ca="1" si="110"/>
        <v>Expired</v>
      </c>
      <c r="B848" s="148" t="s">
        <v>327</v>
      </c>
      <c r="C848" s="153">
        <v>43049</v>
      </c>
      <c r="D848" s="157">
        <v>44510</v>
      </c>
      <c r="E848" s="145">
        <f t="shared" ref="E848:E872" si="116">DATE(YEAR(D848)+2,MONTH(D848),DAY(D848)-1)</f>
        <v>45239</v>
      </c>
      <c r="F848" s="144" t="s">
        <v>5802</v>
      </c>
      <c r="G848" s="148" t="s">
        <v>4816</v>
      </c>
      <c r="H848" s="148" t="s">
        <v>13</v>
      </c>
      <c r="I848" s="148" t="s">
        <v>2237</v>
      </c>
      <c r="J848" s="144" t="s">
        <v>2467</v>
      </c>
      <c r="K848" s="146" t="str">
        <f t="shared" si="115"/>
        <v>LP</v>
      </c>
      <c r="L848" s="148" t="s">
        <v>6261</v>
      </c>
      <c r="M848" s="144" t="str">
        <f t="shared" si="114"/>
        <v>Medium</v>
      </c>
      <c r="N848" s="148" t="s">
        <v>2330</v>
      </c>
      <c r="O848" s="190"/>
      <c r="P848" s="148" t="s">
        <v>6605</v>
      </c>
      <c r="Q848" s="158" t="s">
        <v>6606</v>
      </c>
      <c r="R848" s="5"/>
    </row>
    <row r="849" spans="1:18" s="10" customFormat="1" ht="47.6" x14ac:dyDescent="0.35">
      <c r="A849" s="144" t="str">
        <f t="shared" ca="1" si="110"/>
        <v>Expired</v>
      </c>
      <c r="B849" s="144" t="s">
        <v>5955</v>
      </c>
      <c r="C849" s="145">
        <v>43873</v>
      </c>
      <c r="D849" s="145">
        <v>44604</v>
      </c>
      <c r="E849" s="145">
        <f t="shared" si="116"/>
        <v>45333</v>
      </c>
      <c r="F849" s="144" t="s">
        <v>1961</v>
      </c>
      <c r="G849" s="144" t="s">
        <v>4817</v>
      </c>
      <c r="H849" s="144" t="s">
        <v>7919</v>
      </c>
      <c r="I849" s="144" t="s">
        <v>3492</v>
      </c>
      <c r="J849" s="144" t="s">
        <v>2467</v>
      </c>
      <c r="K849" s="146" t="str">
        <f t="shared" si="115"/>
        <v>LP</v>
      </c>
      <c r="L849" s="148" t="s">
        <v>6261</v>
      </c>
      <c r="M849" s="144" t="str">
        <f t="shared" si="114"/>
        <v>Medium</v>
      </c>
      <c r="N849" s="144" t="s">
        <v>4818</v>
      </c>
      <c r="O849" s="189"/>
      <c r="P849" s="144" t="s">
        <v>1660</v>
      </c>
      <c r="Q849" s="147" t="s">
        <v>4819</v>
      </c>
      <c r="R849" s="5"/>
    </row>
    <row r="850" spans="1:18" s="10" customFormat="1" ht="57" customHeight="1" x14ac:dyDescent="0.35">
      <c r="A850" s="144" t="str">
        <f t="shared" ca="1" si="110"/>
        <v>Active</v>
      </c>
      <c r="B850" s="144" t="s">
        <v>10155</v>
      </c>
      <c r="C850" s="145">
        <v>45621</v>
      </c>
      <c r="D850" s="145">
        <v>45621</v>
      </c>
      <c r="E850" s="145">
        <f t="shared" si="116"/>
        <v>46350</v>
      </c>
      <c r="F850" s="144" t="s">
        <v>10156</v>
      </c>
      <c r="G850" s="144" t="s">
        <v>10157</v>
      </c>
      <c r="H850" s="144" t="s">
        <v>23</v>
      </c>
      <c r="I850" s="144" t="s">
        <v>3492</v>
      </c>
      <c r="J850" s="144" t="s">
        <v>2467</v>
      </c>
      <c r="K850" s="146" t="str">
        <f t="shared" si="115"/>
        <v>LP</v>
      </c>
      <c r="L850" s="144" t="s">
        <v>6264</v>
      </c>
      <c r="M850" s="144" t="str">
        <f>IF(EXACT(L850,"Overseas Charities Operating in Jamaica"),"Medium",IF(EXACT(L850,"Muslim Groups/Foundations"),"Medium",IF(EXACT(L850,"Churches"),"Low",IF(EXACT(L850,"Benevolent Societies"),"Low",IF(EXACT(L850,"Alumni/Past Students Associations"),"Low",IF(EXACT(L850,"Schools(Government/Private)"),"Low",IF(EXACT(L850,"Govt.Based Trusts/Charities"),"Low",IF(EXACT(L850,"Trust"),"Medium",IF(EXACT(L850,"Company Based Foundations"),"Medium",IF(EXACT(L850,"Other Foundations"),"Medium",IF(EXACT(L850,"Unincorporated Groups"),"Medium","")))))))))))</f>
        <v>Low</v>
      </c>
      <c r="N850" s="144" t="s">
        <v>10158</v>
      </c>
      <c r="O850" s="189" t="s">
        <v>10159</v>
      </c>
      <c r="P850" s="144" t="s">
        <v>10160</v>
      </c>
      <c r="Q850" s="147" t="s">
        <v>10161</v>
      </c>
      <c r="R850" s="5"/>
    </row>
    <row r="851" spans="1:18" s="10" customFormat="1" ht="55.5" customHeight="1" x14ac:dyDescent="0.35">
      <c r="A851" s="144" t="str">
        <f t="shared" ca="1" si="110"/>
        <v>Expired</v>
      </c>
      <c r="B851" s="144" t="s">
        <v>6991</v>
      </c>
      <c r="C851" s="145">
        <v>45091</v>
      </c>
      <c r="D851" s="145">
        <f>C851</f>
        <v>45091</v>
      </c>
      <c r="E851" s="145">
        <f t="shared" si="116"/>
        <v>45821</v>
      </c>
      <c r="F851" s="144" t="s">
        <v>6992</v>
      </c>
      <c r="G851" s="144" t="s">
        <v>6993</v>
      </c>
      <c r="H851" s="144" t="s">
        <v>7919</v>
      </c>
      <c r="I851" s="144" t="s">
        <v>3492</v>
      </c>
      <c r="J851" s="144" t="s">
        <v>2467</v>
      </c>
      <c r="K851" s="146" t="str">
        <f t="shared" si="115"/>
        <v>LP</v>
      </c>
      <c r="L851" s="144" t="s">
        <v>6261</v>
      </c>
      <c r="M851" s="144" t="str">
        <f>IF(EXACT(L851,"Overseas Charities Operating in Jamaica"),"Medium",IF(EXACT(L851,"Muslim Groups/Foundations"),"Medium",IF(EXACT(L851,"Churches"),"Low",IF(EXACT(L851,"Benevolent Societies"),"Low",IF(EXACT(L851,"Alumni/Past Students Associations"),"Low",IF(EXACT(L851,"Schools(Government/Private)"),"Low",IF(EXACT(L851,"Govt.Based Trusts/Charities"),"Low",IF(EXACT(L851,"Trust"),"Medium",IF(EXACT(L851,"Company Based Foundations"),"Medium",IF(EXACT(L851,"Other Foundations"),"Medium",IF(EXACT(L851,"Unincorporated Groups"),"Medium","")))))))))))</f>
        <v>Medium</v>
      </c>
      <c r="N851" s="144" t="s">
        <v>7353</v>
      </c>
      <c r="O851" s="189"/>
      <c r="P851" s="144" t="s">
        <v>6994</v>
      </c>
      <c r="Q851" s="147" t="s">
        <v>6995</v>
      </c>
      <c r="R851" s="5"/>
    </row>
    <row r="852" spans="1:18" s="10" customFormat="1" ht="60" customHeight="1" x14ac:dyDescent="0.35">
      <c r="A852" s="144" t="str">
        <f t="shared" ca="1" si="110"/>
        <v>Expired</v>
      </c>
      <c r="B852" s="144" t="s">
        <v>2432</v>
      </c>
      <c r="C852" s="145">
        <v>42089</v>
      </c>
      <c r="D852" s="145">
        <v>45011</v>
      </c>
      <c r="E852" s="145">
        <f t="shared" si="116"/>
        <v>45741</v>
      </c>
      <c r="F852" s="144" t="s">
        <v>539</v>
      </c>
      <c r="G852" s="144" t="s">
        <v>7269</v>
      </c>
      <c r="H852" s="144" t="s">
        <v>7919</v>
      </c>
      <c r="I852" s="144" t="s">
        <v>3492</v>
      </c>
      <c r="J852" s="144" t="s">
        <v>2467</v>
      </c>
      <c r="K852" s="146" t="str">
        <f t="shared" si="115"/>
        <v>LP</v>
      </c>
      <c r="L852" s="148" t="s">
        <v>6261</v>
      </c>
      <c r="M852" s="144" t="str">
        <f>IF(EXACT(L852,"Overseas Charities Operating in Jamaica"),"Medium",IF(EXACT(L852,"Muslim Groups/Foundations"),"Medium",IF(EXACT(L852,"Churches"),"Low",IF(EXACT(L852,"Benevolent Societies"),"Low",IF(EXACT(L852,"Alumni/Past Students'associations"),"Low",IF(EXACT(L852,"Schools(Government/Private)"),"Low",IF(EXACT(L852,"Govt.Based Trust/Charities"),"Low",IF(EXACT(L852,"Trust"),"Medium",IF(EXACT(L852,"Company Based Foundations"),"Medium",IF(EXACT(L852,"Other Foundations"),"Medium",IF(EXACT(L852,"Unincorporated Groups"),"Medium","")))))))))))</f>
        <v>Medium</v>
      </c>
      <c r="N852" s="144" t="s">
        <v>3449</v>
      </c>
      <c r="O852" s="189" t="s">
        <v>7868</v>
      </c>
      <c r="P852" s="144" t="s">
        <v>7051</v>
      </c>
      <c r="Q852" s="147" t="s">
        <v>7052</v>
      </c>
      <c r="R852" s="5"/>
    </row>
    <row r="853" spans="1:18" s="10" customFormat="1" ht="47.6" x14ac:dyDescent="0.35">
      <c r="A853" s="144" t="str">
        <f t="shared" ca="1" si="110"/>
        <v>Expired</v>
      </c>
      <c r="B853" s="144" t="s">
        <v>1486</v>
      </c>
      <c r="C853" s="145">
        <v>43594</v>
      </c>
      <c r="D853" s="145">
        <v>43594</v>
      </c>
      <c r="E853" s="145">
        <f t="shared" si="116"/>
        <v>44324</v>
      </c>
      <c r="F853" s="144" t="s">
        <v>1911</v>
      </c>
      <c r="G853" s="144" t="s">
        <v>4822</v>
      </c>
      <c r="H853" s="144" t="s">
        <v>19</v>
      </c>
      <c r="I853" s="144" t="s">
        <v>3492</v>
      </c>
      <c r="J853" s="144" t="s">
        <v>2467</v>
      </c>
      <c r="K853" s="146" t="str">
        <f t="shared" si="115"/>
        <v>LP</v>
      </c>
      <c r="L853" s="148" t="s">
        <v>6264</v>
      </c>
      <c r="M853" s="144" t="str">
        <f>IF(EXACT(L853,"Overseas Charities Operating in Jamaica"),"Medium",IF(EXACT(L853,"Muslim Groups/Foundations"),"Medium",IF(EXACT(L853,"Churches"),"Low",IF(EXACT(L853,"Benevolent Societies"),"Low",IF(EXACT(L853,"Alumni/Past Students'associations"),"Low",IF(EXACT(L853,"Schools(Government/Private)"),"Low",IF(EXACT(L853,"Govt.Based Trust/Charities"),"Low",IF(EXACT(L853,"Trust"),"Medium",IF(EXACT(L853,"Company Based Foundations"),"Medium",IF(EXACT(L853,"Other Foundations"),"Medium",IF(EXACT(L853,"Unincorporated Groups"),"Medium","")))))))))))</f>
        <v>Low</v>
      </c>
      <c r="N853" s="144" t="s">
        <v>7416</v>
      </c>
      <c r="O853" s="189"/>
      <c r="P853" s="144" t="s">
        <v>1717</v>
      </c>
      <c r="Q853" s="147" t="s">
        <v>749</v>
      </c>
      <c r="R853" s="5"/>
    </row>
    <row r="854" spans="1:18" s="10" customFormat="1" ht="63.45" x14ac:dyDescent="0.35">
      <c r="A854" s="144" t="str">
        <f t="shared" ca="1" si="110"/>
        <v>Expired</v>
      </c>
      <c r="B854" s="144" t="s">
        <v>7186</v>
      </c>
      <c r="C854" s="145">
        <v>45128</v>
      </c>
      <c r="D854" s="145">
        <f>C854</f>
        <v>45128</v>
      </c>
      <c r="E854" s="145">
        <f t="shared" si="116"/>
        <v>45858</v>
      </c>
      <c r="F854" s="144" t="s">
        <v>7187</v>
      </c>
      <c r="G854" s="144" t="s">
        <v>7188</v>
      </c>
      <c r="H854" s="144" t="s">
        <v>716</v>
      </c>
      <c r="I854" s="144" t="s">
        <v>3492</v>
      </c>
      <c r="J854" s="144" t="s">
        <v>2467</v>
      </c>
      <c r="K854" s="146" t="str">
        <f t="shared" si="115"/>
        <v>LP</v>
      </c>
      <c r="L854" s="144" t="s">
        <v>6264</v>
      </c>
      <c r="M854" s="144" t="str">
        <f>IF(EXACT(L854,"Overseas Charities Operating in Jamaica"),"Medium",IF(EXACT(L854,"Muslim Groups/Foundations"),"Medium",IF(EXACT(L854,"Churches"),"Low",IF(EXACT(L854,"Benevolent Societies"),"Low",IF(EXACT(L854,"Alumni/Past Students Associations"),"Low",IF(EXACT(L854,"Schools(Government/Private)"),"Low",IF(EXACT(L854,"Govt.Based Trusts/Charities"),"Low",IF(EXACT(L854,"Trust"),"Medium",IF(EXACT(L854,"Company Based Foundations"),"Medium",IF(EXACT(L854,"Other Foundations"),"Medium",IF(EXACT(L854,"Unincorporated Groups"),"Medium","")))))))))))</f>
        <v>Low</v>
      </c>
      <c r="N854" s="144" t="s">
        <v>7354</v>
      </c>
      <c r="O854" s="189" t="s">
        <v>7869</v>
      </c>
      <c r="P854" s="144" t="s">
        <v>7189</v>
      </c>
      <c r="Q854" s="147" t="s">
        <v>7190</v>
      </c>
      <c r="R854" s="5"/>
    </row>
    <row r="855" spans="1:18" s="10" customFormat="1" ht="47.6" x14ac:dyDescent="0.35">
      <c r="A855" s="144" t="str">
        <f t="shared" ca="1" si="110"/>
        <v>Expired</v>
      </c>
      <c r="B855" s="144" t="s">
        <v>6289</v>
      </c>
      <c r="C855" s="145">
        <v>44907</v>
      </c>
      <c r="D855" s="145">
        <v>44907</v>
      </c>
      <c r="E855" s="145">
        <f t="shared" si="116"/>
        <v>45637</v>
      </c>
      <c r="F855" s="144" t="s">
        <v>6290</v>
      </c>
      <c r="G855" s="144" t="s">
        <v>6291</v>
      </c>
      <c r="H855" s="144" t="s">
        <v>19</v>
      </c>
      <c r="I855" s="144" t="s">
        <v>3492</v>
      </c>
      <c r="J855" s="144" t="s">
        <v>2467</v>
      </c>
      <c r="K855" s="146" t="str">
        <f t="shared" si="115"/>
        <v>LP</v>
      </c>
      <c r="L855" s="148" t="s">
        <v>6264</v>
      </c>
      <c r="M855" s="144" t="str">
        <f t="shared" ref="M855:M867" si="117">IF(EXACT(L855,"Overseas Charities Operating in Jamaica"),"Medium",IF(EXACT(L855,"Muslim Groups/Foundations"),"Medium",IF(EXACT(L855,"Churches"),"Low",IF(EXACT(L855,"Benevolent Societies"),"Low",IF(EXACT(L855,"Alumni/Past Students'associations"),"Low",IF(EXACT(L855,"Schools(Government/Private)"),"Low",IF(EXACT(L855,"Govt.Based Trust/Charities"),"Low",IF(EXACT(L855,"Trust"),"Medium",IF(EXACT(L855,"Company Based Foundations"),"Medium",IF(EXACT(L855,"Other Foundations"),"Medium",IF(EXACT(L855,"Unincorporated Groups"),"Medium","")))))))))))</f>
        <v>Low</v>
      </c>
      <c r="N855" s="144" t="s">
        <v>6292</v>
      </c>
      <c r="O855" s="189" t="s">
        <v>8696</v>
      </c>
      <c r="P855" s="144" t="s">
        <v>8697</v>
      </c>
      <c r="Q855" s="147" t="s">
        <v>8698</v>
      </c>
      <c r="R855" s="5"/>
    </row>
    <row r="856" spans="1:18" s="10" customFormat="1" ht="48" customHeight="1" x14ac:dyDescent="0.35">
      <c r="A856" s="144" t="str">
        <f t="shared" ca="1" si="110"/>
        <v>Expired</v>
      </c>
      <c r="B856" s="144" t="s">
        <v>2484</v>
      </c>
      <c r="C856" s="145">
        <v>43832</v>
      </c>
      <c r="D856" s="145">
        <v>43832</v>
      </c>
      <c r="E856" s="145">
        <f t="shared" si="116"/>
        <v>44562</v>
      </c>
      <c r="F856" s="144" t="s">
        <v>1540</v>
      </c>
      <c r="G856" s="144" t="s">
        <v>4823</v>
      </c>
      <c r="H856" s="144" t="s">
        <v>19</v>
      </c>
      <c r="I856" s="144" t="s">
        <v>3492</v>
      </c>
      <c r="J856" s="144" t="s">
        <v>2467</v>
      </c>
      <c r="K856" s="146" t="str">
        <f t="shared" si="115"/>
        <v>LP</v>
      </c>
      <c r="L856" s="148" t="s">
        <v>6261</v>
      </c>
      <c r="M856" s="144" t="str">
        <f t="shared" si="117"/>
        <v>Medium</v>
      </c>
      <c r="N856" s="144" t="s">
        <v>4824</v>
      </c>
      <c r="O856" s="189" t="s">
        <v>8693</v>
      </c>
      <c r="P856" s="144" t="s">
        <v>8694</v>
      </c>
      <c r="Q856" s="147" t="s">
        <v>8695</v>
      </c>
      <c r="R856" s="5"/>
    </row>
    <row r="857" spans="1:18" s="10" customFormat="1" ht="111" x14ac:dyDescent="0.35">
      <c r="A857" s="144" t="str">
        <f t="shared" ca="1" si="110"/>
        <v>Expired</v>
      </c>
      <c r="B857" s="144" t="s">
        <v>2746</v>
      </c>
      <c r="C857" s="145">
        <v>42864</v>
      </c>
      <c r="D857" s="145">
        <v>45147</v>
      </c>
      <c r="E857" s="145">
        <f t="shared" si="116"/>
        <v>45877</v>
      </c>
      <c r="F857" s="144" t="s">
        <v>2108</v>
      </c>
      <c r="G857" s="144" t="s">
        <v>3590</v>
      </c>
      <c r="H857" s="144" t="s">
        <v>7919</v>
      </c>
      <c r="I857" s="144" t="s">
        <v>3492</v>
      </c>
      <c r="J857" s="144" t="s">
        <v>2467</v>
      </c>
      <c r="K857" s="146" t="str">
        <f t="shared" si="115"/>
        <v>LP</v>
      </c>
      <c r="L857" s="148" t="s">
        <v>6261</v>
      </c>
      <c r="M857" s="144" t="str">
        <f t="shared" si="117"/>
        <v>Medium</v>
      </c>
      <c r="N857" s="144" t="s">
        <v>7624</v>
      </c>
      <c r="O857" s="189" t="s">
        <v>9597</v>
      </c>
      <c r="P857" s="144" t="s">
        <v>9563</v>
      </c>
      <c r="Q857" s="147" t="s">
        <v>9564</v>
      </c>
      <c r="R857" s="5"/>
    </row>
    <row r="858" spans="1:18" s="10" customFormat="1" ht="15.9" x14ac:dyDescent="0.35">
      <c r="A858" s="144" t="str">
        <f t="shared" ca="1" si="110"/>
        <v>Expired</v>
      </c>
      <c r="B858" s="144" t="s">
        <v>343</v>
      </c>
      <c r="C858" s="145">
        <v>41880</v>
      </c>
      <c r="D858" s="145">
        <v>41880</v>
      </c>
      <c r="E858" s="145">
        <f t="shared" si="116"/>
        <v>42610</v>
      </c>
      <c r="F858" s="144" t="s">
        <v>344</v>
      </c>
      <c r="G858" s="144" t="s">
        <v>4360</v>
      </c>
      <c r="H858" s="144" t="s">
        <v>7919</v>
      </c>
      <c r="I858" s="144" t="s">
        <v>3492</v>
      </c>
      <c r="J858" s="144" t="s">
        <v>2467</v>
      </c>
      <c r="K858" s="146" t="str">
        <f t="shared" si="115"/>
        <v>LP</v>
      </c>
      <c r="L858" s="148" t="s">
        <v>6261</v>
      </c>
      <c r="M858" s="144" t="str">
        <f t="shared" si="117"/>
        <v>Medium</v>
      </c>
      <c r="N858" s="144" t="s">
        <v>382</v>
      </c>
      <c r="O858" s="189"/>
      <c r="P858" s="144"/>
      <c r="Q858" s="152"/>
      <c r="R858" s="5"/>
    </row>
    <row r="859" spans="1:18" s="10" customFormat="1" ht="55.5" customHeight="1" x14ac:dyDescent="0.35">
      <c r="A859" s="144" t="str">
        <f t="shared" ca="1" si="110"/>
        <v>Expired</v>
      </c>
      <c r="B859" s="144" t="s">
        <v>2716</v>
      </c>
      <c r="C859" s="145">
        <v>42913</v>
      </c>
      <c r="D859" s="145">
        <v>44374</v>
      </c>
      <c r="E859" s="145">
        <f t="shared" si="116"/>
        <v>45103</v>
      </c>
      <c r="F859" s="144" t="s">
        <v>977</v>
      </c>
      <c r="G859" s="144" t="s">
        <v>4825</v>
      </c>
      <c r="H859" s="144" t="s">
        <v>19</v>
      </c>
      <c r="I859" s="144" t="s">
        <v>3492</v>
      </c>
      <c r="J859" s="144" t="s">
        <v>2467</v>
      </c>
      <c r="K859" s="146" t="str">
        <f t="shared" ref="K859:K890" si="118">IF(EXACT(J859,"C - COMPANY ACT"),"LP",IF(EXACT(J859,"V- VEST ACT (WITHIN PARLIAMENT) "),"LP",IF(EXACT(J859,"FS - FRIENDLY SOCIETIES ACT"),"LP",IF(EXACT(J859,"UN - UNICORPORATED"),"LA",""))))</f>
        <v>LP</v>
      </c>
      <c r="L859" s="148" t="s">
        <v>6261</v>
      </c>
      <c r="M859" s="144" t="str">
        <f t="shared" si="117"/>
        <v>Medium</v>
      </c>
      <c r="N859" s="144" t="s">
        <v>4826</v>
      </c>
      <c r="O859" s="189"/>
      <c r="P859" s="144" t="s">
        <v>749</v>
      </c>
      <c r="Q859" s="152" t="s">
        <v>749</v>
      </c>
      <c r="R859" s="5"/>
    </row>
    <row r="860" spans="1:18" s="10" customFormat="1" ht="63.45" x14ac:dyDescent="0.35">
      <c r="A860" s="144" t="str">
        <f t="shared" ca="1" si="110"/>
        <v>Expired</v>
      </c>
      <c r="B860" s="144" t="s">
        <v>2487</v>
      </c>
      <c r="C860" s="145">
        <v>43690</v>
      </c>
      <c r="D860" s="145">
        <v>43690</v>
      </c>
      <c r="E860" s="145">
        <f t="shared" si="116"/>
        <v>44420</v>
      </c>
      <c r="F860" s="144" t="s">
        <v>1511</v>
      </c>
      <c r="G860" s="144" t="s">
        <v>4827</v>
      </c>
      <c r="H860" s="144" t="s">
        <v>23</v>
      </c>
      <c r="I860" s="144" t="s">
        <v>3492</v>
      </c>
      <c r="J860" s="144" t="s">
        <v>2467</v>
      </c>
      <c r="K860" s="146" t="str">
        <f t="shared" si="118"/>
        <v>LP</v>
      </c>
      <c r="L860" s="148" t="s">
        <v>6261</v>
      </c>
      <c r="M860" s="144" t="str">
        <f t="shared" si="117"/>
        <v>Medium</v>
      </c>
      <c r="N860" s="144" t="s">
        <v>7640</v>
      </c>
      <c r="O860" s="189"/>
      <c r="P860" s="144" t="s">
        <v>1736</v>
      </c>
      <c r="Q860" s="147" t="s">
        <v>4828</v>
      </c>
      <c r="R860" s="5"/>
    </row>
    <row r="861" spans="1:18" s="10" customFormat="1" ht="55.5" customHeight="1" x14ac:dyDescent="0.35">
      <c r="A861" s="144" t="str">
        <f t="shared" ca="1" si="110"/>
        <v>Expired</v>
      </c>
      <c r="B861" s="144" t="s">
        <v>6276</v>
      </c>
      <c r="C861" s="145">
        <v>44901</v>
      </c>
      <c r="D861" s="145">
        <v>44901</v>
      </c>
      <c r="E861" s="145">
        <f t="shared" si="116"/>
        <v>45631</v>
      </c>
      <c r="F861" s="144" t="s">
        <v>6277</v>
      </c>
      <c r="G861" s="144" t="s">
        <v>6278</v>
      </c>
      <c r="H861" s="144" t="s">
        <v>7919</v>
      </c>
      <c r="I861" s="144" t="s">
        <v>3492</v>
      </c>
      <c r="J861" s="144" t="s">
        <v>2467</v>
      </c>
      <c r="K861" s="146" t="str">
        <f t="shared" si="118"/>
        <v>LP</v>
      </c>
      <c r="L861" s="148" t="s">
        <v>6264</v>
      </c>
      <c r="M861" s="144" t="str">
        <f t="shared" si="117"/>
        <v>Low</v>
      </c>
      <c r="N861" s="144" t="s">
        <v>1364</v>
      </c>
      <c r="O861" s="189"/>
      <c r="P861" s="144" t="s">
        <v>6279</v>
      </c>
      <c r="Q861" s="152" t="s">
        <v>6280</v>
      </c>
      <c r="R861" s="5"/>
    </row>
    <row r="862" spans="1:18" s="10" customFormat="1" ht="47.6" x14ac:dyDescent="0.35">
      <c r="A862" s="144" t="str">
        <f t="shared" ca="1" si="110"/>
        <v>Expired</v>
      </c>
      <c r="B862" s="144" t="s">
        <v>1410</v>
      </c>
      <c r="C862" s="145">
        <v>43507</v>
      </c>
      <c r="D862" s="145">
        <v>43507</v>
      </c>
      <c r="E862" s="145">
        <f t="shared" si="116"/>
        <v>44237</v>
      </c>
      <c r="F862" s="144" t="s">
        <v>3346</v>
      </c>
      <c r="G862" s="144" t="s">
        <v>7270</v>
      </c>
      <c r="H862" s="144" t="s">
        <v>7919</v>
      </c>
      <c r="I862" s="144" t="s">
        <v>3492</v>
      </c>
      <c r="J862" s="144" t="s">
        <v>2467</v>
      </c>
      <c r="K862" s="146" t="str">
        <f t="shared" si="118"/>
        <v>LP</v>
      </c>
      <c r="L862" s="148" t="s">
        <v>6264</v>
      </c>
      <c r="M862" s="144" t="str">
        <f t="shared" si="117"/>
        <v>Low</v>
      </c>
      <c r="N862" s="144" t="s">
        <v>7641</v>
      </c>
      <c r="O862" s="189"/>
      <c r="P862" s="144" t="s">
        <v>749</v>
      </c>
      <c r="Q862" s="147" t="s">
        <v>749</v>
      </c>
      <c r="R862" s="5"/>
    </row>
    <row r="863" spans="1:18" s="10" customFormat="1" ht="111" x14ac:dyDescent="0.35">
      <c r="A863" s="144" t="str">
        <f t="shared" ca="1" si="110"/>
        <v>Active</v>
      </c>
      <c r="B863" s="144" t="s">
        <v>2595</v>
      </c>
      <c r="C863" s="145">
        <v>42642</v>
      </c>
      <c r="D863" s="145">
        <v>45684</v>
      </c>
      <c r="E863" s="145">
        <f t="shared" si="116"/>
        <v>46413</v>
      </c>
      <c r="F863" s="144" t="s">
        <v>865</v>
      </c>
      <c r="G863" s="144" t="s">
        <v>4829</v>
      </c>
      <c r="H863" s="144" t="s">
        <v>7919</v>
      </c>
      <c r="I863" s="144" t="s">
        <v>3492</v>
      </c>
      <c r="J863" s="144" t="s">
        <v>2467</v>
      </c>
      <c r="K863" s="146" t="str">
        <f t="shared" si="118"/>
        <v>LP</v>
      </c>
      <c r="L863" s="148" t="s">
        <v>6263</v>
      </c>
      <c r="M863" s="144" t="str">
        <f t="shared" si="117"/>
        <v>Medium</v>
      </c>
      <c r="N863" s="144" t="s">
        <v>7642</v>
      </c>
      <c r="O863" s="189" t="s">
        <v>9814</v>
      </c>
      <c r="P863" s="144" t="s">
        <v>9815</v>
      </c>
      <c r="Q863" s="147" t="s">
        <v>4830</v>
      </c>
      <c r="R863" s="5"/>
    </row>
    <row r="864" spans="1:18" s="10" customFormat="1" ht="158.6" x14ac:dyDescent="0.35">
      <c r="A864" s="144" t="str">
        <f t="shared" ref="A864:A927" ca="1" si="119">IF(E864&lt;TODAY(),"Expired","Active")</f>
        <v>Active</v>
      </c>
      <c r="B864" s="144" t="s">
        <v>2867</v>
      </c>
      <c r="C864" s="145">
        <v>43195</v>
      </c>
      <c r="D864" s="145">
        <v>45387</v>
      </c>
      <c r="E864" s="145">
        <f t="shared" si="116"/>
        <v>46116</v>
      </c>
      <c r="F864" s="144" t="s">
        <v>1217</v>
      </c>
      <c r="G864" s="144" t="s">
        <v>4831</v>
      </c>
      <c r="H864" s="144" t="s">
        <v>7919</v>
      </c>
      <c r="I864" s="144" t="s">
        <v>3492</v>
      </c>
      <c r="J864" s="144" t="s">
        <v>2467</v>
      </c>
      <c r="K864" s="146" t="str">
        <f t="shared" si="118"/>
        <v>LP</v>
      </c>
      <c r="L864" s="148" t="s">
        <v>6261</v>
      </c>
      <c r="M864" s="144" t="str">
        <f t="shared" si="117"/>
        <v>Medium</v>
      </c>
      <c r="N864" s="144" t="s">
        <v>7643</v>
      </c>
      <c r="O864" s="189" t="s">
        <v>10240</v>
      </c>
      <c r="P864" s="144" t="s">
        <v>10241</v>
      </c>
      <c r="Q864" s="152" t="s">
        <v>10242</v>
      </c>
      <c r="R864" s="5"/>
    </row>
    <row r="865" spans="1:18" s="10" customFormat="1" ht="126.9" x14ac:dyDescent="0.35">
      <c r="A865" s="144" t="str">
        <f t="shared" ca="1" si="119"/>
        <v>Expired</v>
      </c>
      <c r="B865" s="144" t="s">
        <v>832</v>
      </c>
      <c r="C865" s="145">
        <v>42498</v>
      </c>
      <c r="D865" s="145">
        <v>42498</v>
      </c>
      <c r="E865" s="145">
        <f t="shared" si="116"/>
        <v>43227</v>
      </c>
      <c r="F865" s="144" t="s">
        <v>842</v>
      </c>
      <c r="G865" s="144" t="s">
        <v>4832</v>
      </c>
      <c r="H865" s="144" t="s">
        <v>19</v>
      </c>
      <c r="I865" s="144" t="s">
        <v>3492</v>
      </c>
      <c r="J865" s="144" t="s">
        <v>2467</v>
      </c>
      <c r="K865" s="146" t="str">
        <f t="shared" si="118"/>
        <v>LP</v>
      </c>
      <c r="L865" s="148" t="s">
        <v>6264</v>
      </c>
      <c r="M865" s="144" t="str">
        <f t="shared" si="117"/>
        <v>Low</v>
      </c>
      <c r="N865" s="144" t="s">
        <v>4833</v>
      </c>
      <c r="O865" s="189"/>
      <c r="P865" s="144" t="s">
        <v>749</v>
      </c>
      <c r="Q865" s="152" t="s">
        <v>749</v>
      </c>
      <c r="R865" s="5"/>
    </row>
    <row r="866" spans="1:18" s="10" customFormat="1" ht="60" customHeight="1" x14ac:dyDescent="0.35">
      <c r="A866" s="144" t="str">
        <f t="shared" ca="1" si="119"/>
        <v>Expired</v>
      </c>
      <c r="B866" s="144" t="s">
        <v>1060</v>
      </c>
      <c r="C866" s="145">
        <v>43013</v>
      </c>
      <c r="D866" s="145">
        <v>43013</v>
      </c>
      <c r="E866" s="145">
        <f t="shared" si="116"/>
        <v>43742</v>
      </c>
      <c r="F866" s="144" t="s">
        <v>1070</v>
      </c>
      <c r="G866" s="144" t="s">
        <v>4834</v>
      </c>
      <c r="H866" s="144" t="s">
        <v>45</v>
      </c>
      <c r="I866" s="144" t="s">
        <v>3492</v>
      </c>
      <c r="J866" s="144" t="s">
        <v>2467</v>
      </c>
      <c r="K866" s="146" t="str">
        <f t="shared" si="118"/>
        <v>LP</v>
      </c>
      <c r="L866" s="148" t="s">
        <v>6264</v>
      </c>
      <c r="M866" s="144" t="str">
        <f t="shared" si="117"/>
        <v>Low</v>
      </c>
      <c r="N866" s="144" t="s">
        <v>7644</v>
      </c>
      <c r="O866" s="189"/>
      <c r="P866" s="144" t="s">
        <v>749</v>
      </c>
      <c r="Q866" s="152" t="s">
        <v>749</v>
      </c>
      <c r="R866" s="5"/>
    </row>
    <row r="867" spans="1:18" s="10" customFormat="1" ht="79.3" x14ac:dyDescent="0.35">
      <c r="A867" s="144" t="str">
        <f t="shared" ca="1" si="119"/>
        <v>Expired</v>
      </c>
      <c r="B867" s="144" t="s">
        <v>959</v>
      </c>
      <c r="C867" s="145">
        <v>42146</v>
      </c>
      <c r="D867" s="145">
        <v>42877</v>
      </c>
      <c r="E867" s="145">
        <f t="shared" si="116"/>
        <v>43606</v>
      </c>
      <c r="F867" s="144" t="s">
        <v>3347</v>
      </c>
      <c r="G867" s="144" t="s">
        <v>7271</v>
      </c>
      <c r="H867" s="144" t="s">
        <v>19</v>
      </c>
      <c r="I867" s="144" t="s">
        <v>3492</v>
      </c>
      <c r="J867" s="144" t="s">
        <v>2467</v>
      </c>
      <c r="K867" s="146" t="str">
        <f t="shared" si="118"/>
        <v>LP</v>
      </c>
      <c r="L867" s="148" t="s">
        <v>6261</v>
      </c>
      <c r="M867" s="144" t="str">
        <f t="shared" si="117"/>
        <v>Medium</v>
      </c>
      <c r="N867" s="144" t="s">
        <v>4835</v>
      </c>
      <c r="O867" s="189" t="s">
        <v>8726</v>
      </c>
      <c r="P867" s="144" t="s">
        <v>8725</v>
      </c>
      <c r="Q867" s="152" t="s">
        <v>8727</v>
      </c>
      <c r="R867" s="5"/>
    </row>
    <row r="868" spans="1:18" s="10" customFormat="1" ht="54" customHeight="1" x14ac:dyDescent="0.35">
      <c r="A868" s="144" t="str">
        <f t="shared" ca="1" si="119"/>
        <v>Active</v>
      </c>
      <c r="B868" s="144" t="s">
        <v>9254</v>
      </c>
      <c r="C868" s="145">
        <v>45356</v>
      </c>
      <c r="D868" s="145">
        <f>C868</f>
        <v>45356</v>
      </c>
      <c r="E868" s="145">
        <f t="shared" si="116"/>
        <v>46085</v>
      </c>
      <c r="F868" s="144" t="s">
        <v>9255</v>
      </c>
      <c r="G868" s="144" t="s">
        <v>9256</v>
      </c>
      <c r="H868" s="144" t="s">
        <v>7919</v>
      </c>
      <c r="I868" s="144" t="s">
        <v>3492</v>
      </c>
      <c r="J868" s="144" t="s">
        <v>2467</v>
      </c>
      <c r="K868" s="146" t="s">
        <v>2580</v>
      </c>
      <c r="L868" s="144" t="s">
        <v>6261</v>
      </c>
      <c r="M868" s="144" t="str">
        <f>IF(EXACT(L868,"Overseas Charities Operating in Jamaica"),"Medium",IF(EXACT(L868,"Muslim Groups/Foundations"),"Medium",IF(EXACT(L868,"Churches"),"Low",IF(EXACT(L868,"Benevolent Societies"),"Low",IF(EXACT(L868,"Alumni/Past Students Associations"),"Low",IF(EXACT(L868,"Schools(Government/Private)"),"Low",IF(EXACT(L868,"Govt.Based Trusts/Charities"),"Low",IF(EXACT(L868,"Trust"),"Medium",IF(EXACT(L868,"Company Based Foundations"),"Medium",IF(EXACT(L868,"Other Foundations"),"Medium",IF(EXACT(L868,"Unincorporated Groups"),"Medium","")))))))))))</f>
        <v>Medium</v>
      </c>
      <c r="N868" s="144" t="s">
        <v>9257</v>
      </c>
      <c r="O868" s="189" t="s">
        <v>9258</v>
      </c>
      <c r="P868" s="144" t="s">
        <v>9259</v>
      </c>
      <c r="Q868" s="147" t="s">
        <v>9260</v>
      </c>
      <c r="R868" s="5"/>
    </row>
    <row r="869" spans="1:18" s="10" customFormat="1" ht="63.45" x14ac:dyDescent="0.35">
      <c r="A869" s="144" t="str">
        <f t="shared" ca="1" si="119"/>
        <v>Expired</v>
      </c>
      <c r="B869" s="144" t="s">
        <v>1005</v>
      </c>
      <c r="C869" s="145">
        <v>42963</v>
      </c>
      <c r="D869" s="145">
        <v>42963</v>
      </c>
      <c r="E869" s="145">
        <f t="shared" si="116"/>
        <v>43692</v>
      </c>
      <c r="F869" s="144" t="s">
        <v>1021</v>
      </c>
      <c r="G869" s="144" t="s">
        <v>8721</v>
      </c>
      <c r="H869" s="144" t="s">
        <v>7919</v>
      </c>
      <c r="I869" s="144" t="s">
        <v>3492</v>
      </c>
      <c r="J869" s="144" t="s">
        <v>2467</v>
      </c>
      <c r="K869" s="146" t="str">
        <f t="shared" ref="K869:K887" si="120">IF(EXACT(J869,"C - COMPANY ACT"),"LP",IF(EXACT(J869,"V- VEST ACT (WITHIN PARLIAMENT) "),"LP",IF(EXACT(J869,"FS - FRIENDLY SOCIETIES ACT"),"LP",IF(EXACT(J869,"UN - UNICORPORATED"),"LA",""))))</f>
        <v>LP</v>
      </c>
      <c r="L869" s="148" t="s">
        <v>6261</v>
      </c>
      <c r="M869" s="144" t="str">
        <f>IF(EXACT(L869,"Overseas Charities Operating in Jamaica"),"Medium",IF(EXACT(L869,"Muslim Groups/Foundations"),"Medium",IF(EXACT(L869,"Churches"),"Low",IF(EXACT(L869,"Benevolent Societies"),"Low",IF(EXACT(L869,"Alumni/Past Students'associations"),"Low",IF(EXACT(L869,"Schools(Government/Private)"),"Low",IF(EXACT(L869,"Govt.Based Trust/Charities"),"Low",IF(EXACT(L869,"Trust"),"Medium",IF(EXACT(L869,"Company Based Foundations"),"Medium",IF(EXACT(L869,"Other Foundations"),"Medium",IF(EXACT(L869,"Unincorporated Groups"),"Medium","")))))))))))</f>
        <v>Medium</v>
      </c>
      <c r="N869" s="173" t="s">
        <v>7645</v>
      </c>
      <c r="O869" s="193" t="s">
        <v>8723</v>
      </c>
      <c r="P869" s="173" t="s">
        <v>8722</v>
      </c>
      <c r="Q869" s="182" t="s">
        <v>8724</v>
      </c>
      <c r="R869" s="5"/>
    </row>
    <row r="870" spans="1:18" s="10" customFormat="1" ht="59.25" customHeight="1" x14ac:dyDescent="0.35">
      <c r="A870" s="144" t="str">
        <f t="shared" ca="1" si="119"/>
        <v>Expired</v>
      </c>
      <c r="B870" s="144" t="s">
        <v>873</v>
      </c>
      <c r="C870" s="145">
        <v>42699</v>
      </c>
      <c r="D870" s="145">
        <v>42699</v>
      </c>
      <c r="E870" s="145">
        <f t="shared" si="116"/>
        <v>43428</v>
      </c>
      <c r="F870" s="144" t="s">
        <v>1933</v>
      </c>
      <c r="G870" s="144" t="s">
        <v>4836</v>
      </c>
      <c r="H870" s="144" t="s">
        <v>7919</v>
      </c>
      <c r="I870" s="144" t="s">
        <v>3492</v>
      </c>
      <c r="J870" s="144" t="s">
        <v>2467</v>
      </c>
      <c r="K870" s="146" t="str">
        <f t="shared" si="120"/>
        <v>LP</v>
      </c>
      <c r="L870" s="148" t="s">
        <v>6261</v>
      </c>
      <c r="M870" s="144" t="str">
        <f>IF(EXACT(L870,"Overseas Charities Operating in Jamaica"),"Medium",IF(EXACT(L870,"Muslim Groups/Foundations"),"Medium",IF(EXACT(L870,"Churches"),"Low",IF(EXACT(L870,"Benevolent Societies"),"Low",IF(EXACT(L870,"Alumni/Past Students'associations"),"Low",IF(EXACT(L870,"Schools(Government/Private)"),"Low",IF(EXACT(L870,"Govt.Based Trust/Charities"),"Low",IF(EXACT(L870,"Trust"),"Medium",IF(EXACT(L870,"Company Based Foundations"),"Medium",IF(EXACT(L870,"Other Foundations"),"Medium",IF(EXACT(L870,"Unincorporated Groups"),"Medium","")))))))))))</f>
        <v>Medium</v>
      </c>
      <c r="N870" s="144" t="s">
        <v>7646</v>
      </c>
      <c r="O870" s="189"/>
      <c r="P870" s="144" t="s">
        <v>749</v>
      </c>
      <c r="Q870" s="152" t="s">
        <v>749</v>
      </c>
      <c r="R870" s="5"/>
    </row>
    <row r="871" spans="1:18" s="10" customFormat="1" ht="158.6" x14ac:dyDescent="0.35">
      <c r="A871" s="144" t="str">
        <f t="shared" ca="1" si="119"/>
        <v>Active</v>
      </c>
      <c r="B871" s="144" t="s">
        <v>9088</v>
      </c>
      <c r="C871" s="145">
        <v>42059</v>
      </c>
      <c r="D871" s="145">
        <v>45320</v>
      </c>
      <c r="E871" s="145">
        <f t="shared" si="116"/>
        <v>46050</v>
      </c>
      <c r="F871" s="144" t="s">
        <v>517</v>
      </c>
      <c r="G871" s="144" t="s">
        <v>3756</v>
      </c>
      <c r="H871" s="144" t="s">
        <v>7919</v>
      </c>
      <c r="I871" s="144" t="s">
        <v>3492</v>
      </c>
      <c r="J871" s="144" t="s">
        <v>2467</v>
      </c>
      <c r="K871" s="146" t="str">
        <f t="shared" si="120"/>
        <v>LP</v>
      </c>
      <c r="L871" s="148" t="s">
        <v>6261</v>
      </c>
      <c r="M871" s="144" t="str">
        <f>IF(EXACT(L871,"Overseas Charities Operating in Jamaica"),"Medium",IF(EXACT(L871,"Muslim Groups/Foundations"),"Medium",IF(EXACT(L871,"Churches"),"Low",IF(EXACT(L871,"Benevolent Societies"),"Low",IF(EXACT(L871,"Alumni/Past Students'associations"),"Low",IF(EXACT(L871,"Schools(Government/Private)"),"Low",IF(EXACT(L871,"Govt.Based Trust/Charities"),"Low",IF(EXACT(L871,"Trust"),"Medium",IF(EXACT(L871,"Company Based Foundations"),"Medium",IF(EXACT(L871,"Other Foundations"),"Medium",IF(EXACT(L871,"Unincorporated Groups"),"Medium","")))))))))))</f>
        <v>Medium</v>
      </c>
      <c r="N871" s="144" t="s">
        <v>3452</v>
      </c>
      <c r="O871" s="189" t="s">
        <v>9089</v>
      </c>
      <c r="P871" s="144" t="s">
        <v>9090</v>
      </c>
      <c r="Q871" s="147" t="s">
        <v>9091</v>
      </c>
      <c r="R871" s="5"/>
    </row>
    <row r="872" spans="1:18" s="10" customFormat="1" ht="51.75" customHeight="1" x14ac:dyDescent="0.35">
      <c r="A872" s="144" t="str">
        <f t="shared" ca="1" si="119"/>
        <v>Active</v>
      </c>
      <c r="B872" s="144" t="s">
        <v>10439</v>
      </c>
      <c r="C872" s="145">
        <v>45756</v>
      </c>
      <c r="D872" s="145">
        <v>45756</v>
      </c>
      <c r="E872" s="145">
        <f t="shared" si="116"/>
        <v>46485</v>
      </c>
      <c r="F872" s="144" t="s">
        <v>10440</v>
      </c>
      <c r="G872" s="144" t="s">
        <v>10441</v>
      </c>
      <c r="H872" s="144" t="s">
        <v>7919</v>
      </c>
      <c r="I872" s="144" t="s">
        <v>3492</v>
      </c>
      <c r="J872" s="144" t="s">
        <v>2467</v>
      </c>
      <c r="K872" s="146" t="str">
        <f t="shared" si="120"/>
        <v>LP</v>
      </c>
      <c r="L872" s="144" t="s">
        <v>6261</v>
      </c>
      <c r="M872" s="144" t="str">
        <f>IF(EXACT(L872,"Overseas Charities Operating in Jamaica"),"Medium",IF(EXACT(L872,"Muslim Groups/Foundations"),"Medium",IF(EXACT(L872,"Churches"),"Low",IF(EXACT(L872,"Benevolent Societies"),"Low",IF(EXACT(L872,"Alumni/Past Students Associations"),"Low",IF(EXACT(L872,"Schools(Government/Private)"),"Low",IF(EXACT(L872,"Govt.Based Trusts/Charities"),"Low",IF(EXACT(L872,"Trust"),"Medium",IF(EXACT(L872,"Company Based Foundations"),"Medium",IF(EXACT(L872,"Other Foundations"),"Medium",IF(EXACT(L872,"Unincorporated Groups"),"Medium","")))))))))))</f>
        <v>Medium</v>
      </c>
      <c r="N872" s="144" t="s">
        <v>10442</v>
      </c>
      <c r="O872" s="189" t="s">
        <v>10460</v>
      </c>
      <c r="P872" s="144" t="s">
        <v>10443</v>
      </c>
      <c r="Q872" s="147" t="s">
        <v>10444</v>
      </c>
      <c r="R872" s="5"/>
    </row>
    <row r="873" spans="1:18" s="10" customFormat="1" ht="60.75" customHeight="1" x14ac:dyDescent="0.35">
      <c r="A873" s="144" t="str">
        <f t="shared" ca="1" si="119"/>
        <v>Active</v>
      </c>
      <c r="B873" s="144" t="s">
        <v>2571</v>
      </c>
      <c r="C873" s="145">
        <v>42633</v>
      </c>
      <c r="D873" s="145">
        <v>45555</v>
      </c>
      <c r="E873" s="145">
        <f>DATE(YEAR(D873),MONTH(D873)+18,DAY(D873)-1)</f>
        <v>46100</v>
      </c>
      <c r="F873" s="144" t="s">
        <v>861</v>
      </c>
      <c r="G873" s="144" t="s">
        <v>4838</v>
      </c>
      <c r="H873" s="144" t="s">
        <v>7919</v>
      </c>
      <c r="I873" s="144" t="s">
        <v>3492</v>
      </c>
      <c r="J873" s="144" t="s">
        <v>2467</v>
      </c>
      <c r="K873" s="146" t="str">
        <f t="shared" si="120"/>
        <v>LP</v>
      </c>
      <c r="L873" s="148" t="s">
        <v>6264</v>
      </c>
      <c r="M873" s="144" t="str">
        <f>IF(EXACT(L873,"Overseas Charities Operating in Jamaica"),"Medium",IF(EXACT(L873,"Muslim Groups/Foundations"),"Medium",IF(EXACT(L873,"Churches"),"Low",IF(EXACT(L873,"Benevolent Societies"),"Low",IF(EXACT(L873,"Alumni/Past Students'associations"),"Low",IF(EXACT(L873,"Schools(Government/Private)"),"Low",IF(EXACT(L873,"Govt.Based Trust/Charities"),"Low",IF(EXACT(L873,"Trust"),"Medium",IF(EXACT(L873,"Company Based Foundations"),"Medium",IF(EXACT(L873,"Other Foundations"),"Medium",IF(EXACT(L873,"Unincorporated Groups"),"Medium","")))))))))))</f>
        <v>Low</v>
      </c>
      <c r="N873" s="144" t="s">
        <v>866</v>
      </c>
      <c r="O873" s="189" t="s">
        <v>10331</v>
      </c>
      <c r="P873" s="144" t="s">
        <v>10332</v>
      </c>
      <c r="Q873" s="152" t="s">
        <v>10333</v>
      </c>
      <c r="R873" s="5"/>
    </row>
    <row r="874" spans="1:18" s="10" customFormat="1" ht="40.5" customHeight="1" x14ac:dyDescent="0.35">
      <c r="A874" s="144" t="str">
        <f t="shared" ca="1" si="119"/>
        <v>Expired</v>
      </c>
      <c r="B874" s="144" t="s">
        <v>1258</v>
      </c>
      <c r="C874" s="145">
        <v>43237</v>
      </c>
      <c r="D874" s="145">
        <v>43237</v>
      </c>
      <c r="E874" s="145">
        <f t="shared" ref="E874:E885" si="121">DATE(YEAR(D874)+2,MONTH(D874),DAY(D874)-1)</f>
        <v>43967</v>
      </c>
      <c r="F874" s="144" t="s">
        <v>3348</v>
      </c>
      <c r="G874" s="144" t="s">
        <v>7272</v>
      </c>
      <c r="H874" s="144" t="s">
        <v>7919</v>
      </c>
      <c r="I874" s="144" t="s">
        <v>3492</v>
      </c>
      <c r="J874" s="144" t="s">
        <v>2467</v>
      </c>
      <c r="K874" s="146" t="str">
        <f t="shared" si="120"/>
        <v>LP</v>
      </c>
      <c r="L874" s="148" t="s">
        <v>6264</v>
      </c>
      <c r="M874" s="144" t="str">
        <f>IF(EXACT(L874,"Overseas Charities Operating in Jamaica"),"Medium",IF(EXACT(L874,"Muslim Groups/Foundations"),"Medium",IF(EXACT(L874,"Churches"),"Low",IF(EXACT(L874,"Benevolent Societies"),"Low",IF(EXACT(L874,"Alumni/Past Students'associations"),"Low",IF(EXACT(L874,"Schools(Government/Private)"),"Low",IF(EXACT(L874,"Govt.Based Trust/Charities"),"Low",IF(EXACT(L874,"Trust"),"Medium",IF(EXACT(L874,"Company Based Foundations"),"Medium",IF(EXACT(L874,"Other Foundations"),"Medium",IF(EXACT(L874,"Unincorporated Groups"),"Medium","")))))))))))</f>
        <v>Low</v>
      </c>
      <c r="N874" s="144" t="s">
        <v>7647</v>
      </c>
      <c r="O874" s="189"/>
      <c r="P874" s="144" t="s">
        <v>1259</v>
      </c>
      <c r="Q874" s="152" t="s">
        <v>749</v>
      </c>
      <c r="R874" s="5"/>
    </row>
    <row r="875" spans="1:18" s="10" customFormat="1" ht="41.25" customHeight="1" x14ac:dyDescent="0.35">
      <c r="A875" s="144" t="str">
        <f t="shared" ca="1" si="119"/>
        <v>Expired</v>
      </c>
      <c r="B875" s="144" t="s">
        <v>672</v>
      </c>
      <c r="C875" s="145">
        <v>42282</v>
      </c>
      <c r="D875" s="145">
        <v>42282</v>
      </c>
      <c r="E875" s="145">
        <f t="shared" si="121"/>
        <v>43012</v>
      </c>
      <c r="F875" s="144" t="s">
        <v>2085</v>
      </c>
      <c r="G875" s="144" t="s">
        <v>4839</v>
      </c>
      <c r="H875" s="144" t="s">
        <v>19</v>
      </c>
      <c r="I875" s="144" t="s">
        <v>3492</v>
      </c>
      <c r="J875" s="144" t="s">
        <v>2467</v>
      </c>
      <c r="K875" s="146" t="str">
        <f t="shared" si="120"/>
        <v>LP</v>
      </c>
      <c r="L875" s="148" t="s">
        <v>6261</v>
      </c>
      <c r="M875" s="144" t="str">
        <f>IF(EXACT(L875,"Overseas Charities Operating in Jamaica"),"Medium",IF(EXACT(L875,"Muslim Groups/Foundations"),"Medium",IF(EXACT(L875,"Churches"),"Low",IF(EXACT(L875,"Benevolent Societies"),"Low",IF(EXACT(L875,"Alumni/Past Students'associations"),"Low",IF(EXACT(L875,"Schools(Government/Private)"),"Low",IF(EXACT(L875,"Govt.Based Trust/Charities"),"Low",IF(EXACT(L875,"Trust"),"Medium",IF(EXACT(L875,"Company Based Foundations"),"Medium",IF(EXACT(L875,"Other Foundations"),"Medium",IF(EXACT(L875,"Unincorporated Groups"),"Medium","")))))))))))</f>
        <v>Medium</v>
      </c>
      <c r="N875" s="144"/>
      <c r="O875" s="189"/>
      <c r="P875" s="144" t="s">
        <v>566</v>
      </c>
      <c r="Q875" s="152" t="s">
        <v>566</v>
      </c>
      <c r="R875" s="5"/>
    </row>
    <row r="876" spans="1:18" s="10" customFormat="1" ht="44.25" customHeight="1" x14ac:dyDescent="0.35">
      <c r="A876" s="144" t="str">
        <f t="shared" ca="1" si="119"/>
        <v>Expired</v>
      </c>
      <c r="B876" s="144" t="s">
        <v>67</v>
      </c>
      <c r="C876" s="145">
        <v>41744</v>
      </c>
      <c r="D876" s="145">
        <v>41744</v>
      </c>
      <c r="E876" s="145">
        <f t="shared" si="121"/>
        <v>42474</v>
      </c>
      <c r="F876" s="144" t="s">
        <v>2131</v>
      </c>
      <c r="G876" s="144" t="s">
        <v>4840</v>
      </c>
      <c r="H876" s="148" t="s">
        <v>13</v>
      </c>
      <c r="I876" s="144" t="s">
        <v>2237</v>
      </c>
      <c r="J876" s="144" t="s">
        <v>2467</v>
      </c>
      <c r="K876" s="146" t="str">
        <f t="shared" si="120"/>
        <v>LP</v>
      </c>
      <c r="L876" s="148" t="s">
        <v>6261</v>
      </c>
      <c r="M876" s="144" t="str">
        <f>IF(EXACT(L876,"Overseas Charities Operating in Jamaica"),"Medium",IF(EXACT(L876,"Muslim Groups/Foundations"),"Medium",IF(EXACT(L876,"Churches"),"Low",IF(EXACT(L876,"Benevolent Societies"),"Low",IF(EXACT(L876,"Alumni/Past Students'associations"),"Low",IF(EXACT(L876,"Schools(Government/Private)"),"Low",IF(EXACT(L876,"Govt.Based Trust/Charities"),"Low",IF(EXACT(L876,"Trust"),"Medium",IF(EXACT(L876,"Company Based Foundations"),"Medium",IF(EXACT(L876,"Other Foundations"),"Medium",IF(EXACT(L876,"Unincorporated Groups"),"Medium","")))))))))))</f>
        <v>Medium</v>
      </c>
      <c r="N876" s="144" t="s">
        <v>7648</v>
      </c>
      <c r="O876" s="189"/>
      <c r="P876" s="144"/>
      <c r="Q876" s="152"/>
      <c r="R876" s="5"/>
    </row>
    <row r="877" spans="1:18" s="10" customFormat="1" ht="49.5" customHeight="1" x14ac:dyDescent="0.35">
      <c r="A877" s="144" t="str">
        <f t="shared" ca="1" si="119"/>
        <v>Expired</v>
      </c>
      <c r="B877" s="144" t="s">
        <v>168</v>
      </c>
      <c r="C877" s="145">
        <v>41841</v>
      </c>
      <c r="D877" s="145">
        <v>43921</v>
      </c>
      <c r="E877" s="145">
        <f t="shared" si="121"/>
        <v>44650</v>
      </c>
      <c r="F877" s="144" t="s">
        <v>169</v>
      </c>
      <c r="G877" s="144" t="s">
        <v>4841</v>
      </c>
      <c r="H877" s="144" t="s">
        <v>7919</v>
      </c>
      <c r="I877" s="144" t="s">
        <v>3492</v>
      </c>
      <c r="J877" s="144" t="s">
        <v>2467</v>
      </c>
      <c r="K877" s="146" t="str">
        <f t="shared" si="120"/>
        <v>LP</v>
      </c>
      <c r="L877" s="148" t="s">
        <v>6264</v>
      </c>
      <c r="M877" s="144" t="str">
        <f>IF(EXACT(L877,"Overseas Charities Operating in Jamaica"),"Medium",IF(EXACT(L877,"Muslim Groups/Foundations"),"Medium",IF(EXACT(L877,"Churches"),"Low",IF(EXACT(L877,"Benevolent Societies"),"Low",IF(EXACT(L877,"Alumni/Past Students'associations"),"Low",IF(EXACT(L877,"Schools(Government/Private)"),"Low",IF(EXACT(L877,"Govt.Based Trust/Charities"),"Low",IF(EXACT(L877,"Trust"),"Medium",IF(EXACT(L877,"Company Based Foundations"),"Medium",IF(EXACT(L877,"Other Foundations"),"Medium",IF(EXACT(L877,"Unincorporated Groups"),"Medium","")))))))))))</f>
        <v>Low</v>
      </c>
      <c r="N877" s="144" t="s">
        <v>310</v>
      </c>
      <c r="O877" s="189"/>
      <c r="P877" s="144" t="s">
        <v>1049</v>
      </c>
      <c r="Q877" s="147" t="s">
        <v>4842</v>
      </c>
      <c r="R877" s="5"/>
    </row>
    <row r="878" spans="1:18" s="10" customFormat="1" ht="47.6" x14ac:dyDescent="0.35">
      <c r="A878" s="144" t="str">
        <f t="shared" ca="1" si="119"/>
        <v>Expired</v>
      </c>
      <c r="B878" s="144" t="s">
        <v>6486</v>
      </c>
      <c r="C878" s="145">
        <v>45000</v>
      </c>
      <c r="D878" s="145">
        <f>C878</f>
        <v>45000</v>
      </c>
      <c r="E878" s="145">
        <f t="shared" si="121"/>
        <v>45730</v>
      </c>
      <c r="F878" s="144" t="s">
        <v>6487</v>
      </c>
      <c r="G878" s="144" t="s">
        <v>6488</v>
      </c>
      <c r="H878" s="144" t="s">
        <v>13</v>
      </c>
      <c r="I878" s="144" t="s">
        <v>3492</v>
      </c>
      <c r="J878" s="144" t="s">
        <v>2467</v>
      </c>
      <c r="K878" s="146" t="str">
        <f t="shared" si="120"/>
        <v>LP</v>
      </c>
      <c r="L878" s="144" t="s">
        <v>6264</v>
      </c>
      <c r="M878" s="144" t="str">
        <f>IF(EXACT(L878,"Overseas Charities Operating in Jamaica"),"Medium",IF(EXACT(L878,"Muslim Groups/Foundations"),"Medium",IF(EXACT(L878,"Churches"),"Low",IF(EXACT(L878,"Benevolent Societies"),"Low",IF(EXACT(L878,"Alumni/Past Students Associations"),"Low",IF(EXACT(L878,"Schools(Government/Private)"),"Low",IF(EXACT(L878,"Govt.Based Trusts/Charities"),"Low",IF(EXACT(L878,"Trust"),"Medium",IF(EXACT(L878,"Company Based Foundations"),"Medium",IF(EXACT(L878,"Other Foundations"),"Medium",IF(EXACT(L878,"Unincorporated Groups"),"Medium","")))))))))))</f>
        <v>Low</v>
      </c>
      <c r="N878" s="144" t="s">
        <v>5917</v>
      </c>
      <c r="O878" s="189"/>
      <c r="P878" s="144" t="s">
        <v>6489</v>
      </c>
      <c r="Q878" s="147" t="s">
        <v>6490</v>
      </c>
      <c r="R878" s="5"/>
    </row>
    <row r="879" spans="1:18" s="10" customFormat="1" ht="68.25" customHeight="1" x14ac:dyDescent="0.35">
      <c r="A879" s="144" t="str">
        <f t="shared" ca="1" si="119"/>
        <v>Expired</v>
      </c>
      <c r="B879" s="144" t="s">
        <v>2751</v>
      </c>
      <c r="C879" s="145">
        <v>44607</v>
      </c>
      <c r="D879" s="145">
        <v>44607</v>
      </c>
      <c r="E879" s="145">
        <f t="shared" si="121"/>
        <v>45336</v>
      </c>
      <c r="F879" s="144" t="s">
        <v>5804</v>
      </c>
      <c r="G879" s="144" t="s">
        <v>7274</v>
      </c>
      <c r="H879" s="144" t="s">
        <v>19</v>
      </c>
      <c r="I879" s="144" t="s">
        <v>3492</v>
      </c>
      <c r="J879" s="144" t="s">
        <v>2467</v>
      </c>
      <c r="K879" s="146" t="str">
        <f t="shared" si="120"/>
        <v>LP</v>
      </c>
      <c r="L879" s="148" t="s">
        <v>6264</v>
      </c>
      <c r="M879" s="144" t="str">
        <f>IF(EXACT(L879,"Overseas Charities Operating in Jamaica"),"Medium",IF(EXACT(L879,"Muslim Groups/Foundations"),"Medium",IF(EXACT(L879,"Churches"),"Low",IF(EXACT(L879,"Benevolent Societies"),"Low",IF(EXACT(L879,"Alumni/Past Students'associations"),"Low",IF(EXACT(L879,"Schools(Government/Private)"),"Low",IF(EXACT(L879,"Govt.Based Trust/Charities"),"Low",IF(EXACT(L879,"Trust"),"Medium",IF(EXACT(L879,"Company Based Foundations"),"Medium",IF(EXACT(L879,"Other Foundations"),"Medium",IF(EXACT(L879,"Unincorporated Groups"),"Medium","")))))))))))</f>
        <v>Low</v>
      </c>
      <c r="N879" s="144" t="s">
        <v>7649</v>
      </c>
      <c r="O879" s="189"/>
      <c r="P879" s="144" t="s">
        <v>2892</v>
      </c>
      <c r="Q879" s="152" t="s">
        <v>4843</v>
      </c>
      <c r="R879" s="5"/>
    </row>
    <row r="880" spans="1:18" s="10" customFormat="1" ht="47.25" customHeight="1" x14ac:dyDescent="0.35">
      <c r="A880" s="144" t="str">
        <f t="shared" ca="1" si="119"/>
        <v>Expired</v>
      </c>
      <c r="B880" s="144" t="s">
        <v>6980</v>
      </c>
      <c r="C880" s="145">
        <v>45089</v>
      </c>
      <c r="D880" s="145">
        <f>C880</f>
        <v>45089</v>
      </c>
      <c r="E880" s="145">
        <f t="shared" si="121"/>
        <v>45819</v>
      </c>
      <c r="F880" s="144" t="s">
        <v>6981</v>
      </c>
      <c r="G880" s="144" t="s">
        <v>6982</v>
      </c>
      <c r="H880" s="144" t="s">
        <v>7919</v>
      </c>
      <c r="I880" s="144" t="s">
        <v>3492</v>
      </c>
      <c r="J880" s="144" t="s">
        <v>2467</v>
      </c>
      <c r="K880" s="146" t="str">
        <f t="shared" si="120"/>
        <v>LP</v>
      </c>
      <c r="L880" s="144" t="s">
        <v>6261</v>
      </c>
      <c r="M880" s="144" t="str">
        <f>IF(EXACT(L880,"Overseas Charities Operating in Jamaica"),"Medium",IF(EXACT(L880,"Muslim Groups/Foundations"),"Medium",IF(EXACT(L880,"Churches"),"Low",IF(EXACT(L880,"Benevolent Societies"),"Low",IF(EXACT(L880,"Alumni/Past Students Associations"),"Low",IF(EXACT(L880,"Schools(Government/Private)"),"Low",IF(EXACT(L880,"Govt.Based Trusts/Charities"),"Low",IF(EXACT(L880,"Trust"),"Medium",IF(EXACT(L880,"Company Based Foundations"),"Medium",IF(EXACT(L880,"Other Foundations"),"Medium",IF(EXACT(L880,"Unincorporated Groups"),"Medium","")))))))))))</f>
        <v>Medium</v>
      </c>
      <c r="N880" s="144" t="s">
        <v>7355</v>
      </c>
      <c r="O880" s="189"/>
      <c r="P880" s="144" t="s">
        <v>6984</v>
      </c>
      <c r="Q880" s="147" t="s">
        <v>6983</v>
      </c>
      <c r="R880" s="5"/>
    </row>
    <row r="881" spans="1:18" s="10" customFormat="1" ht="33.75" customHeight="1" x14ac:dyDescent="0.35">
      <c r="A881" s="144" t="str">
        <f t="shared" ca="1" si="119"/>
        <v>Expired</v>
      </c>
      <c r="B881" s="144" t="s">
        <v>530</v>
      </c>
      <c r="C881" s="145">
        <v>42073</v>
      </c>
      <c r="D881" s="145">
        <v>42073</v>
      </c>
      <c r="E881" s="145">
        <f t="shared" si="121"/>
        <v>42803</v>
      </c>
      <c r="F881" s="144" t="s">
        <v>531</v>
      </c>
      <c r="G881" s="144" t="s">
        <v>4844</v>
      </c>
      <c r="H881" s="144" t="s">
        <v>7919</v>
      </c>
      <c r="I881" s="144" t="s">
        <v>3492</v>
      </c>
      <c r="J881" s="144" t="s">
        <v>2467</v>
      </c>
      <c r="K881" s="146" t="str">
        <f t="shared" si="120"/>
        <v>LP</v>
      </c>
      <c r="L881" s="148" t="s">
        <v>6261</v>
      </c>
      <c r="M881" s="144" t="str">
        <f>IF(EXACT(L881,"Overseas Charities Operating in Jamaica"),"Medium",IF(EXACT(L881,"Muslim Groups/Foundations"),"Medium",IF(EXACT(L881,"Churches"),"Low",IF(EXACT(L881,"Benevolent Societies"),"Low",IF(EXACT(L881,"Alumni/Past Students'associations"),"Low",IF(EXACT(L881,"Schools(Government/Private)"),"Low",IF(EXACT(L881,"Govt.Based Trust/Charities"),"Low",IF(EXACT(L881,"Trust"),"Medium",IF(EXACT(L881,"Company Based Foundations"),"Medium",IF(EXACT(L881,"Other Foundations"),"Medium",IF(EXACT(L881,"Unincorporated Groups"),"Medium","")))))))))))</f>
        <v>Medium</v>
      </c>
      <c r="N881" s="144" t="s">
        <v>7650</v>
      </c>
      <c r="O881" s="189"/>
      <c r="P881" s="144" t="s">
        <v>547</v>
      </c>
      <c r="Q881" s="147" t="s">
        <v>4845</v>
      </c>
      <c r="R881" s="5"/>
    </row>
    <row r="882" spans="1:18" s="10" customFormat="1" ht="158.6" x14ac:dyDescent="0.35">
      <c r="A882" s="144" t="str">
        <f t="shared" ca="1" si="119"/>
        <v>Expired</v>
      </c>
      <c r="B882" s="144" t="s">
        <v>1004</v>
      </c>
      <c r="C882" s="145">
        <v>42963</v>
      </c>
      <c r="D882" s="145">
        <v>42963</v>
      </c>
      <c r="E882" s="145">
        <f t="shared" si="121"/>
        <v>43692</v>
      </c>
      <c r="F882" s="144" t="s">
        <v>1020</v>
      </c>
      <c r="G882" s="144" t="s">
        <v>4846</v>
      </c>
      <c r="H882" s="144" t="s">
        <v>7919</v>
      </c>
      <c r="I882" s="144" t="s">
        <v>3492</v>
      </c>
      <c r="J882" s="144" t="s">
        <v>2467</v>
      </c>
      <c r="K882" s="146" t="str">
        <f t="shared" si="120"/>
        <v>LP</v>
      </c>
      <c r="L882" s="148" t="s">
        <v>6266</v>
      </c>
      <c r="M882" s="144" t="str">
        <f>IF(EXACT(L882,"Overseas Charities Operating in Jamaica"),"Medium",IF(EXACT(L882,"Muslim Groups/Foundations"),"Medium",IF(EXACT(L882,"Churches"),"Low",IF(EXACT(L882,"Benevolent Societies"),"Low",IF(EXACT(L882,"Alumni/Past Students'associations"),"Low",IF(EXACT(L882,"Schools(Government/Private)"),"Low",IF(EXACT(L882,"Govt.Based Trust/Charities"),"Low",IF(EXACT(L882,"Trust"),"Medium",IF(EXACT(L882,"Company Based Foundations"),"Medium",IF(EXACT(L882,"Other Foundations"),"Medium",IF(EXACT(L882,"Unincorporated Groups"),"Medium","")))))))))))</f>
        <v>Low</v>
      </c>
      <c r="N882" s="144" t="s">
        <v>7651</v>
      </c>
      <c r="O882" s="189" t="s">
        <v>9740</v>
      </c>
      <c r="P882" s="173" t="s">
        <v>9739</v>
      </c>
      <c r="Q882" s="182" t="s">
        <v>9741</v>
      </c>
      <c r="R882" s="5"/>
    </row>
    <row r="883" spans="1:18" s="10" customFormat="1" ht="63.45" x14ac:dyDescent="0.35">
      <c r="A883" s="144" t="str">
        <f t="shared" ca="1" si="119"/>
        <v>Active</v>
      </c>
      <c r="B883" s="144" t="s">
        <v>2898</v>
      </c>
      <c r="C883" s="145">
        <v>43628</v>
      </c>
      <c r="D883" s="145">
        <v>45455</v>
      </c>
      <c r="E883" s="145">
        <f t="shared" si="121"/>
        <v>46184</v>
      </c>
      <c r="F883" s="144" t="s">
        <v>1434</v>
      </c>
      <c r="G883" s="144" t="s">
        <v>4847</v>
      </c>
      <c r="H883" s="144" t="s">
        <v>7919</v>
      </c>
      <c r="I883" s="144" t="s">
        <v>3492</v>
      </c>
      <c r="J883" s="144" t="s">
        <v>2467</v>
      </c>
      <c r="K883" s="146" t="str">
        <f t="shared" si="120"/>
        <v>LP</v>
      </c>
      <c r="L883" s="148" t="s">
        <v>6261</v>
      </c>
      <c r="M883" s="144" t="str">
        <f>IF(EXACT(L883,"Overseas Charities Operating in Jamaica"),"Medium",IF(EXACT(L883,"Muslim Groups/Foundations"),"Medium",IF(EXACT(L883,"Churches"),"Low",IF(EXACT(L883,"Benevolent Societies"),"Low",IF(EXACT(L883,"Alumni/Past Students'associations"),"Low",IF(EXACT(L883,"Schools(Government/Private)"),"Low",IF(EXACT(L883,"Govt.Based Trust/Charities"),"Low",IF(EXACT(L883,"Trust"),"Medium",IF(EXACT(L883,"Company Based Foundations"),"Medium",IF(EXACT(L883,"Other Foundations"),"Medium",IF(EXACT(L883,"Unincorporated Groups"),"Medium","")))))))))))</f>
        <v>Medium</v>
      </c>
      <c r="N883" s="144" t="s">
        <v>4848</v>
      </c>
      <c r="O883" s="189" t="s">
        <v>8365</v>
      </c>
      <c r="P883" s="144" t="s">
        <v>8366</v>
      </c>
      <c r="Q883" s="147" t="s">
        <v>8367</v>
      </c>
      <c r="R883" s="5"/>
    </row>
    <row r="884" spans="1:18" s="10" customFormat="1" ht="57" customHeight="1" x14ac:dyDescent="0.35">
      <c r="A884" s="144" t="str">
        <f t="shared" ca="1" si="119"/>
        <v>Expired</v>
      </c>
      <c r="B884" s="144" t="s">
        <v>2638</v>
      </c>
      <c r="C884" s="145">
        <v>42845</v>
      </c>
      <c r="D884" s="145">
        <v>45036</v>
      </c>
      <c r="E884" s="145">
        <f t="shared" si="121"/>
        <v>45766</v>
      </c>
      <c r="F884" s="144" t="s">
        <v>1940</v>
      </c>
      <c r="G884" s="144" t="s">
        <v>4849</v>
      </c>
      <c r="H884" s="144" t="s">
        <v>7919</v>
      </c>
      <c r="I884" s="144" t="s">
        <v>3492</v>
      </c>
      <c r="J884" s="144" t="s">
        <v>2467</v>
      </c>
      <c r="K884" s="146" t="str">
        <f t="shared" si="120"/>
        <v>LP</v>
      </c>
      <c r="L884" s="148" t="s">
        <v>6261</v>
      </c>
      <c r="M884" s="144" t="str">
        <f>IF(EXACT(L884,"Overseas Charities Operating in Jamaica"),"Medium",IF(EXACT(L884,"Muslim Groups/Foundations"),"Medium",IF(EXACT(L884,"Churches"),"Low",IF(EXACT(L884,"Benevolent Societies"),"Low",IF(EXACT(L884,"Alumni/Past Students'associations"),"Low",IF(EXACT(L884,"Schools(Government/Private)"),"Low",IF(EXACT(L884,"Govt.Based Trust/Charities"),"Low",IF(EXACT(L884,"Trust"),"Medium",IF(EXACT(L884,"Company Based Foundations"),"Medium",IF(EXACT(L884,"Other Foundations"),"Medium",IF(EXACT(L884,"Unincorporated Groups"),"Medium","")))))))))))</f>
        <v>Medium</v>
      </c>
      <c r="N884" s="144" t="s">
        <v>7652</v>
      </c>
      <c r="O884" s="189" t="s">
        <v>9280</v>
      </c>
      <c r="P884" s="144" t="s">
        <v>9281</v>
      </c>
      <c r="Q884" s="147" t="s">
        <v>9282</v>
      </c>
      <c r="R884" s="5"/>
    </row>
    <row r="885" spans="1:18" s="10" customFormat="1" ht="79.3" x14ac:dyDescent="0.35">
      <c r="A885" s="144" t="str">
        <f t="shared" ca="1" si="119"/>
        <v>Expired</v>
      </c>
      <c r="B885" s="144" t="s">
        <v>6184</v>
      </c>
      <c r="C885" s="145">
        <v>44859</v>
      </c>
      <c r="D885" s="145">
        <v>44859</v>
      </c>
      <c r="E885" s="145">
        <f t="shared" si="121"/>
        <v>45589</v>
      </c>
      <c r="F885" s="144" t="s">
        <v>6185</v>
      </c>
      <c r="G885" s="144" t="s">
        <v>6186</v>
      </c>
      <c r="H885" s="144" t="s">
        <v>19</v>
      </c>
      <c r="I885" s="144" t="s">
        <v>3492</v>
      </c>
      <c r="J885" s="144" t="s">
        <v>2467</v>
      </c>
      <c r="K885" s="146" t="str">
        <f t="shared" si="120"/>
        <v>LP</v>
      </c>
      <c r="L885" s="148" t="s">
        <v>6261</v>
      </c>
      <c r="M885" s="144" t="str">
        <f>IF(EXACT(L885,"Overseas Charities Operating in Jamaica"),"Medium",IF(EXACT(L885,"Muslim Groups/Foundations"),"Medium",IF(EXACT(L885,"Churches"),"Low",IF(EXACT(L885,"Benevolent Societies"),"Low",IF(EXACT(L885,"Alumni/Past Students'associations"),"Low",IF(EXACT(L885,"Schools(Government/Private)"),"Low",IF(EXACT(L885,"Govt.Based Trust/Charities"),"Low",IF(EXACT(L885,"Trust"),"Medium",IF(EXACT(L885,"Company Based Foundations"),"Medium",IF(EXACT(L885,"Other Foundations"),"Medium",IF(EXACT(L885,"Unincorporated Groups"),"Medium","")))))))))))</f>
        <v>Medium</v>
      </c>
      <c r="N885" s="144" t="s">
        <v>7356</v>
      </c>
      <c r="O885" s="189" t="s">
        <v>8715</v>
      </c>
      <c r="P885" s="144" t="s">
        <v>8716</v>
      </c>
      <c r="Q885" s="152" t="s">
        <v>8717</v>
      </c>
      <c r="R885" s="5"/>
    </row>
    <row r="886" spans="1:18" s="10" customFormat="1" ht="47.6" x14ac:dyDescent="0.35">
      <c r="A886" s="144" t="str">
        <f t="shared" ca="1" si="119"/>
        <v>Active</v>
      </c>
      <c r="B886" s="144" t="s">
        <v>6346</v>
      </c>
      <c r="C886" s="145">
        <v>44931</v>
      </c>
      <c r="D886" s="145">
        <v>45662</v>
      </c>
      <c r="E886" s="145">
        <f>DATE(YEAR(D886)+1,MONTH(D886),DAY(D886)-1)</f>
        <v>46026</v>
      </c>
      <c r="F886" s="144" t="s">
        <v>6347</v>
      </c>
      <c r="G886" s="144" t="s">
        <v>6348</v>
      </c>
      <c r="H886" s="148" t="s">
        <v>7919</v>
      </c>
      <c r="I886" s="144" t="s">
        <v>3492</v>
      </c>
      <c r="J886" s="144" t="s">
        <v>2467</v>
      </c>
      <c r="K886" s="146" t="str">
        <f t="shared" si="120"/>
        <v>LP</v>
      </c>
      <c r="L886" s="144" t="s">
        <v>6264</v>
      </c>
      <c r="M886" s="144" t="str">
        <f>IF(EXACT(L886,"Overseas Charities Operating in Jamaica"),"Medium",IF(EXACT(L886,"Muslim Groups/Foundations"),"Medium",IF(EXACT(L886,"Churches"),"Low",IF(EXACT(L886,"Benevolent Societies"),"Low",IF(EXACT(L886,"Alumni/Past Students Associations"),"Low",IF(EXACT(L886,"Schools(Government/Private)"),"Low",IF(EXACT(L886,"Govt.Based Trusts/Charities"),"Low",IF(EXACT(L886,"Trust"),"Medium",IF(EXACT(L886,"Company Based Foundations"),"Medium",IF(EXACT(L886,"Other Foundations"),"Medium",IF(EXACT(L886,"Unincorporated Groups"),"Medium","")))))))))))</f>
        <v>Low</v>
      </c>
      <c r="N886" s="144" t="s">
        <v>7653</v>
      </c>
      <c r="O886" s="189" t="s">
        <v>8712</v>
      </c>
      <c r="P886" s="144" t="s">
        <v>8713</v>
      </c>
      <c r="Q886" s="147" t="s">
        <v>8714</v>
      </c>
      <c r="R886" s="5"/>
    </row>
    <row r="887" spans="1:18" s="10" customFormat="1" ht="42" customHeight="1" x14ac:dyDescent="0.35">
      <c r="A887" s="144" t="str">
        <f t="shared" ca="1" si="119"/>
        <v>Expired</v>
      </c>
      <c r="B887" s="144" t="s">
        <v>6156</v>
      </c>
      <c r="C887" s="145">
        <v>44067</v>
      </c>
      <c r="D887" s="145">
        <v>44797</v>
      </c>
      <c r="E887" s="145">
        <f t="shared" ref="E887:E894" si="122">DATE(YEAR(D887)+2,MONTH(D887),DAY(D887)-1)</f>
        <v>45527</v>
      </c>
      <c r="F887" s="144" t="s">
        <v>1973</v>
      </c>
      <c r="G887" s="144" t="s">
        <v>4856</v>
      </c>
      <c r="H887" s="144" t="s">
        <v>45</v>
      </c>
      <c r="I887" s="144" t="s">
        <v>3492</v>
      </c>
      <c r="J887" s="144" t="s">
        <v>2467</v>
      </c>
      <c r="K887" s="146" t="str">
        <f t="shared" si="120"/>
        <v>LP</v>
      </c>
      <c r="L887" s="148" t="s">
        <v>6264</v>
      </c>
      <c r="M887" s="144" t="str">
        <f t="shared" ref="M887:M918" si="123">IF(EXACT(L887,"Overseas Charities Operating in Jamaica"),"Medium",IF(EXACT(L887,"Muslim Groups/Foundations"),"Medium",IF(EXACT(L887,"Churches"),"Low",IF(EXACT(L887,"Benevolent Societies"),"Low",IF(EXACT(L887,"Alumni/Past Students'associations"),"Low",IF(EXACT(L887,"Schools(Government/Private)"),"Low",IF(EXACT(L887,"Govt.Based Trust/Charities"),"Low",IF(EXACT(L887,"Trust"),"Medium",IF(EXACT(L887,"Company Based Foundations"),"Medium",IF(EXACT(L887,"Other Foundations"),"Medium",IF(EXACT(L887,"Unincorporated Groups"),"Medium","")))))))))))</f>
        <v>Low</v>
      </c>
      <c r="N887" s="144" t="s">
        <v>1364</v>
      </c>
      <c r="O887" s="189"/>
      <c r="P887" s="144" t="s">
        <v>6158</v>
      </c>
      <c r="Q887" s="147" t="s">
        <v>6157</v>
      </c>
      <c r="R887" s="5"/>
    </row>
    <row r="888" spans="1:18" s="10" customFormat="1" ht="56.25" customHeight="1" x14ac:dyDescent="0.35">
      <c r="A888" s="144" t="str">
        <f t="shared" ca="1" si="119"/>
        <v>Expired</v>
      </c>
      <c r="B888" s="148" t="s">
        <v>1135</v>
      </c>
      <c r="C888" s="153">
        <v>43109</v>
      </c>
      <c r="D888" s="157">
        <v>44167</v>
      </c>
      <c r="E888" s="145">
        <f t="shared" si="122"/>
        <v>44896</v>
      </c>
      <c r="F888" s="144" t="s">
        <v>1145</v>
      </c>
      <c r="G888" s="148" t="s">
        <v>4857</v>
      </c>
      <c r="H888" s="148" t="s">
        <v>7</v>
      </c>
      <c r="I888" s="148" t="s">
        <v>2237</v>
      </c>
      <c r="J888" s="144" t="s">
        <v>6357</v>
      </c>
      <c r="K888" s="146" t="s">
        <v>2580</v>
      </c>
      <c r="L888" s="148" t="s">
        <v>6261</v>
      </c>
      <c r="M888" s="144" t="str">
        <f t="shared" si="123"/>
        <v>Medium</v>
      </c>
      <c r="N888" s="148" t="s">
        <v>7654</v>
      </c>
      <c r="O888" s="190" t="s">
        <v>9738</v>
      </c>
      <c r="P888" s="148" t="s">
        <v>6594</v>
      </c>
      <c r="Q888" s="158" t="s">
        <v>6595</v>
      </c>
      <c r="R888" s="5"/>
    </row>
    <row r="889" spans="1:18" s="10" customFormat="1" ht="90" customHeight="1" x14ac:dyDescent="0.35">
      <c r="A889" s="144" t="str">
        <f t="shared" ca="1" si="119"/>
        <v>Expired</v>
      </c>
      <c r="B889" s="144" t="s">
        <v>2829</v>
      </c>
      <c r="C889" s="145">
        <v>44677</v>
      </c>
      <c r="D889" s="145">
        <v>44677</v>
      </c>
      <c r="E889" s="145">
        <f t="shared" si="122"/>
        <v>45407</v>
      </c>
      <c r="F889" s="144" t="s">
        <v>5807</v>
      </c>
      <c r="G889" s="144" t="s">
        <v>4858</v>
      </c>
      <c r="H889" s="144" t="s">
        <v>19</v>
      </c>
      <c r="I889" s="144" t="s">
        <v>3492</v>
      </c>
      <c r="J889" s="144" t="s">
        <v>2467</v>
      </c>
      <c r="K889" s="146" t="str">
        <f t="shared" ref="K889:K920" si="124">IF(EXACT(J889,"C - COMPANY ACT"),"LP",IF(EXACT(J889,"V- VEST ACT (WITHIN PARLIAMENT) "),"LP",IF(EXACT(J889,"FS - FRIENDLY SOCIETIES ACT"),"LP",IF(EXACT(J889,"UN - UNICORPORATED"),"LA",""))))</f>
        <v>LP</v>
      </c>
      <c r="L889" s="148" t="s">
        <v>6264</v>
      </c>
      <c r="M889" s="144" t="str">
        <f t="shared" si="123"/>
        <v>Low</v>
      </c>
      <c r="N889" s="144" t="s">
        <v>3784</v>
      </c>
      <c r="O889" s="189"/>
      <c r="P889" s="144" t="s">
        <v>2905</v>
      </c>
      <c r="Q889" s="152" t="s">
        <v>4859</v>
      </c>
      <c r="R889" s="5"/>
    </row>
    <row r="890" spans="1:18" s="10" customFormat="1" ht="53.25" customHeight="1" x14ac:dyDescent="0.35">
      <c r="A890" s="144" t="str">
        <f t="shared" ca="1" si="119"/>
        <v>Expired</v>
      </c>
      <c r="B890" s="144" t="s">
        <v>2407</v>
      </c>
      <c r="C890" s="145">
        <v>43563</v>
      </c>
      <c r="D890" s="145">
        <v>43563</v>
      </c>
      <c r="E890" s="145">
        <f t="shared" si="122"/>
        <v>44293</v>
      </c>
      <c r="F890" s="144" t="s">
        <v>5808</v>
      </c>
      <c r="G890" s="144" t="s">
        <v>4860</v>
      </c>
      <c r="H890" s="144" t="s">
        <v>7919</v>
      </c>
      <c r="I890" s="144" t="s">
        <v>3492</v>
      </c>
      <c r="J890" s="144" t="s">
        <v>2467</v>
      </c>
      <c r="K890" s="146" t="str">
        <f t="shared" si="124"/>
        <v>LP</v>
      </c>
      <c r="L890" s="148" t="s">
        <v>6264</v>
      </c>
      <c r="M890" s="144" t="str">
        <f t="shared" si="123"/>
        <v>Low</v>
      </c>
      <c r="N890" s="144" t="s">
        <v>1364</v>
      </c>
      <c r="O890" s="189"/>
      <c r="P890" s="144" t="s">
        <v>2408</v>
      </c>
      <c r="Q890" s="147" t="s">
        <v>749</v>
      </c>
      <c r="R890" s="5"/>
    </row>
    <row r="891" spans="1:18" s="10" customFormat="1" ht="47.6" x14ac:dyDescent="0.35">
      <c r="A891" s="144" t="str">
        <f t="shared" ca="1" si="119"/>
        <v>Expired</v>
      </c>
      <c r="B891" s="144" t="s">
        <v>2756</v>
      </c>
      <c r="C891" s="145">
        <v>42143</v>
      </c>
      <c r="D891" s="145">
        <v>44335</v>
      </c>
      <c r="E891" s="145">
        <f t="shared" si="122"/>
        <v>45064</v>
      </c>
      <c r="F891" s="144" t="s">
        <v>568</v>
      </c>
      <c r="G891" s="144" t="s">
        <v>4861</v>
      </c>
      <c r="H891" s="144" t="s">
        <v>7919</v>
      </c>
      <c r="I891" s="144" t="s">
        <v>3492</v>
      </c>
      <c r="J891" s="144" t="s">
        <v>2467</v>
      </c>
      <c r="K891" s="146" t="str">
        <f t="shared" si="124"/>
        <v>LP</v>
      </c>
      <c r="L891" s="148" t="s">
        <v>6264</v>
      </c>
      <c r="M891" s="144" t="str">
        <f t="shared" si="123"/>
        <v>Low</v>
      </c>
      <c r="N891" s="144" t="s">
        <v>7655</v>
      </c>
      <c r="O891" s="189"/>
      <c r="P891" s="144" t="s">
        <v>1790</v>
      </c>
      <c r="Q891" s="147" t="s">
        <v>4862</v>
      </c>
      <c r="R891" s="5"/>
    </row>
    <row r="892" spans="1:18" s="10" customFormat="1" ht="55.5" customHeight="1" x14ac:dyDescent="0.35">
      <c r="A892" s="144" t="str">
        <f t="shared" ca="1" si="119"/>
        <v>Active</v>
      </c>
      <c r="B892" s="144" t="s">
        <v>6445</v>
      </c>
      <c r="C892" s="145">
        <v>42950</v>
      </c>
      <c r="D892" s="145">
        <v>45507</v>
      </c>
      <c r="E892" s="145">
        <f t="shared" si="122"/>
        <v>46236</v>
      </c>
      <c r="F892" s="144" t="s">
        <v>1015</v>
      </c>
      <c r="G892" s="144" t="s">
        <v>9985</v>
      </c>
      <c r="H892" s="144" t="s">
        <v>7919</v>
      </c>
      <c r="I892" s="144" t="s">
        <v>3492</v>
      </c>
      <c r="J892" s="144" t="s">
        <v>2467</v>
      </c>
      <c r="K892" s="146" t="str">
        <f t="shared" si="124"/>
        <v>LP</v>
      </c>
      <c r="L892" s="148" t="s">
        <v>6264</v>
      </c>
      <c r="M892" s="144" t="str">
        <f t="shared" si="123"/>
        <v>Low</v>
      </c>
      <c r="N892" s="144" t="s">
        <v>7656</v>
      </c>
      <c r="O892" s="189" t="s">
        <v>8322</v>
      </c>
      <c r="P892" s="144" t="s">
        <v>6339</v>
      </c>
      <c r="Q892" s="152" t="s">
        <v>6338</v>
      </c>
      <c r="R892" s="5"/>
    </row>
    <row r="893" spans="1:18" s="10" customFormat="1" ht="79.3" x14ac:dyDescent="0.35">
      <c r="A893" s="144" t="str">
        <f t="shared" ca="1" si="119"/>
        <v>Active</v>
      </c>
      <c r="B893" s="144" t="s">
        <v>2644</v>
      </c>
      <c r="C893" s="145">
        <v>44476</v>
      </c>
      <c r="D893" s="145">
        <v>45572</v>
      </c>
      <c r="E893" s="145">
        <f t="shared" si="122"/>
        <v>46301</v>
      </c>
      <c r="F893" s="144" t="s">
        <v>5809</v>
      </c>
      <c r="G893" s="144" t="s">
        <v>4863</v>
      </c>
      <c r="H893" s="144" t="s">
        <v>7919</v>
      </c>
      <c r="I893" s="144" t="s">
        <v>3492</v>
      </c>
      <c r="J893" s="144" t="s">
        <v>2467</v>
      </c>
      <c r="K893" s="146" t="str">
        <f t="shared" si="124"/>
        <v>LP</v>
      </c>
      <c r="L893" s="148" t="s">
        <v>6264</v>
      </c>
      <c r="M893" s="144" t="str">
        <f t="shared" si="123"/>
        <v>Low</v>
      </c>
      <c r="N893" s="144" t="s">
        <v>4864</v>
      </c>
      <c r="O893" s="189" t="s">
        <v>9346</v>
      </c>
      <c r="P893" s="144" t="s">
        <v>9347</v>
      </c>
      <c r="Q893" s="152" t="s">
        <v>9348</v>
      </c>
      <c r="R893" s="5"/>
    </row>
    <row r="894" spans="1:18" s="10" customFormat="1" ht="47.6" x14ac:dyDescent="0.35">
      <c r="A894" s="144" t="str">
        <f t="shared" ca="1" si="119"/>
        <v>Active</v>
      </c>
      <c r="B894" s="144" t="s">
        <v>5956</v>
      </c>
      <c r="C894" s="145">
        <v>43804</v>
      </c>
      <c r="D894" s="145">
        <v>45265</v>
      </c>
      <c r="E894" s="145">
        <f t="shared" si="122"/>
        <v>45995</v>
      </c>
      <c r="F894" s="144" t="s">
        <v>1532</v>
      </c>
      <c r="G894" s="144" t="s">
        <v>4865</v>
      </c>
      <c r="H894" s="144" t="s">
        <v>7919</v>
      </c>
      <c r="I894" s="144" t="s">
        <v>3492</v>
      </c>
      <c r="J894" s="144" t="s">
        <v>2467</v>
      </c>
      <c r="K894" s="146" t="str">
        <f t="shared" si="124"/>
        <v>LP</v>
      </c>
      <c r="L894" s="148" t="s">
        <v>6264</v>
      </c>
      <c r="M894" s="144" t="str">
        <f t="shared" si="123"/>
        <v>Low</v>
      </c>
      <c r="N894" s="144" t="s">
        <v>1364</v>
      </c>
      <c r="O894" s="189" t="s">
        <v>9588</v>
      </c>
      <c r="P894" s="144" t="s">
        <v>9589</v>
      </c>
      <c r="Q894" s="147" t="s">
        <v>9590</v>
      </c>
      <c r="R894" s="5"/>
    </row>
    <row r="895" spans="1:18" s="10" customFormat="1" ht="126.9" x14ac:dyDescent="0.35">
      <c r="A895" s="144" t="str">
        <f t="shared" ca="1" si="119"/>
        <v>Active</v>
      </c>
      <c r="B895" s="144" t="s">
        <v>10804</v>
      </c>
      <c r="C895" s="145">
        <v>41864</v>
      </c>
      <c r="D895" s="145">
        <v>45918</v>
      </c>
      <c r="E895" s="145">
        <f>DATE(YEAR(D895),MONTH(D895)+15,DAY(D895)-1)</f>
        <v>46373</v>
      </c>
      <c r="F895" s="144" t="s">
        <v>205</v>
      </c>
      <c r="G895" s="144" t="s">
        <v>4869</v>
      </c>
      <c r="H895" s="144" t="s">
        <v>7919</v>
      </c>
      <c r="I895" s="144" t="s">
        <v>3492</v>
      </c>
      <c r="J895" s="144" t="s">
        <v>2467</v>
      </c>
      <c r="K895" s="146" t="str">
        <f t="shared" si="124"/>
        <v>LP</v>
      </c>
      <c r="L895" s="148" t="s">
        <v>6262</v>
      </c>
      <c r="M895" s="144" t="str">
        <f t="shared" si="123"/>
        <v>Medium</v>
      </c>
      <c r="N895" s="144" t="s">
        <v>370</v>
      </c>
      <c r="O895" s="204" t="s">
        <v>10801</v>
      </c>
      <c r="P895" s="205" t="s">
        <v>10802</v>
      </c>
      <c r="Q895" s="206" t="s">
        <v>10803</v>
      </c>
      <c r="R895" s="5"/>
    </row>
    <row r="896" spans="1:18" s="10" customFormat="1" ht="42.75" customHeight="1" x14ac:dyDescent="0.35">
      <c r="A896" s="144" t="str">
        <f t="shared" ca="1" si="119"/>
        <v>Active</v>
      </c>
      <c r="B896" s="144" t="s">
        <v>2844</v>
      </c>
      <c r="C896" s="145">
        <v>43788</v>
      </c>
      <c r="D896" s="145">
        <v>45249</v>
      </c>
      <c r="E896" s="145">
        <f>DATE(YEAR(D896)+2,MONTH(D896),DAY(D896)-1)</f>
        <v>45979</v>
      </c>
      <c r="F896" s="144" t="s">
        <v>3349</v>
      </c>
      <c r="G896" s="144" t="s">
        <v>10626</v>
      </c>
      <c r="H896" s="144" t="s">
        <v>7919</v>
      </c>
      <c r="I896" s="144" t="s">
        <v>3492</v>
      </c>
      <c r="J896" s="144" t="s">
        <v>2467</v>
      </c>
      <c r="K896" s="146" t="str">
        <f t="shared" si="124"/>
        <v>LP</v>
      </c>
      <c r="L896" s="148" t="s">
        <v>6261</v>
      </c>
      <c r="M896" s="144" t="str">
        <f t="shared" si="123"/>
        <v>Medium</v>
      </c>
      <c r="N896" s="144" t="s">
        <v>4870</v>
      </c>
      <c r="O896" s="189" t="s">
        <v>9333</v>
      </c>
      <c r="P896" s="144" t="s">
        <v>9331</v>
      </c>
      <c r="Q896" s="147" t="s">
        <v>9332</v>
      </c>
      <c r="R896" s="5"/>
    </row>
    <row r="897" spans="1:18" s="10" customFormat="1" ht="31.75" x14ac:dyDescent="0.35">
      <c r="A897" s="144" t="str">
        <f t="shared" ca="1" si="119"/>
        <v>Active</v>
      </c>
      <c r="B897" s="144" t="s">
        <v>10511</v>
      </c>
      <c r="C897" s="145">
        <v>44792</v>
      </c>
      <c r="D897" s="145">
        <v>45523</v>
      </c>
      <c r="E897" s="145">
        <f>DATE(YEAR(D897)+2,MONTH(D897),DAY(D897)-1)</f>
        <v>46252</v>
      </c>
      <c r="F897" s="144" t="s">
        <v>6045</v>
      </c>
      <c r="G897" s="144" t="s">
        <v>6046</v>
      </c>
      <c r="H897" s="148" t="s">
        <v>10</v>
      </c>
      <c r="I897" s="144" t="s">
        <v>2237</v>
      </c>
      <c r="J897" s="144" t="s">
        <v>2467</v>
      </c>
      <c r="K897" s="146" t="str">
        <f t="shared" si="124"/>
        <v>LP</v>
      </c>
      <c r="L897" s="148" t="s">
        <v>6261</v>
      </c>
      <c r="M897" s="144" t="str">
        <f t="shared" si="123"/>
        <v>Medium</v>
      </c>
      <c r="N897" s="144" t="s">
        <v>749</v>
      </c>
      <c r="O897" s="189"/>
      <c r="P897" s="144" t="s">
        <v>749</v>
      </c>
      <c r="Q897" s="147" t="s">
        <v>749</v>
      </c>
      <c r="R897" s="5"/>
    </row>
    <row r="898" spans="1:18" s="10" customFormat="1" ht="31.75" x14ac:dyDescent="0.35">
      <c r="A898" s="144" t="str">
        <f t="shared" ca="1" si="119"/>
        <v>Expired</v>
      </c>
      <c r="B898" s="148" t="s">
        <v>3187</v>
      </c>
      <c r="C898" s="153">
        <v>44285</v>
      </c>
      <c r="D898" s="157">
        <v>44285</v>
      </c>
      <c r="E898" s="145">
        <f>DATE(YEAR(D898)+2,MONTH(D898),DAY(D898)-1)</f>
        <v>45014</v>
      </c>
      <c r="F898" s="144" t="s">
        <v>3454</v>
      </c>
      <c r="G898" s="148" t="s">
        <v>4871</v>
      </c>
      <c r="H898" s="148" t="s">
        <v>7</v>
      </c>
      <c r="I898" s="148" t="s">
        <v>2237</v>
      </c>
      <c r="J898" s="144" t="s">
        <v>2467</v>
      </c>
      <c r="K898" s="146" t="str">
        <f t="shared" si="124"/>
        <v>LP</v>
      </c>
      <c r="L898" s="148" t="s">
        <v>6261</v>
      </c>
      <c r="M898" s="144" t="str">
        <f t="shared" si="123"/>
        <v>Medium</v>
      </c>
      <c r="N898" s="148" t="s">
        <v>2337</v>
      </c>
      <c r="O898" s="190"/>
      <c r="P898" s="148" t="s">
        <v>2338</v>
      </c>
      <c r="Q898" s="158" t="s">
        <v>2339</v>
      </c>
      <c r="R898" s="5"/>
    </row>
    <row r="899" spans="1:18" s="10" customFormat="1" ht="52.5" customHeight="1" x14ac:dyDescent="0.35">
      <c r="A899" s="144" t="str">
        <f t="shared" ca="1" si="119"/>
        <v>Expired</v>
      </c>
      <c r="B899" s="144" t="s">
        <v>2495</v>
      </c>
      <c r="C899" s="145">
        <v>43690</v>
      </c>
      <c r="D899" s="145">
        <v>43690</v>
      </c>
      <c r="E899" s="145">
        <f>DATE(YEAR(D899)+2,MONTH(D899),DAY(D899)-1)</f>
        <v>44420</v>
      </c>
      <c r="F899" s="144" t="s">
        <v>3350</v>
      </c>
      <c r="G899" s="144" t="s">
        <v>4872</v>
      </c>
      <c r="H899" s="144" t="s">
        <v>7919</v>
      </c>
      <c r="I899" s="144" t="s">
        <v>3492</v>
      </c>
      <c r="J899" s="144" t="s">
        <v>2467</v>
      </c>
      <c r="K899" s="146" t="str">
        <f t="shared" si="124"/>
        <v>LP</v>
      </c>
      <c r="L899" s="148" t="s">
        <v>6264</v>
      </c>
      <c r="M899" s="144" t="str">
        <f t="shared" si="123"/>
        <v>Low</v>
      </c>
      <c r="N899" s="144" t="s">
        <v>4873</v>
      </c>
      <c r="O899" s="189" t="s">
        <v>8840</v>
      </c>
      <c r="P899" s="144" t="s">
        <v>8841</v>
      </c>
      <c r="Q899" s="147" t="s">
        <v>8842</v>
      </c>
      <c r="R899" s="5"/>
    </row>
    <row r="900" spans="1:18" s="10" customFormat="1" ht="63.75" customHeight="1" x14ac:dyDescent="0.35">
      <c r="A900" s="144" t="str">
        <f t="shared" ca="1" si="119"/>
        <v>Active</v>
      </c>
      <c r="B900" s="144" t="s">
        <v>6275</v>
      </c>
      <c r="C900" s="145">
        <v>44048</v>
      </c>
      <c r="D900" s="145">
        <v>45509</v>
      </c>
      <c r="E900" s="145">
        <f>DATE(YEAR(D900),MONTH(D900)+18,DAY(D900)-1)</f>
        <v>46057</v>
      </c>
      <c r="F900" s="144" t="s">
        <v>2079</v>
      </c>
      <c r="G900" s="144" t="s">
        <v>4874</v>
      </c>
      <c r="H900" s="144" t="s">
        <v>7919</v>
      </c>
      <c r="I900" s="144" t="s">
        <v>3492</v>
      </c>
      <c r="J900" s="144" t="s">
        <v>2467</v>
      </c>
      <c r="K900" s="146" t="str">
        <f t="shared" si="124"/>
        <v>LP</v>
      </c>
      <c r="L900" s="148" t="s">
        <v>6264</v>
      </c>
      <c r="M900" s="144" t="str">
        <f t="shared" si="123"/>
        <v>Low</v>
      </c>
      <c r="N900" s="144" t="s">
        <v>1364</v>
      </c>
      <c r="O900" s="189" t="s">
        <v>10643</v>
      </c>
      <c r="P900" s="144" t="s">
        <v>10644</v>
      </c>
      <c r="Q900" s="147" t="s">
        <v>10645</v>
      </c>
      <c r="R900" s="5"/>
    </row>
    <row r="901" spans="1:18" s="10" customFormat="1" ht="31.75" x14ac:dyDescent="0.35">
      <c r="A901" s="144" t="str">
        <f t="shared" ca="1" si="119"/>
        <v>Expired</v>
      </c>
      <c r="B901" s="144" t="s">
        <v>2197</v>
      </c>
      <c r="C901" s="145">
        <v>44284</v>
      </c>
      <c r="D901" s="145">
        <v>44284</v>
      </c>
      <c r="E901" s="145">
        <f>DATE(YEAR(D901)+2,MONTH(D901),DAY(D901)-1)</f>
        <v>45013</v>
      </c>
      <c r="F901" s="144" t="s">
        <v>5810</v>
      </c>
      <c r="G901" s="144" t="s">
        <v>4875</v>
      </c>
      <c r="H901" s="144" t="s">
        <v>7919</v>
      </c>
      <c r="I901" s="144" t="s">
        <v>3492</v>
      </c>
      <c r="J901" s="144" t="s">
        <v>2467</v>
      </c>
      <c r="K901" s="146" t="str">
        <f t="shared" si="124"/>
        <v>LP</v>
      </c>
      <c r="L901" s="148" t="s">
        <v>6261</v>
      </c>
      <c r="M901" s="144" t="str">
        <f t="shared" si="123"/>
        <v>Medium</v>
      </c>
      <c r="N901" s="144" t="s">
        <v>4876</v>
      </c>
      <c r="O901" s="189"/>
      <c r="P901" s="144" t="s">
        <v>2198</v>
      </c>
      <c r="Q901" s="147" t="s">
        <v>4877</v>
      </c>
      <c r="R901" s="5"/>
    </row>
    <row r="902" spans="1:18" s="10" customFormat="1" ht="79.3" x14ac:dyDescent="0.35">
      <c r="A902" s="144" t="str">
        <f t="shared" ca="1" si="119"/>
        <v>Expired</v>
      </c>
      <c r="B902" s="144" t="s">
        <v>8471</v>
      </c>
      <c r="C902" s="145">
        <v>43269</v>
      </c>
      <c r="D902" s="145">
        <v>44730</v>
      </c>
      <c r="E902" s="145">
        <f>DATE(YEAR(D902)+2,MONTH(D902),DAY(D902)-1)</f>
        <v>45460</v>
      </c>
      <c r="F902" s="144" t="s">
        <v>1287</v>
      </c>
      <c r="G902" s="144" t="s">
        <v>4878</v>
      </c>
      <c r="H902" s="144" t="s">
        <v>19</v>
      </c>
      <c r="I902" s="144" t="s">
        <v>3492</v>
      </c>
      <c r="J902" s="144" t="s">
        <v>2467</v>
      </c>
      <c r="K902" s="146" t="str">
        <f t="shared" si="124"/>
        <v>LP</v>
      </c>
      <c r="L902" s="148" t="s">
        <v>6261</v>
      </c>
      <c r="M902" s="144" t="str">
        <f t="shared" si="123"/>
        <v>Medium</v>
      </c>
      <c r="N902" s="144" t="s">
        <v>7657</v>
      </c>
      <c r="O902" s="189" t="s">
        <v>8474</v>
      </c>
      <c r="P902" s="144" t="s">
        <v>8472</v>
      </c>
      <c r="Q902" s="147" t="s">
        <v>8473</v>
      </c>
      <c r="R902" s="5"/>
    </row>
    <row r="903" spans="1:18" s="10" customFormat="1" ht="57" customHeight="1" x14ac:dyDescent="0.35">
      <c r="A903" s="144" t="str">
        <f t="shared" ca="1" si="119"/>
        <v>Expired</v>
      </c>
      <c r="B903" s="144" t="s">
        <v>46</v>
      </c>
      <c r="C903" s="145">
        <v>41711</v>
      </c>
      <c r="D903" s="145">
        <v>41711</v>
      </c>
      <c r="E903" s="145">
        <f>DATE(YEAR(D903)+2,MONTH(D903),DAY(D903)-1)</f>
        <v>42441</v>
      </c>
      <c r="F903" s="144" t="s">
        <v>47</v>
      </c>
      <c r="G903" s="144" t="s">
        <v>4879</v>
      </c>
      <c r="H903" s="144" t="s">
        <v>7919</v>
      </c>
      <c r="I903" s="144" t="s">
        <v>3492</v>
      </c>
      <c r="J903" s="144" t="s">
        <v>2467</v>
      </c>
      <c r="K903" s="146" t="str">
        <f t="shared" si="124"/>
        <v>LP</v>
      </c>
      <c r="L903" s="148" t="s">
        <v>6261</v>
      </c>
      <c r="M903" s="144" t="str">
        <f t="shared" si="123"/>
        <v>Medium</v>
      </c>
      <c r="N903" s="144" t="s">
        <v>234</v>
      </c>
      <c r="O903" s="189"/>
      <c r="P903" s="144" t="s">
        <v>4880</v>
      </c>
      <c r="Q903" s="152" t="s">
        <v>566</v>
      </c>
      <c r="R903" s="5"/>
    </row>
    <row r="904" spans="1:18" s="10" customFormat="1" ht="60.75" customHeight="1" x14ac:dyDescent="0.35">
      <c r="A904" s="144" t="str">
        <f t="shared" ca="1" si="119"/>
        <v>Expired</v>
      </c>
      <c r="B904" s="144" t="s">
        <v>1493</v>
      </c>
      <c r="C904" s="145">
        <v>43626</v>
      </c>
      <c r="D904" s="145">
        <v>43626</v>
      </c>
      <c r="E904" s="145">
        <f>DATE(YEAR(D904)+2,MONTH(D904),DAY(D904)-1)</f>
        <v>44356</v>
      </c>
      <c r="F904" s="144" t="s">
        <v>1435</v>
      </c>
      <c r="G904" s="144" t="s">
        <v>4881</v>
      </c>
      <c r="H904" s="144" t="s">
        <v>716</v>
      </c>
      <c r="I904" s="144" t="s">
        <v>3492</v>
      </c>
      <c r="J904" s="144" t="s">
        <v>2467</v>
      </c>
      <c r="K904" s="146" t="str">
        <f t="shared" si="124"/>
        <v>LP</v>
      </c>
      <c r="L904" s="148" t="s">
        <v>6261</v>
      </c>
      <c r="M904" s="144" t="str">
        <f t="shared" si="123"/>
        <v>Medium</v>
      </c>
      <c r="N904" s="144" t="s">
        <v>7658</v>
      </c>
      <c r="O904" s="189" t="s">
        <v>8837</v>
      </c>
      <c r="P904" s="144" t="s">
        <v>8838</v>
      </c>
      <c r="Q904" s="147" t="s">
        <v>8839</v>
      </c>
      <c r="R904" s="5"/>
    </row>
    <row r="905" spans="1:18" s="10" customFormat="1" ht="63.45" x14ac:dyDescent="0.35">
      <c r="A905" s="144" t="str">
        <f t="shared" ca="1" si="119"/>
        <v>Expired</v>
      </c>
      <c r="B905" s="144" t="s">
        <v>2505</v>
      </c>
      <c r="C905" s="145">
        <v>43798</v>
      </c>
      <c r="D905" s="145">
        <v>44328</v>
      </c>
      <c r="E905" s="145">
        <f>DATE(YEAR(D905),MONTH(D905)+6,DAY(D905)+16)</f>
        <v>44528</v>
      </c>
      <c r="F905" s="144" t="s">
        <v>3351</v>
      </c>
      <c r="G905" s="144" t="s">
        <v>4883</v>
      </c>
      <c r="H905" s="144" t="s">
        <v>7</v>
      </c>
      <c r="I905" s="144" t="s">
        <v>3492</v>
      </c>
      <c r="J905" s="144" t="s">
        <v>2467</v>
      </c>
      <c r="K905" s="146" t="str">
        <f t="shared" si="124"/>
        <v>LP</v>
      </c>
      <c r="L905" s="148" t="s">
        <v>6268</v>
      </c>
      <c r="M905" s="144" t="str">
        <f t="shared" si="123"/>
        <v>Low</v>
      </c>
      <c r="N905" s="144" t="s">
        <v>4884</v>
      </c>
      <c r="O905" s="189" t="s">
        <v>8830</v>
      </c>
      <c r="P905" s="144" t="s">
        <v>8831</v>
      </c>
      <c r="Q905" s="147" t="s">
        <v>8832</v>
      </c>
      <c r="R905" s="5"/>
    </row>
    <row r="906" spans="1:18" s="10" customFormat="1" ht="142.75" x14ac:dyDescent="0.35">
      <c r="A906" s="144" t="str">
        <f t="shared" ca="1" si="119"/>
        <v>Active</v>
      </c>
      <c r="B906" s="144" t="s">
        <v>6313</v>
      </c>
      <c r="C906" s="145">
        <v>43454</v>
      </c>
      <c r="D906" s="145">
        <v>45645</v>
      </c>
      <c r="E906" s="145">
        <f>DATE(YEAR(D906)+2,MONTH(D906),DAY(D906)-1)</f>
        <v>46374</v>
      </c>
      <c r="F906" s="144" t="s">
        <v>1377</v>
      </c>
      <c r="G906" s="144" t="s">
        <v>4885</v>
      </c>
      <c r="H906" s="144" t="s">
        <v>716</v>
      </c>
      <c r="I906" s="144" t="s">
        <v>3492</v>
      </c>
      <c r="J906" s="144" t="s">
        <v>2467</v>
      </c>
      <c r="K906" s="146" t="str">
        <f t="shared" si="124"/>
        <v>LP</v>
      </c>
      <c r="L906" s="148" t="s">
        <v>6261</v>
      </c>
      <c r="M906" s="144" t="str">
        <f t="shared" si="123"/>
        <v>Medium</v>
      </c>
      <c r="N906" s="144" t="s">
        <v>7660</v>
      </c>
      <c r="O906" s="189" t="s">
        <v>10404</v>
      </c>
      <c r="P906" s="144" t="s">
        <v>10406</v>
      </c>
      <c r="Q906" s="147" t="s">
        <v>10405</v>
      </c>
      <c r="R906" s="5"/>
    </row>
    <row r="907" spans="1:18" s="10" customFormat="1" ht="46.5" customHeight="1" x14ac:dyDescent="0.35">
      <c r="A907" s="144" t="str">
        <f t="shared" ca="1" si="119"/>
        <v>Active</v>
      </c>
      <c r="B907" s="144" t="s">
        <v>6115</v>
      </c>
      <c r="C907" s="145">
        <v>43124</v>
      </c>
      <c r="D907" s="145">
        <v>45565</v>
      </c>
      <c r="E907" s="145">
        <f>DATE(YEAR(D907)+2,MONTH(D907),DAY(D907)-1)</f>
        <v>46294</v>
      </c>
      <c r="F907" s="144" t="s">
        <v>1147</v>
      </c>
      <c r="G907" s="144" t="s">
        <v>4886</v>
      </c>
      <c r="H907" s="144" t="s">
        <v>716</v>
      </c>
      <c r="I907" s="144" t="s">
        <v>3492</v>
      </c>
      <c r="J907" s="144" t="s">
        <v>2467</v>
      </c>
      <c r="K907" s="146" t="str">
        <f t="shared" si="124"/>
        <v>LP</v>
      </c>
      <c r="L907" s="148" t="s">
        <v>6261</v>
      </c>
      <c r="M907" s="144" t="str">
        <f t="shared" si="123"/>
        <v>Medium</v>
      </c>
      <c r="N907" s="144" t="s">
        <v>4887</v>
      </c>
      <c r="O907" s="189" t="s">
        <v>10197</v>
      </c>
      <c r="P907" s="144" t="s">
        <v>10198</v>
      </c>
      <c r="Q907" s="147" t="s">
        <v>10199</v>
      </c>
      <c r="R907" s="5"/>
    </row>
    <row r="908" spans="1:18" s="10" customFormat="1" ht="111" x14ac:dyDescent="0.35">
      <c r="A908" s="144" t="str">
        <f t="shared" ca="1" si="119"/>
        <v>Expired</v>
      </c>
      <c r="B908" s="144" t="s">
        <v>1332</v>
      </c>
      <c r="C908" s="145">
        <v>43348</v>
      </c>
      <c r="D908" s="145">
        <v>43348</v>
      </c>
      <c r="E908" s="145">
        <f>DATE(YEAR(D908)+2,MONTH(D908),DAY(D908)-1)</f>
        <v>44078</v>
      </c>
      <c r="F908" s="144" t="s">
        <v>8826</v>
      </c>
      <c r="G908" s="144" t="s">
        <v>4890</v>
      </c>
      <c r="H908" s="144" t="s">
        <v>716</v>
      </c>
      <c r="I908" s="144" t="s">
        <v>3492</v>
      </c>
      <c r="J908" s="144" t="s">
        <v>2467</v>
      </c>
      <c r="K908" s="146" t="str">
        <f t="shared" si="124"/>
        <v>LP</v>
      </c>
      <c r="L908" s="148" t="s">
        <v>6269</v>
      </c>
      <c r="M908" s="144" t="str">
        <f t="shared" si="123"/>
        <v>Medium</v>
      </c>
      <c r="N908" s="144" t="s">
        <v>4891</v>
      </c>
      <c r="O908" s="189" t="s">
        <v>8827</v>
      </c>
      <c r="P908" s="144" t="s">
        <v>8828</v>
      </c>
      <c r="Q908" s="152" t="s">
        <v>8829</v>
      </c>
      <c r="R908" s="5"/>
    </row>
    <row r="909" spans="1:18" s="10" customFormat="1" ht="79.3" x14ac:dyDescent="0.35">
      <c r="A909" s="144" t="str">
        <f t="shared" ca="1" si="119"/>
        <v>Active</v>
      </c>
      <c r="B909" s="144" t="s">
        <v>2833</v>
      </c>
      <c r="C909" s="145">
        <v>43879</v>
      </c>
      <c r="D909" s="145">
        <v>45701</v>
      </c>
      <c r="E909" s="145">
        <f>DATE(YEAR(D909)+1,MONTH(D909),DAY(D909)-1)</f>
        <v>46065</v>
      </c>
      <c r="F909" s="144" t="s">
        <v>1596</v>
      </c>
      <c r="G909" s="144" t="s">
        <v>4892</v>
      </c>
      <c r="H909" s="144" t="s">
        <v>19</v>
      </c>
      <c r="I909" s="144" t="s">
        <v>3492</v>
      </c>
      <c r="J909" s="144" t="s">
        <v>2467</v>
      </c>
      <c r="K909" s="146" t="str">
        <f t="shared" si="124"/>
        <v>LP</v>
      </c>
      <c r="L909" s="148" t="s">
        <v>6267</v>
      </c>
      <c r="M909" s="144" t="str">
        <f t="shared" si="123"/>
        <v/>
      </c>
      <c r="N909" s="144" t="s">
        <v>4893</v>
      </c>
      <c r="O909" s="189" t="s">
        <v>10313</v>
      </c>
      <c r="P909" s="144" t="s">
        <v>10314</v>
      </c>
      <c r="Q909" s="147" t="s">
        <v>10315</v>
      </c>
      <c r="R909" s="5"/>
    </row>
    <row r="910" spans="1:18" s="10" customFormat="1" ht="54" customHeight="1" x14ac:dyDescent="0.35">
      <c r="A910" s="144" t="str">
        <f t="shared" ca="1" si="119"/>
        <v>Active</v>
      </c>
      <c r="B910" s="144" t="s">
        <v>2767</v>
      </c>
      <c r="C910" s="145">
        <v>41688</v>
      </c>
      <c r="D910" s="145">
        <v>45340</v>
      </c>
      <c r="E910" s="145">
        <f>DATE(YEAR(D910)+2,MONTH(D910),DAY(D910)-1)</f>
        <v>46070</v>
      </c>
      <c r="F910" s="144" t="s">
        <v>28</v>
      </c>
      <c r="G910" s="144" t="s">
        <v>4894</v>
      </c>
      <c r="H910" s="144" t="s">
        <v>19</v>
      </c>
      <c r="I910" s="144" t="s">
        <v>3492</v>
      </c>
      <c r="J910" s="144" t="s">
        <v>2467</v>
      </c>
      <c r="K910" s="146" t="str">
        <f t="shared" si="124"/>
        <v>LP</v>
      </c>
      <c r="L910" s="148" t="s">
        <v>6264</v>
      </c>
      <c r="M910" s="144" t="str">
        <f t="shared" si="123"/>
        <v>Low</v>
      </c>
      <c r="N910" s="144" t="s">
        <v>225</v>
      </c>
      <c r="O910" s="189" t="s">
        <v>9137</v>
      </c>
      <c r="P910" s="144" t="s">
        <v>9138</v>
      </c>
      <c r="Q910" s="147" t="s">
        <v>9139</v>
      </c>
      <c r="R910" s="5"/>
    </row>
    <row r="911" spans="1:18" s="10" customFormat="1" ht="126.9" x14ac:dyDescent="0.35">
      <c r="A911" s="144" t="str">
        <f t="shared" ca="1" si="119"/>
        <v>Active</v>
      </c>
      <c r="B911" s="144" t="s">
        <v>10303</v>
      </c>
      <c r="C911" s="145">
        <v>43879</v>
      </c>
      <c r="D911" s="145">
        <v>45688</v>
      </c>
      <c r="E911" s="145">
        <f>DATE(YEAR(D911)+1,MONTH(D911),DAY(D911)-1)</f>
        <v>46052</v>
      </c>
      <c r="F911" s="144" t="s">
        <v>1599</v>
      </c>
      <c r="G911" s="144" t="s">
        <v>3764</v>
      </c>
      <c r="H911" s="144" t="s">
        <v>19</v>
      </c>
      <c r="I911" s="144" t="s">
        <v>3492</v>
      </c>
      <c r="J911" s="144" t="s">
        <v>2467</v>
      </c>
      <c r="K911" s="146" t="str">
        <f t="shared" si="124"/>
        <v>LP</v>
      </c>
      <c r="L911" s="148" t="s">
        <v>6264</v>
      </c>
      <c r="M911" s="144" t="str">
        <f t="shared" si="123"/>
        <v>Low</v>
      </c>
      <c r="N911" s="144" t="s">
        <v>1364</v>
      </c>
      <c r="O911" s="189" t="s">
        <v>8823</v>
      </c>
      <c r="P911" s="144" t="s">
        <v>8825</v>
      </c>
      <c r="Q911" s="147" t="s">
        <v>8824</v>
      </c>
      <c r="R911" s="5"/>
    </row>
    <row r="912" spans="1:18" s="10" customFormat="1" ht="60.75" customHeight="1" x14ac:dyDescent="0.35">
      <c r="A912" s="144" t="str">
        <f t="shared" ca="1" si="119"/>
        <v>Expired</v>
      </c>
      <c r="B912" s="144" t="s">
        <v>2727</v>
      </c>
      <c r="C912" s="145">
        <v>43690</v>
      </c>
      <c r="D912" s="145">
        <v>45151</v>
      </c>
      <c r="E912" s="145">
        <f t="shared" ref="E912:E928" si="125">DATE(YEAR(D912)+2,MONTH(D912),DAY(D912)-1)</f>
        <v>45881</v>
      </c>
      <c r="F912" s="144" t="s">
        <v>1509</v>
      </c>
      <c r="G912" s="144" t="s">
        <v>4567</v>
      </c>
      <c r="H912" s="144" t="s">
        <v>36</v>
      </c>
      <c r="I912" s="144" t="s">
        <v>3492</v>
      </c>
      <c r="J912" s="144" t="s">
        <v>2467</v>
      </c>
      <c r="K912" s="146" t="str">
        <f t="shared" si="124"/>
        <v>LP</v>
      </c>
      <c r="L912" s="148" t="s">
        <v>6261</v>
      </c>
      <c r="M912" s="144" t="str">
        <f t="shared" si="123"/>
        <v>Medium</v>
      </c>
      <c r="N912" s="144" t="s">
        <v>4895</v>
      </c>
      <c r="O912" s="189" t="s">
        <v>8264</v>
      </c>
      <c r="P912" s="144" t="s">
        <v>1665</v>
      </c>
      <c r="Q912" s="152" t="s">
        <v>8265</v>
      </c>
      <c r="R912" s="5"/>
    </row>
    <row r="913" spans="1:18" s="10" customFormat="1" ht="95.15" x14ac:dyDescent="0.35">
      <c r="A913" s="144" t="str">
        <f t="shared" ca="1" si="119"/>
        <v>Expired</v>
      </c>
      <c r="B913" s="144" t="s">
        <v>947</v>
      </c>
      <c r="C913" s="145">
        <v>42873</v>
      </c>
      <c r="D913" s="145">
        <v>42873</v>
      </c>
      <c r="E913" s="145">
        <f t="shared" si="125"/>
        <v>43602</v>
      </c>
      <c r="F913" s="144" t="s">
        <v>2053</v>
      </c>
      <c r="G913" s="144" t="s">
        <v>4896</v>
      </c>
      <c r="H913" s="144" t="s">
        <v>36</v>
      </c>
      <c r="I913" s="144" t="s">
        <v>3492</v>
      </c>
      <c r="J913" s="144" t="s">
        <v>2467</v>
      </c>
      <c r="K913" s="146" t="str">
        <f t="shared" si="124"/>
        <v>LP</v>
      </c>
      <c r="L913" s="148" t="s">
        <v>6264</v>
      </c>
      <c r="M913" s="144" t="str">
        <f t="shared" si="123"/>
        <v>Low</v>
      </c>
      <c r="N913" s="144" t="s">
        <v>4897</v>
      </c>
      <c r="O913" s="189"/>
      <c r="P913" s="144" t="s">
        <v>1826</v>
      </c>
      <c r="Q913" s="147" t="s">
        <v>4898</v>
      </c>
      <c r="R913" s="5"/>
    </row>
    <row r="914" spans="1:18" s="10" customFormat="1" ht="47.6" x14ac:dyDescent="0.35">
      <c r="A914" s="144" t="str">
        <f t="shared" ca="1" si="119"/>
        <v>Expired</v>
      </c>
      <c r="B914" s="144" t="s">
        <v>2773</v>
      </c>
      <c r="C914" s="145">
        <v>44641</v>
      </c>
      <c r="D914" s="145">
        <v>44641</v>
      </c>
      <c r="E914" s="145">
        <f t="shared" si="125"/>
        <v>45371</v>
      </c>
      <c r="F914" s="144" t="s">
        <v>5812</v>
      </c>
      <c r="G914" s="144" t="s">
        <v>4899</v>
      </c>
      <c r="H914" s="144" t="s">
        <v>19</v>
      </c>
      <c r="I914" s="144" t="s">
        <v>3492</v>
      </c>
      <c r="J914" s="144" t="s">
        <v>2467</v>
      </c>
      <c r="K914" s="146" t="str">
        <f t="shared" si="124"/>
        <v>LP</v>
      </c>
      <c r="L914" s="148" t="s">
        <v>6261</v>
      </c>
      <c r="M914" s="144" t="str">
        <f t="shared" si="123"/>
        <v>Medium</v>
      </c>
      <c r="N914" s="144" t="s">
        <v>4900</v>
      </c>
      <c r="O914" s="189"/>
      <c r="P914" s="144" t="s">
        <v>2897</v>
      </c>
      <c r="Q914" s="152" t="s">
        <v>4901</v>
      </c>
      <c r="R914" s="5"/>
    </row>
    <row r="915" spans="1:18" s="10" customFormat="1" ht="111" x14ac:dyDescent="0.35">
      <c r="A915" s="144" t="str">
        <f t="shared" ca="1" si="119"/>
        <v>Expired</v>
      </c>
      <c r="B915" s="144" t="s">
        <v>433</v>
      </c>
      <c r="C915" s="145">
        <v>41869</v>
      </c>
      <c r="D915" s="145">
        <v>42782</v>
      </c>
      <c r="E915" s="145">
        <f t="shared" si="125"/>
        <v>43511</v>
      </c>
      <c r="F915" s="144" t="s">
        <v>434</v>
      </c>
      <c r="G915" s="144" t="s">
        <v>4902</v>
      </c>
      <c r="H915" s="144" t="s">
        <v>7919</v>
      </c>
      <c r="I915" s="144" t="s">
        <v>3492</v>
      </c>
      <c r="J915" s="144" t="s">
        <v>2467</v>
      </c>
      <c r="K915" s="146" t="str">
        <f t="shared" si="124"/>
        <v>LP</v>
      </c>
      <c r="L915" s="148" t="s">
        <v>6264</v>
      </c>
      <c r="M915" s="144" t="str">
        <f t="shared" si="123"/>
        <v>Low</v>
      </c>
      <c r="N915" s="144" t="s">
        <v>7661</v>
      </c>
      <c r="O915" s="189" t="s">
        <v>8759</v>
      </c>
      <c r="P915" s="144" t="s">
        <v>8758</v>
      </c>
      <c r="Q915" s="147" t="s">
        <v>8760</v>
      </c>
      <c r="R915" s="5"/>
    </row>
    <row r="916" spans="1:18" s="10" customFormat="1" ht="55.5" customHeight="1" x14ac:dyDescent="0.35">
      <c r="A916" s="144" t="str">
        <f t="shared" ca="1" si="119"/>
        <v>Expired</v>
      </c>
      <c r="B916" s="144" t="s">
        <v>2632</v>
      </c>
      <c r="C916" s="145">
        <v>44468</v>
      </c>
      <c r="D916" s="145">
        <v>44468</v>
      </c>
      <c r="E916" s="145">
        <f t="shared" si="125"/>
        <v>45197</v>
      </c>
      <c r="F916" s="144" t="s">
        <v>5813</v>
      </c>
      <c r="G916" s="144" t="s">
        <v>4903</v>
      </c>
      <c r="H916" s="144" t="s">
        <v>45</v>
      </c>
      <c r="I916" s="144" t="s">
        <v>3492</v>
      </c>
      <c r="J916" s="144" t="s">
        <v>2467</v>
      </c>
      <c r="K916" s="146" t="str">
        <f t="shared" si="124"/>
        <v>LP</v>
      </c>
      <c r="L916" s="148" t="s">
        <v>6264</v>
      </c>
      <c r="M916" s="144" t="str">
        <f t="shared" si="123"/>
        <v>Low</v>
      </c>
      <c r="N916" s="144" t="s">
        <v>7406</v>
      </c>
      <c r="O916" s="189" t="s">
        <v>8756</v>
      </c>
      <c r="P916" s="144" t="s">
        <v>8755</v>
      </c>
      <c r="Q916" s="152" t="s">
        <v>8757</v>
      </c>
      <c r="R916" s="5"/>
    </row>
    <row r="917" spans="1:18" s="10" customFormat="1" ht="95.15" x14ac:dyDescent="0.35">
      <c r="A917" s="144" t="str">
        <f t="shared" ca="1" si="119"/>
        <v>Expired</v>
      </c>
      <c r="B917" s="144" t="s">
        <v>1352</v>
      </c>
      <c r="C917" s="145">
        <v>43410</v>
      </c>
      <c r="D917" s="145">
        <v>43410</v>
      </c>
      <c r="E917" s="145">
        <f t="shared" si="125"/>
        <v>44140</v>
      </c>
      <c r="F917" s="144" t="s">
        <v>2030</v>
      </c>
      <c r="G917" s="144" t="s">
        <v>4904</v>
      </c>
      <c r="H917" s="144" t="s">
        <v>7919</v>
      </c>
      <c r="I917" s="144" t="s">
        <v>3492</v>
      </c>
      <c r="J917" s="144" t="s">
        <v>2467</v>
      </c>
      <c r="K917" s="146" t="str">
        <f t="shared" si="124"/>
        <v>LP</v>
      </c>
      <c r="L917" s="148" t="s">
        <v>6261</v>
      </c>
      <c r="M917" s="144" t="str">
        <f t="shared" si="123"/>
        <v>Medium</v>
      </c>
      <c r="N917" s="144" t="s">
        <v>7662</v>
      </c>
      <c r="O917" s="189" t="s">
        <v>8752</v>
      </c>
      <c r="P917" s="144" t="s">
        <v>8753</v>
      </c>
      <c r="Q917" s="147" t="s">
        <v>8754</v>
      </c>
      <c r="R917" s="5"/>
    </row>
    <row r="918" spans="1:18" s="10" customFormat="1" ht="57" customHeight="1" x14ac:dyDescent="0.35">
      <c r="A918" s="144" t="str">
        <f t="shared" ca="1" si="119"/>
        <v>Expired</v>
      </c>
      <c r="B918" s="144" t="s">
        <v>1349</v>
      </c>
      <c r="C918" s="145">
        <v>43236</v>
      </c>
      <c r="D918" s="145">
        <v>43236</v>
      </c>
      <c r="E918" s="145">
        <f t="shared" si="125"/>
        <v>43966</v>
      </c>
      <c r="F918" s="144" t="s">
        <v>1906</v>
      </c>
      <c r="G918" s="144" t="s">
        <v>4905</v>
      </c>
      <c r="H918" s="148" t="s">
        <v>13</v>
      </c>
      <c r="I918" s="144" t="s">
        <v>3492</v>
      </c>
      <c r="J918" s="144" t="s">
        <v>2467</v>
      </c>
      <c r="K918" s="146" t="str">
        <f t="shared" si="124"/>
        <v>LP</v>
      </c>
      <c r="L918" s="148" t="s">
        <v>6264</v>
      </c>
      <c r="M918" s="144" t="str">
        <f t="shared" si="123"/>
        <v>Low</v>
      </c>
      <c r="N918" s="144" t="s">
        <v>7663</v>
      </c>
      <c r="O918" s="189" t="s">
        <v>8749</v>
      </c>
      <c r="P918" s="144" t="s">
        <v>8750</v>
      </c>
      <c r="Q918" s="147" t="s">
        <v>8751</v>
      </c>
      <c r="R918" s="5"/>
    </row>
    <row r="919" spans="1:18" s="10" customFormat="1" ht="54" customHeight="1" x14ac:dyDescent="0.35">
      <c r="A919" s="144" t="str">
        <f t="shared" ca="1" si="119"/>
        <v>Expired</v>
      </c>
      <c r="B919" s="144" t="s">
        <v>6684</v>
      </c>
      <c r="C919" s="145">
        <v>45040</v>
      </c>
      <c r="D919" s="145">
        <f>C919</f>
        <v>45040</v>
      </c>
      <c r="E919" s="145">
        <f t="shared" si="125"/>
        <v>45770</v>
      </c>
      <c r="F919" s="144" t="s">
        <v>6685</v>
      </c>
      <c r="G919" s="144" t="s">
        <v>6686</v>
      </c>
      <c r="H919" s="144" t="s">
        <v>19</v>
      </c>
      <c r="I919" s="144" t="s">
        <v>3492</v>
      </c>
      <c r="J919" s="144" t="s">
        <v>2467</v>
      </c>
      <c r="K919" s="146" t="str">
        <f t="shared" si="124"/>
        <v>LP</v>
      </c>
      <c r="L919" s="144" t="s">
        <v>6264</v>
      </c>
      <c r="M919" s="144" t="str">
        <f>IF(EXACT(L919,"Overseas Charities Operating in Jamaica"),"Medium",IF(EXACT(L919,"Muslim Groups/Foundations"),"Medium",IF(EXACT(L919,"Churches"),"Low",IF(EXACT(L919,"Benevolent Societies"),"Low",IF(EXACT(L919,"Alumni/Past Students Associations"),"Low",IF(EXACT(L919,"Schools(Government/Private)"),"Low",IF(EXACT(L919,"Govt.Based Trusts/Charities"),"Low",IF(EXACT(L919,"Trust"),"Medium",IF(EXACT(L919,"Company Based Foundations"),"Medium",IF(EXACT(L919,"Other Foundations"),"Medium",IF(EXACT(L919,"Unincorporated Groups"),"Medium","")))))))))))</f>
        <v>Low</v>
      </c>
      <c r="N919" s="144" t="s">
        <v>7357</v>
      </c>
      <c r="O919" s="189" t="s">
        <v>9736</v>
      </c>
      <c r="P919" s="144" t="s">
        <v>6687</v>
      </c>
      <c r="Q919" s="147" t="s">
        <v>9737</v>
      </c>
      <c r="R919" s="5"/>
    </row>
    <row r="920" spans="1:18" s="10" customFormat="1" ht="63.45" x14ac:dyDescent="0.35">
      <c r="A920" s="144" t="str">
        <f t="shared" ca="1" si="119"/>
        <v>Expired</v>
      </c>
      <c r="B920" s="144" t="s">
        <v>2445</v>
      </c>
      <c r="C920" s="145">
        <v>44357</v>
      </c>
      <c r="D920" s="145">
        <v>44357</v>
      </c>
      <c r="E920" s="145">
        <f t="shared" si="125"/>
        <v>45086</v>
      </c>
      <c r="F920" s="144" t="s">
        <v>5814</v>
      </c>
      <c r="G920" s="144" t="s">
        <v>4906</v>
      </c>
      <c r="H920" s="144" t="s">
        <v>7921</v>
      </c>
      <c r="I920" s="144" t="s">
        <v>3492</v>
      </c>
      <c r="J920" s="144" t="s">
        <v>2467</v>
      </c>
      <c r="K920" s="146" t="str">
        <f t="shared" si="124"/>
        <v>LP</v>
      </c>
      <c r="L920" s="148" t="s">
        <v>6261</v>
      </c>
      <c r="M920" s="144" t="str">
        <f t="shared" ref="M920:M933" si="126">IF(EXACT(L920,"Overseas Charities Operating in Jamaica"),"Medium",IF(EXACT(L920,"Muslim Groups/Foundations"),"Medium",IF(EXACT(L920,"Churches"),"Low",IF(EXACT(L920,"Benevolent Societies"),"Low",IF(EXACT(L920,"Alumni/Past Students'associations"),"Low",IF(EXACT(L920,"Schools(Government/Private)"),"Low",IF(EXACT(L920,"Govt.Based Trust/Charities"),"Low",IF(EXACT(L920,"Trust"),"Medium",IF(EXACT(L920,"Company Based Foundations"),"Medium",IF(EXACT(L920,"Other Foundations"),"Medium",IF(EXACT(L920,"Unincorporated Groups"),"Medium","")))))))))))</f>
        <v>Medium</v>
      </c>
      <c r="N920" s="144" t="s">
        <v>7664</v>
      </c>
      <c r="O920" s="189" t="s">
        <v>8748</v>
      </c>
      <c r="P920" s="144" t="s">
        <v>8746</v>
      </c>
      <c r="Q920" s="147" t="s">
        <v>8747</v>
      </c>
      <c r="R920" s="5"/>
    </row>
    <row r="921" spans="1:18" s="10" customFormat="1" ht="50.25" customHeight="1" x14ac:dyDescent="0.35">
      <c r="A921" s="144" t="str">
        <f t="shared" ca="1" si="119"/>
        <v>Expired</v>
      </c>
      <c r="B921" s="144" t="s">
        <v>2655</v>
      </c>
      <c r="C921" s="145">
        <v>44489</v>
      </c>
      <c r="D921" s="145">
        <v>44489</v>
      </c>
      <c r="E921" s="145">
        <f t="shared" si="125"/>
        <v>45218</v>
      </c>
      <c r="F921" s="144" t="s">
        <v>5815</v>
      </c>
      <c r="G921" s="144" t="s">
        <v>4907</v>
      </c>
      <c r="H921" s="144" t="s">
        <v>7919</v>
      </c>
      <c r="I921" s="144" t="s">
        <v>3492</v>
      </c>
      <c r="J921" s="144" t="s">
        <v>2467</v>
      </c>
      <c r="K921" s="146" t="str">
        <f t="shared" ref="K921:K952" si="127">IF(EXACT(J921,"C - COMPANY ACT"),"LP",IF(EXACT(J921,"V- VEST ACT (WITHIN PARLIAMENT) "),"LP",IF(EXACT(J921,"FS - FRIENDLY SOCIETIES ACT"),"LP",IF(EXACT(J921,"UN - UNICORPORATED"),"LA",""))))</f>
        <v>LP</v>
      </c>
      <c r="L921" s="148" t="s">
        <v>6261</v>
      </c>
      <c r="M921" s="144" t="str">
        <f t="shared" si="126"/>
        <v>Medium</v>
      </c>
      <c r="N921" s="144" t="s">
        <v>4908</v>
      </c>
      <c r="O921" s="189"/>
      <c r="P921" s="144" t="s">
        <v>4909</v>
      </c>
      <c r="Q921" s="152" t="s">
        <v>4910</v>
      </c>
      <c r="R921" s="5"/>
    </row>
    <row r="922" spans="1:18" s="10" customFormat="1" ht="47.6" x14ac:dyDescent="0.35">
      <c r="A922" s="144" t="str">
        <f t="shared" ca="1" si="119"/>
        <v>Expired</v>
      </c>
      <c r="B922" s="144" t="s">
        <v>2630</v>
      </c>
      <c r="C922" s="145">
        <v>43546</v>
      </c>
      <c r="D922" s="145">
        <v>44277</v>
      </c>
      <c r="E922" s="145">
        <f t="shared" si="125"/>
        <v>45006</v>
      </c>
      <c r="F922" s="144" t="s">
        <v>6024</v>
      </c>
      <c r="G922" s="144" t="s">
        <v>4912</v>
      </c>
      <c r="H922" s="144" t="s">
        <v>19</v>
      </c>
      <c r="I922" s="144" t="s">
        <v>3492</v>
      </c>
      <c r="J922" s="144" t="s">
        <v>2467</v>
      </c>
      <c r="K922" s="146" t="str">
        <f t="shared" si="127"/>
        <v>LP</v>
      </c>
      <c r="L922" s="148" t="s">
        <v>6264</v>
      </c>
      <c r="M922" s="144" t="str">
        <f t="shared" si="126"/>
        <v>Low</v>
      </c>
      <c r="N922" s="144" t="s">
        <v>7665</v>
      </c>
      <c r="O922" s="189" t="s">
        <v>9827</v>
      </c>
      <c r="P922" s="144" t="s">
        <v>9828</v>
      </c>
      <c r="Q922" s="147" t="s">
        <v>9829</v>
      </c>
      <c r="R922" s="5"/>
    </row>
    <row r="923" spans="1:18" s="10" customFormat="1" ht="44.25" customHeight="1" x14ac:dyDescent="0.35">
      <c r="A923" s="144" t="str">
        <f t="shared" ca="1" si="119"/>
        <v>Expired</v>
      </c>
      <c r="B923" s="144" t="s">
        <v>2861</v>
      </c>
      <c r="C923" s="145">
        <v>42975</v>
      </c>
      <c r="D923" s="145">
        <v>45166</v>
      </c>
      <c r="E923" s="145">
        <f t="shared" si="125"/>
        <v>45896</v>
      </c>
      <c r="F923" s="144" t="s">
        <v>5816</v>
      </c>
      <c r="G923" s="144" t="s">
        <v>4913</v>
      </c>
      <c r="H923" s="144" t="s">
        <v>7919</v>
      </c>
      <c r="I923" s="144" t="s">
        <v>3492</v>
      </c>
      <c r="J923" s="144" t="s">
        <v>2467</v>
      </c>
      <c r="K923" s="146" t="str">
        <f t="shared" si="127"/>
        <v>LP</v>
      </c>
      <c r="L923" s="148" t="s">
        <v>6261</v>
      </c>
      <c r="M923" s="144" t="str">
        <f t="shared" si="126"/>
        <v>Medium</v>
      </c>
      <c r="N923" s="144" t="s">
        <v>4914</v>
      </c>
      <c r="O923" s="189" t="s">
        <v>9277</v>
      </c>
      <c r="P923" s="144" t="s">
        <v>9275</v>
      </c>
      <c r="Q923" s="152" t="s">
        <v>9276</v>
      </c>
      <c r="R923" s="5"/>
    </row>
    <row r="924" spans="1:18" s="10" customFormat="1" ht="174.45" x14ac:dyDescent="0.35">
      <c r="A924" s="144" t="str">
        <f t="shared" ca="1" si="119"/>
        <v>Active</v>
      </c>
      <c r="B924" s="144" t="s">
        <v>2799</v>
      </c>
      <c r="C924" s="145">
        <v>43056</v>
      </c>
      <c r="D924" s="145">
        <v>45247</v>
      </c>
      <c r="E924" s="145">
        <f t="shared" si="125"/>
        <v>45977</v>
      </c>
      <c r="F924" s="144" t="s">
        <v>1525</v>
      </c>
      <c r="G924" s="144" t="s">
        <v>4568</v>
      </c>
      <c r="H924" s="144" t="s">
        <v>7919</v>
      </c>
      <c r="I924" s="144" t="s">
        <v>3492</v>
      </c>
      <c r="J924" s="144" t="s">
        <v>2467</v>
      </c>
      <c r="K924" s="146" t="str">
        <f t="shared" si="127"/>
        <v>LP</v>
      </c>
      <c r="L924" s="148" t="s">
        <v>6262</v>
      </c>
      <c r="M924" s="144" t="str">
        <f t="shared" si="126"/>
        <v>Medium</v>
      </c>
      <c r="N924" s="144" t="s">
        <v>4915</v>
      </c>
      <c r="O924" s="189" t="s">
        <v>9742</v>
      </c>
      <c r="P924" s="144" t="s">
        <v>1842</v>
      </c>
      <c r="Q924" s="147" t="s">
        <v>9743</v>
      </c>
      <c r="R924" s="5"/>
    </row>
    <row r="925" spans="1:18" s="10" customFormat="1" ht="56.25" customHeight="1" x14ac:dyDescent="0.35">
      <c r="A925" s="144" t="str">
        <f t="shared" ca="1" si="119"/>
        <v>Active</v>
      </c>
      <c r="B925" s="144" t="s">
        <v>6318</v>
      </c>
      <c r="C925" s="145">
        <v>41851</v>
      </c>
      <c r="D925" s="145">
        <v>45504</v>
      </c>
      <c r="E925" s="145">
        <f t="shared" si="125"/>
        <v>46233</v>
      </c>
      <c r="F925" s="144" t="s">
        <v>2067</v>
      </c>
      <c r="G925" s="144" t="s">
        <v>4916</v>
      </c>
      <c r="H925" s="144" t="s">
        <v>7919</v>
      </c>
      <c r="I925" s="144" t="s">
        <v>3492</v>
      </c>
      <c r="J925" s="144" t="s">
        <v>2467</v>
      </c>
      <c r="K925" s="146" t="str">
        <f t="shared" si="127"/>
        <v>LP</v>
      </c>
      <c r="L925" s="148" t="s">
        <v>6269</v>
      </c>
      <c r="M925" s="144" t="str">
        <f t="shared" si="126"/>
        <v>Medium</v>
      </c>
      <c r="N925" s="144" t="s">
        <v>325</v>
      </c>
      <c r="O925" s="189" t="s">
        <v>9942</v>
      </c>
      <c r="P925" s="144" t="s">
        <v>9943</v>
      </c>
      <c r="Q925" s="147" t="s">
        <v>9944</v>
      </c>
      <c r="R925" s="5"/>
    </row>
    <row r="926" spans="1:18" s="10" customFormat="1" ht="333" x14ac:dyDescent="0.35">
      <c r="A926" s="144" t="str">
        <f t="shared" ca="1" si="119"/>
        <v>Expired</v>
      </c>
      <c r="B926" s="144" t="s">
        <v>1002</v>
      </c>
      <c r="C926" s="145">
        <v>42955</v>
      </c>
      <c r="D926" s="145">
        <v>42955</v>
      </c>
      <c r="E926" s="145">
        <f t="shared" si="125"/>
        <v>43684</v>
      </c>
      <c r="F926" s="144" t="s">
        <v>1943</v>
      </c>
      <c r="G926" s="144" t="s">
        <v>4921</v>
      </c>
      <c r="H926" s="144" t="s">
        <v>7919</v>
      </c>
      <c r="I926" s="144" t="s">
        <v>3492</v>
      </c>
      <c r="J926" s="144" t="s">
        <v>2467</v>
      </c>
      <c r="K926" s="146" t="str">
        <f t="shared" si="127"/>
        <v>LP</v>
      </c>
      <c r="L926" s="148" t="s">
        <v>6264</v>
      </c>
      <c r="M926" s="144" t="str">
        <f t="shared" si="126"/>
        <v>Low</v>
      </c>
      <c r="N926" s="144" t="s">
        <v>7667</v>
      </c>
      <c r="O926" s="189" t="s">
        <v>8780</v>
      </c>
      <c r="P926" s="144" t="s">
        <v>8778</v>
      </c>
      <c r="Q926" s="152" t="s">
        <v>8779</v>
      </c>
      <c r="R926" s="5"/>
    </row>
    <row r="927" spans="1:18" s="10" customFormat="1" ht="61.5" customHeight="1" x14ac:dyDescent="0.35">
      <c r="A927" s="144" t="str">
        <f t="shared" ca="1" si="119"/>
        <v>Active</v>
      </c>
      <c r="B927" s="148" t="s">
        <v>9235</v>
      </c>
      <c r="C927" s="153">
        <v>43164</v>
      </c>
      <c r="D927" s="157">
        <v>45356</v>
      </c>
      <c r="E927" s="145">
        <f t="shared" si="125"/>
        <v>46085</v>
      </c>
      <c r="F927" s="144" t="s">
        <v>1181</v>
      </c>
      <c r="G927" s="148" t="s">
        <v>4922</v>
      </c>
      <c r="H927" s="148" t="s">
        <v>13</v>
      </c>
      <c r="I927" s="148" t="s">
        <v>2237</v>
      </c>
      <c r="J927" s="144" t="s">
        <v>2467</v>
      </c>
      <c r="K927" s="146" t="str">
        <f t="shared" si="127"/>
        <v>LP</v>
      </c>
      <c r="L927" s="148" t="s">
        <v>6261</v>
      </c>
      <c r="M927" s="144" t="str">
        <f t="shared" si="126"/>
        <v>Medium</v>
      </c>
      <c r="N927" s="148" t="s">
        <v>7358</v>
      </c>
      <c r="O927" s="190" t="s">
        <v>9744</v>
      </c>
      <c r="P927" s="148" t="s">
        <v>6588</v>
      </c>
      <c r="Q927" s="158" t="s">
        <v>9776</v>
      </c>
      <c r="R927" s="5"/>
    </row>
    <row r="928" spans="1:18" s="10" customFormat="1" ht="63.45" x14ac:dyDescent="0.35">
      <c r="A928" s="144" t="str">
        <f t="shared" ref="A928:A991" ca="1" si="128">IF(E928&lt;TODAY(),"Expired","Active")</f>
        <v>Active</v>
      </c>
      <c r="B928" s="144" t="s">
        <v>2218</v>
      </c>
      <c r="C928" s="145">
        <v>44313</v>
      </c>
      <c r="D928" s="145">
        <v>45774</v>
      </c>
      <c r="E928" s="145">
        <f t="shared" si="125"/>
        <v>46503</v>
      </c>
      <c r="F928" s="144" t="s">
        <v>5817</v>
      </c>
      <c r="G928" s="144" t="s">
        <v>4923</v>
      </c>
      <c r="H928" s="144" t="s">
        <v>7919</v>
      </c>
      <c r="I928" s="144" t="s">
        <v>3492</v>
      </c>
      <c r="J928" s="144" t="s">
        <v>2467</v>
      </c>
      <c r="K928" s="146" t="str">
        <f t="shared" si="127"/>
        <v>LP</v>
      </c>
      <c r="L928" s="148" t="s">
        <v>6261</v>
      </c>
      <c r="M928" s="144" t="str">
        <f t="shared" si="126"/>
        <v>Medium</v>
      </c>
      <c r="N928" s="144" t="s">
        <v>7668</v>
      </c>
      <c r="O928" s="189" t="s">
        <v>8777</v>
      </c>
      <c r="P928" s="144" t="s">
        <v>8462</v>
      </c>
      <c r="Q928" s="147" t="s">
        <v>8463</v>
      </c>
      <c r="R928" s="5"/>
    </row>
    <row r="929" spans="1:18" s="10" customFormat="1" ht="111" x14ac:dyDescent="0.35">
      <c r="A929" s="144" t="str">
        <f t="shared" ca="1" si="128"/>
        <v>Expired</v>
      </c>
      <c r="B929" s="144" t="s">
        <v>6833</v>
      </c>
      <c r="C929" s="145">
        <v>42710</v>
      </c>
      <c r="D929" s="145">
        <v>45423</v>
      </c>
      <c r="E929" s="145">
        <f>DATE(YEAR(D929)+1,MONTH(D929),DAY(D929)-1)</f>
        <v>45787</v>
      </c>
      <c r="F929" s="144" t="s">
        <v>892</v>
      </c>
      <c r="G929" s="144" t="s">
        <v>4241</v>
      </c>
      <c r="H929" s="144" t="s">
        <v>7919</v>
      </c>
      <c r="I929" s="144" t="s">
        <v>3492</v>
      </c>
      <c r="J929" s="144" t="s">
        <v>2467</v>
      </c>
      <c r="K929" s="146" t="str">
        <f t="shared" si="127"/>
        <v>LP</v>
      </c>
      <c r="L929" s="148" t="s">
        <v>6263</v>
      </c>
      <c r="M929" s="144" t="str">
        <f t="shared" si="126"/>
        <v>Medium</v>
      </c>
      <c r="N929" s="144" t="s">
        <v>7669</v>
      </c>
      <c r="O929" s="189" t="s">
        <v>8774</v>
      </c>
      <c r="P929" s="144" t="s">
        <v>8775</v>
      </c>
      <c r="Q929" s="147" t="s">
        <v>8776</v>
      </c>
      <c r="R929" s="5"/>
    </row>
    <row r="930" spans="1:18" s="10" customFormat="1" ht="47.6" x14ac:dyDescent="0.35">
      <c r="A930" s="144" t="str">
        <f t="shared" ca="1" si="128"/>
        <v>Expired</v>
      </c>
      <c r="B930" s="144" t="s">
        <v>1253</v>
      </c>
      <c r="C930" s="145">
        <v>43235</v>
      </c>
      <c r="D930" s="145">
        <v>43966</v>
      </c>
      <c r="E930" s="145">
        <f t="shared" ref="E930:E937" si="129">DATE(YEAR(D930)+2,MONTH(D930),DAY(D930)-1)</f>
        <v>44695</v>
      </c>
      <c r="F930" s="144" t="s">
        <v>2127</v>
      </c>
      <c r="G930" s="144" t="s">
        <v>4926</v>
      </c>
      <c r="H930" s="144" t="s">
        <v>19</v>
      </c>
      <c r="I930" s="144" t="s">
        <v>3492</v>
      </c>
      <c r="J930" s="144" t="s">
        <v>2467</v>
      </c>
      <c r="K930" s="146" t="str">
        <f t="shared" si="127"/>
        <v>LP</v>
      </c>
      <c r="L930" s="148" t="s">
        <v>6261</v>
      </c>
      <c r="M930" s="144" t="str">
        <f t="shared" si="126"/>
        <v>Medium</v>
      </c>
      <c r="N930" s="144" t="s">
        <v>1882</v>
      </c>
      <c r="O930" s="189"/>
      <c r="P930" s="144" t="s">
        <v>1254</v>
      </c>
      <c r="Q930" s="147" t="s">
        <v>4927</v>
      </c>
      <c r="R930" s="5"/>
    </row>
    <row r="931" spans="1:18" s="10" customFormat="1" ht="63" customHeight="1" x14ac:dyDescent="0.35">
      <c r="A931" s="144" t="str">
        <f t="shared" ca="1" si="128"/>
        <v>Expired</v>
      </c>
      <c r="B931" s="144" t="s">
        <v>2436</v>
      </c>
      <c r="C931" s="145">
        <v>43486</v>
      </c>
      <c r="D931" s="145">
        <v>43486</v>
      </c>
      <c r="E931" s="145">
        <f t="shared" si="129"/>
        <v>44216</v>
      </c>
      <c r="F931" s="144" t="s">
        <v>5818</v>
      </c>
      <c r="G931" s="144" t="s">
        <v>4928</v>
      </c>
      <c r="H931" s="144" t="s">
        <v>7919</v>
      </c>
      <c r="I931" s="144" t="s">
        <v>3492</v>
      </c>
      <c r="J931" s="144" t="s">
        <v>2467</v>
      </c>
      <c r="K931" s="146" t="str">
        <f t="shared" si="127"/>
        <v>LP</v>
      </c>
      <c r="L931" s="148" t="s">
        <v>6261</v>
      </c>
      <c r="M931" s="144" t="str">
        <f t="shared" si="126"/>
        <v>Medium</v>
      </c>
      <c r="N931" s="144" t="s">
        <v>7670</v>
      </c>
      <c r="O931" s="189" t="s">
        <v>8768</v>
      </c>
      <c r="P931" s="144" t="s">
        <v>8769</v>
      </c>
      <c r="Q931" s="147" t="s">
        <v>8770</v>
      </c>
      <c r="R931" s="5"/>
    </row>
    <row r="932" spans="1:18" s="10" customFormat="1" ht="37.5" customHeight="1" x14ac:dyDescent="0.35">
      <c r="A932" s="144" t="str">
        <f t="shared" ca="1" si="128"/>
        <v>Active</v>
      </c>
      <c r="B932" s="144" t="s">
        <v>10307</v>
      </c>
      <c r="C932" s="145">
        <v>44180</v>
      </c>
      <c r="D932" s="145">
        <v>45641</v>
      </c>
      <c r="E932" s="145">
        <f t="shared" si="129"/>
        <v>46370</v>
      </c>
      <c r="F932" s="144" t="s">
        <v>1980</v>
      </c>
      <c r="G932" s="144" t="s">
        <v>4929</v>
      </c>
      <c r="H932" s="144" t="s">
        <v>7919</v>
      </c>
      <c r="I932" s="144" t="s">
        <v>3492</v>
      </c>
      <c r="J932" s="144" t="s">
        <v>2466</v>
      </c>
      <c r="K932" s="146" t="str">
        <f t="shared" si="127"/>
        <v>LA</v>
      </c>
      <c r="L932" s="148" t="s">
        <v>6261</v>
      </c>
      <c r="M932" s="144" t="str">
        <f t="shared" si="126"/>
        <v>Medium</v>
      </c>
      <c r="N932" s="144" t="s">
        <v>4930</v>
      </c>
      <c r="O932" s="189" t="s">
        <v>10613</v>
      </c>
      <c r="P932" s="144" t="s">
        <v>10308</v>
      </c>
      <c r="Q932" s="147" t="s">
        <v>10309</v>
      </c>
      <c r="R932" s="5"/>
    </row>
    <row r="933" spans="1:18" s="10" customFormat="1" ht="49.5" customHeight="1" x14ac:dyDescent="0.35">
      <c r="A933" s="144" t="str">
        <f t="shared" ca="1" si="128"/>
        <v>Active</v>
      </c>
      <c r="B933" s="144" t="s">
        <v>5983</v>
      </c>
      <c r="C933" s="145">
        <v>41816</v>
      </c>
      <c r="D933" s="145">
        <v>45469</v>
      </c>
      <c r="E933" s="145">
        <f t="shared" si="129"/>
        <v>46198</v>
      </c>
      <c r="F933" s="144" t="s">
        <v>123</v>
      </c>
      <c r="G933" s="144" t="s">
        <v>4931</v>
      </c>
      <c r="H933" s="144" t="s">
        <v>23</v>
      </c>
      <c r="I933" s="144" t="s">
        <v>3492</v>
      </c>
      <c r="J933" s="144" t="s">
        <v>2467</v>
      </c>
      <c r="K933" s="146" t="str">
        <f t="shared" si="127"/>
        <v>LP</v>
      </c>
      <c r="L933" s="148" t="s">
        <v>6261</v>
      </c>
      <c r="M933" s="144" t="str">
        <f t="shared" si="126"/>
        <v>Medium</v>
      </c>
      <c r="N933" s="144" t="s">
        <v>294</v>
      </c>
      <c r="O933" s="189" t="s">
        <v>9895</v>
      </c>
      <c r="P933" s="144" t="s">
        <v>9896</v>
      </c>
      <c r="Q933" s="147" t="s">
        <v>9897</v>
      </c>
      <c r="R933" s="5"/>
    </row>
    <row r="934" spans="1:18" s="10" customFormat="1" ht="76.5" customHeight="1" x14ac:dyDescent="0.35">
      <c r="A934" s="144" t="str">
        <f t="shared" ca="1" si="128"/>
        <v>Active</v>
      </c>
      <c r="B934" s="144" t="s">
        <v>10746</v>
      </c>
      <c r="C934" s="145">
        <v>45902</v>
      </c>
      <c r="D934" s="145">
        <v>45902</v>
      </c>
      <c r="E934" s="145">
        <f t="shared" si="129"/>
        <v>46631</v>
      </c>
      <c r="F934" s="144" t="s">
        <v>10747</v>
      </c>
      <c r="G934" s="144" t="s">
        <v>10748</v>
      </c>
      <c r="H934" s="144" t="s">
        <v>7919</v>
      </c>
      <c r="I934" s="144" t="s">
        <v>3492</v>
      </c>
      <c r="J934" s="144" t="s">
        <v>2467</v>
      </c>
      <c r="K934" s="146" t="str">
        <f t="shared" si="127"/>
        <v>LP</v>
      </c>
      <c r="L934" s="144" t="s">
        <v>6269</v>
      </c>
      <c r="M934" s="144" t="str">
        <f>IF(EXACT(L934,"Overseas Charities Operating in Jamaica"),"Medium",IF(EXACT(L934,"Muslim Groups/Foundations"),"Medium",IF(EXACT(L934,"Churches"),"Low",IF(EXACT(L934,"Benevolent Societies"),"Low",IF(EXACT(L934,"Alumni/Past Students Associations"),"Low",IF(EXACT(L934,"Schools(Government/Private)"),"Low",IF(EXACT(L934,"Govt.Based Trusts/Charities"),"Low",IF(EXACT(L934,"Trust"),"Medium",IF(EXACT(L934,"Company Based Foundations"),"Medium",IF(EXACT(L934,"Other Foundations"),"Medium",IF(EXACT(L934,"Unincorporated Groups"),"Medium","")))))))))))</f>
        <v>Medium</v>
      </c>
      <c r="N934" s="144" t="s">
        <v>10749</v>
      </c>
      <c r="O934" s="189" t="s">
        <v>10750</v>
      </c>
      <c r="P934" s="144" t="s">
        <v>10751</v>
      </c>
      <c r="Q934" s="188" t="s">
        <v>10752</v>
      </c>
      <c r="R934" s="5"/>
    </row>
    <row r="935" spans="1:18" s="10" customFormat="1" ht="39" customHeight="1" x14ac:dyDescent="0.35">
      <c r="A935" s="144" t="str">
        <f t="shared" ca="1" si="128"/>
        <v>Expired</v>
      </c>
      <c r="B935" s="144" t="s">
        <v>2199</v>
      </c>
      <c r="C935" s="145">
        <v>44284</v>
      </c>
      <c r="D935" s="145">
        <v>44284</v>
      </c>
      <c r="E935" s="145">
        <f t="shared" si="129"/>
        <v>45013</v>
      </c>
      <c r="F935" s="144" t="s">
        <v>5819</v>
      </c>
      <c r="G935" s="144" t="s">
        <v>4932</v>
      </c>
      <c r="H935" s="144" t="s">
        <v>19</v>
      </c>
      <c r="I935" s="144" t="s">
        <v>3492</v>
      </c>
      <c r="J935" s="144" t="s">
        <v>2467</v>
      </c>
      <c r="K935" s="146" t="str">
        <f t="shared" si="127"/>
        <v>LP</v>
      </c>
      <c r="L935" s="148" t="s">
        <v>6261</v>
      </c>
      <c r="M935" s="144" t="str">
        <f t="shared" ref="M935:M942" si="130">IF(EXACT(L935,"Overseas Charities Operating in Jamaica"),"Medium",IF(EXACT(L935,"Muslim Groups/Foundations"),"Medium",IF(EXACT(L935,"Churches"),"Low",IF(EXACT(L935,"Benevolent Societies"),"Low",IF(EXACT(L935,"Alumni/Past Students'associations"),"Low",IF(EXACT(L935,"Schools(Government/Private)"),"Low",IF(EXACT(L935,"Govt.Based Trust/Charities"),"Low",IF(EXACT(L935,"Trust"),"Medium",IF(EXACT(L935,"Company Based Foundations"),"Medium",IF(EXACT(L935,"Other Foundations"),"Medium",IF(EXACT(L935,"Unincorporated Groups"),"Medium","")))))))))))</f>
        <v>Medium</v>
      </c>
      <c r="N935" s="144" t="s">
        <v>4933</v>
      </c>
      <c r="O935" s="189" t="s">
        <v>8765</v>
      </c>
      <c r="P935" s="144" t="s">
        <v>8766</v>
      </c>
      <c r="Q935" s="147" t="s">
        <v>8767</v>
      </c>
      <c r="R935" s="5"/>
    </row>
    <row r="936" spans="1:18" s="10" customFormat="1" ht="47.6" x14ac:dyDescent="0.35">
      <c r="A936" s="144" t="str">
        <f t="shared" ca="1" si="128"/>
        <v>Expired</v>
      </c>
      <c r="B936" s="144" t="s">
        <v>5974</v>
      </c>
      <c r="C936" s="145">
        <v>43818</v>
      </c>
      <c r="D936" s="145">
        <v>44549</v>
      </c>
      <c r="E936" s="145">
        <f t="shared" si="129"/>
        <v>45278</v>
      </c>
      <c r="F936" s="144" t="s">
        <v>1960</v>
      </c>
      <c r="G936" s="144" t="s">
        <v>4938</v>
      </c>
      <c r="H936" s="144" t="s">
        <v>7919</v>
      </c>
      <c r="I936" s="144" t="s">
        <v>3492</v>
      </c>
      <c r="J936" s="144" t="s">
        <v>2467</v>
      </c>
      <c r="K936" s="146" t="str">
        <f t="shared" si="127"/>
        <v>LP</v>
      </c>
      <c r="L936" s="148" t="s">
        <v>6264</v>
      </c>
      <c r="M936" s="144" t="str">
        <f t="shared" si="130"/>
        <v>Low</v>
      </c>
      <c r="N936" s="144" t="s">
        <v>1364</v>
      </c>
      <c r="O936" s="189" t="s">
        <v>8744</v>
      </c>
      <c r="P936" s="144" t="s">
        <v>1750</v>
      </c>
      <c r="Q936" s="147" t="s">
        <v>8745</v>
      </c>
      <c r="R936" s="5"/>
    </row>
    <row r="937" spans="1:18" s="10" customFormat="1" ht="61.5" customHeight="1" x14ac:dyDescent="0.35">
      <c r="A937" s="144" t="str">
        <f t="shared" ca="1" si="128"/>
        <v>Expired</v>
      </c>
      <c r="B937" s="144" t="s">
        <v>2780</v>
      </c>
      <c r="C937" s="145">
        <v>42810</v>
      </c>
      <c r="D937" s="145">
        <v>45001</v>
      </c>
      <c r="E937" s="145">
        <f t="shared" si="129"/>
        <v>45731</v>
      </c>
      <c r="F937" s="144" t="s">
        <v>2048</v>
      </c>
      <c r="G937" s="144" t="s">
        <v>4941</v>
      </c>
      <c r="H937" s="144" t="s">
        <v>7919</v>
      </c>
      <c r="I937" s="144" t="s">
        <v>3492</v>
      </c>
      <c r="J937" s="144" t="s">
        <v>2467</v>
      </c>
      <c r="K937" s="146" t="str">
        <f t="shared" si="127"/>
        <v>LP</v>
      </c>
      <c r="L937" s="148" t="s">
        <v>6269</v>
      </c>
      <c r="M937" s="144" t="str">
        <f t="shared" si="130"/>
        <v>Medium</v>
      </c>
      <c r="N937" s="144" t="s">
        <v>7672</v>
      </c>
      <c r="O937" s="189"/>
      <c r="P937" s="144" t="s">
        <v>6806</v>
      </c>
      <c r="Q937" s="168" t="s">
        <v>6807</v>
      </c>
      <c r="R937" s="5"/>
    </row>
    <row r="938" spans="1:18" s="10" customFormat="1" ht="42" customHeight="1" x14ac:dyDescent="0.35">
      <c r="A938" s="144" t="str">
        <f t="shared" ca="1" si="128"/>
        <v>Expired</v>
      </c>
      <c r="B938" s="148" t="s">
        <v>8728</v>
      </c>
      <c r="C938" s="153">
        <v>43052</v>
      </c>
      <c r="D938" s="157">
        <v>45258</v>
      </c>
      <c r="E938" s="145">
        <f>DATE(YEAR(D938)+1,MONTH(D938),DAY(D938)-1)</f>
        <v>45623</v>
      </c>
      <c r="F938" s="144" t="s">
        <v>5820</v>
      </c>
      <c r="G938" s="148" t="s">
        <v>8729</v>
      </c>
      <c r="H938" s="148" t="s">
        <v>7</v>
      </c>
      <c r="I938" s="148" t="s">
        <v>2237</v>
      </c>
      <c r="J938" s="144" t="s">
        <v>2467</v>
      </c>
      <c r="K938" s="146" t="str">
        <f t="shared" si="127"/>
        <v>LP</v>
      </c>
      <c r="L938" s="148" t="s">
        <v>6263</v>
      </c>
      <c r="M938" s="144" t="str">
        <f t="shared" si="130"/>
        <v>Medium</v>
      </c>
      <c r="N938" s="148" t="s">
        <v>2340</v>
      </c>
      <c r="O938" s="190" t="s">
        <v>8730</v>
      </c>
      <c r="P938" s="148" t="s">
        <v>8731</v>
      </c>
      <c r="Q938" s="168" t="s">
        <v>8732</v>
      </c>
      <c r="R938" s="5"/>
    </row>
    <row r="939" spans="1:18" s="10" customFormat="1" ht="48" customHeight="1" x14ac:dyDescent="0.35">
      <c r="A939" s="144" t="str">
        <f t="shared" ca="1" si="128"/>
        <v>Expired</v>
      </c>
      <c r="B939" s="144" t="s">
        <v>1419</v>
      </c>
      <c r="C939" s="145">
        <v>43546</v>
      </c>
      <c r="D939" s="145">
        <v>43546</v>
      </c>
      <c r="E939" s="145">
        <f t="shared" ref="E939:E946" si="131">DATE(YEAR(D939)+2,MONTH(D939),DAY(D939)-1)</f>
        <v>44276</v>
      </c>
      <c r="F939" s="144" t="s">
        <v>8955</v>
      </c>
      <c r="G939" s="144" t="s">
        <v>8956</v>
      </c>
      <c r="H939" s="144" t="s">
        <v>5</v>
      </c>
      <c r="I939" s="144" t="s">
        <v>3492</v>
      </c>
      <c r="J939" s="144" t="s">
        <v>2467</v>
      </c>
      <c r="K939" s="146" t="str">
        <f t="shared" si="127"/>
        <v>LP</v>
      </c>
      <c r="L939" s="148" t="s">
        <v>6266</v>
      </c>
      <c r="M939" s="144" t="str">
        <f t="shared" si="130"/>
        <v>Low</v>
      </c>
      <c r="N939" s="144" t="s">
        <v>7673</v>
      </c>
      <c r="O939" s="189" t="s">
        <v>8957</v>
      </c>
      <c r="P939" s="144" t="s">
        <v>8958</v>
      </c>
      <c r="Q939" s="147" t="s">
        <v>8959</v>
      </c>
      <c r="R939" s="5"/>
    </row>
    <row r="940" spans="1:18" s="10" customFormat="1" ht="46.5" customHeight="1" x14ac:dyDescent="0.35">
      <c r="A940" s="144" t="str">
        <f t="shared" ca="1" si="128"/>
        <v>Expired</v>
      </c>
      <c r="B940" s="144" t="s">
        <v>710</v>
      </c>
      <c r="C940" s="145">
        <v>42381</v>
      </c>
      <c r="D940" s="145">
        <v>42381</v>
      </c>
      <c r="E940" s="145">
        <f t="shared" si="131"/>
        <v>43111</v>
      </c>
      <c r="F940" s="144" t="s">
        <v>2148</v>
      </c>
      <c r="G940" s="144" t="s">
        <v>711</v>
      </c>
      <c r="H940" s="148" t="s">
        <v>13</v>
      </c>
      <c r="I940" s="144" t="s">
        <v>3492</v>
      </c>
      <c r="J940" s="144" t="s">
        <v>2467</v>
      </c>
      <c r="K940" s="146" t="str">
        <f t="shared" si="127"/>
        <v>LP</v>
      </c>
      <c r="L940" s="148" t="s">
        <v>6264</v>
      </c>
      <c r="M940" s="144" t="str">
        <f t="shared" si="130"/>
        <v>Low</v>
      </c>
      <c r="N940" s="144" t="s">
        <v>3456</v>
      </c>
      <c r="O940" s="189" t="s">
        <v>8960</v>
      </c>
      <c r="P940" s="144" t="s">
        <v>8961</v>
      </c>
      <c r="Q940" s="147" t="s">
        <v>8962</v>
      </c>
      <c r="R940" s="5"/>
    </row>
    <row r="941" spans="1:18" s="10" customFormat="1" ht="47.6" x14ac:dyDescent="0.35">
      <c r="A941" s="144" t="str">
        <f t="shared" ca="1" si="128"/>
        <v>Expired</v>
      </c>
      <c r="B941" s="144" t="s">
        <v>2502</v>
      </c>
      <c r="C941" s="145">
        <v>43704</v>
      </c>
      <c r="D941" s="145">
        <v>43704</v>
      </c>
      <c r="E941" s="145">
        <f t="shared" si="131"/>
        <v>44434</v>
      </c>
      <c r="F941" s="144" t="s">
        <v>1955</v>
      </c>
      <c r="G941" s="144" t="s">
        <v>4942</v>
      </c>
      <c r="H941" s="144" t="s">
        <v>19</v>
      </c>
      <c r="I941" s="144" t="s">
        <v>3492</v>
      </c>
      <c r="J941" s="144" t="s">
        <v>2467</v>
      </c>
      <c r="K941" s="146" t="str">
        <f t="shared" si="127"/>
        <v>LP</v>
      </c>
      <c r="L941" s="148" t="s">
        <v>6264</v>
      </c>
      <c r="M941" s="144" t="str">
        <f t="shared" si="130"/>
        <v>Low</v>
      </c>
      <c r="N941" s="144" t="s">
        <v>4873</v>
      </c>
      <c r="O941" s="189" t="s">
        <v>8963</v>
      </c>
      <c r="P941" s="144" t="s">
        <v>8964</v>
      </c>
      <c r="Q941" s="147" t="s">
        <v>9830</v>
      </c>
      <c r="R941" s="5"/>
    </row>
    <row r="942" spans="1:18" s="10" customFormat="1" ht="79.3" x14ac:dyDescent="0.35">
      <c r="A942" s="144" t="str">
        <f t="shared" ca="1" si="128"/>
        <v>Active</v>
      </c>
      <c r="B942" s="144" t="s">
        <v>8475</v>
      </c>
      <c r="C942" s="145">
        <v>43690</v>
      </c>
      <c r="D942" s="145">
        <v>45516</v>
      </c>
      <c r="E942" s="145">
        <f t="shared" si="131"/>
        <v>46245</v>
      </c>
      <c r="F942" s="144" t="s">
        <v>1953</v>
      </c>
      <c r="G942" s="144" t="s">
        <v>4943</v>
      </c>
      <c r="H942" s="144" t="s">
        <v>7919</v>
      </c>
      <c r="I942" s="144" t="s">
        <v>3492</v>
      </c>
      <c r="J942" s="144" t="s">
        <v>2467</v>
      </c>
      <c r="K942" s="146" t="str">
        <f t="shared" si="127"/>
        <v>LP</v>
      </c>
      <c r="L942" s="148" t="s">
        <v>6264</v>
      </c>
      <c r="M942" s="144" t="str">
        <f t="shared" si="130"/>
        <v>Low</v>
      </c>
      <c r="N942" s="144" t="s">
        <v>4944</v>
      </c>
      <c r="O942" s="189" t="s">
        <v>9409</v>
      </c>
      <c r="P942" s="144" t="s">
        <v>8477</v>
      </c>
      <c r="Q942" s="147" t="s">
        <v>8476</v>
      </c>
      <c r="R942" s="5"/>
    </row>
    <row r="943" spans="1:18" s="10" customFormat="1" ht="111" x14ac:dyDescent="0.35">
      <c r="A943" s="144" t="str">
        <f t="shared" ca="1" si="128"/>
        <v>Expired</v>
      </c>
      <c r="B943" s="144" t="s">
        <v>6651</v>
      </c>
      <c r="C943" s="145">
        <v>45035</v>
      </c>
      <c r="D943" s="145">
        <f>C943</f>
        <v>45035</v>
      </c>
      <c r="E943" s="145">
        <f t="shared" si="131"/>
        <v>45765</v>
      </c>
      <c r="F943" s="144" t="s">
        <v>6652</v>
      </c>
      <c r="G943" s="144" t="s">
        <v>6653</v>
      </c>
      <c r="H943" s="144" t="s">
        <v>7921</v>
      </c>
      <c r="I943" s="144" t="s">
        <v>3492</v>
      </c>
      <c r="J943" s="144" t="s">
        <v>2467</v>
      </c>
      <c r="K943" s="146" t="str">
        <f t="shared" si="127"/>
        <v>LP</v>
      </c>
      <c r="L943" s="144" t="s">
        <v>6263</v>
      </c>
      <c r="M943" s="144" t="str">
        <f>IF(EXACT(L943,"Overseas Charities Operating in Jamaica"),"Medium",IF(EXACT(L943,"Muslim Groups/Foundations"),"Medium",IF(EXACT(L943,"Churches"),"Low",IF(EXACT(L943,"Benevolent Societies"),"Low",IF(EXACT(L943,"Alumni/Past Students Associations"),"Low",IF(EXACT(L943,"Schools(Government/Private)"),"Low",IF(EXACT(L943,"Govt.Based Trusts/Charities"),"Low",IF(EXACT(L943,"Trust"),"Medium",IF(EXACT(L943,"Company Based Foundations"),"Medium",IF(EXACT(L943,"Other Foundations"),"Medium",IF(EXACT(L943,"Unincorporated Groups"),"Medium","")))))))))))</f>
        <v>Medium</v>
      </c>
      <c r="N943" s="144" t="s">
        <v>7359</v>
      </c>
      <c r="O943" s="189" t="s">
        <v>8965</v>
      </c>
      <c r="P943" s="144" t="s">
        <v>8966</v>
      </c>
      <c r="Q943" s="147" t="s">
        <v>8967</v>
      </c>
      <c r="R943" s="5"/>
    </row>
    <row r="944" spans="1:18" s="10" customFormat="1" ht="40.5" customHeight="1" x14ac:dyDescent="0.35">
      <c r="A944" s="144" t="str">
        <f t="shared" ca="1" si="128"/>
        <v>Expired</v>
      </c>
      <c r="B944" s="144" t="s">
        <v>8968</v>
      </c>
      <c r="C944" s="145">
        <v>43690</v>
      </c>
      <c r="D944" s="145">
        <f>C944</f>
        <v>43690</v>
      </c>
      <c r="E944" s="145">
        <f t="shared" si="131"/>
        <v>44420</v>
      </c>
      <c r="F944" s="144" t="s">
        <v>1954</v>
      </c>
      <c r="G944" s="144" t="s">
        <v>4945</v>
      </c>
      <c r="H944" s="144" t="s">
        <v>19</v>
      </c>
      <c r="I944" s="144" t="s">
        <v>3492</v>
      </c>
      <c r="J944" s="144" t="s">
        <v>2467</v>
      </c>
      <c r="K944" s="146" t="str">
        <f t="shared" si="127"/>
        <v>LP</v>
      </c>
      <c r="L944" s="148" t="s">
        <v>6264</v>
      </c>
      <c r="M944" s="144" t="str">
        <f>IF(EXACT(L944,"Overseas Charities Operating in Jamaica"),"Medium",IF(EXACT(L944,"Muslim Groups/Foundations"),"Medium",IF(EXACT(L944,"Churches"),"Low",IF(EXACT(L944,"Benevolent Societies"),"Low",IF(EXACT(L944,"Alumni/Past Students'associations"),"Low",IF(EXACT(L944,"Schools(Government/Private)"),"Low",IF(EXACT(L944,"Govt.Based Trust/Charities"),"Low",IF(EXACT(L944,"Trust"),"Medium",IF(EXACT(L944,"Company Based Foundations"),"Medium",IF(EXACT(L944,"Other Foundations"),"Medium",IF(EXACT(L944,"Unincorporated Groups"),"Medium","")))))))))))</f>
        <v>Low</v>
      </c>
      <c r="N944" s="144" t="s">
        <v>4946</v>
      </c>
      <c r="O944" s="189" t="s">
        <v>8969</v>
      </c>
      <c r="P944" s="144" t="s">
        <v>8970</v>
      </c>
      <c r="Q944" s="147" t="s">
        <v>8971</v>
      </c>
      <c r="R944" s="5"/>
    </row>
    <row r="945" spans="1:18" s="10" customFormat="1" ht="46.5" customHeight="1" x14ac:dyDescent="0.35">
      <c r="A945" s="144" t="str">
        <f t="shared" ca="1" si="128"/>
        <v>Active</v>
      </c>
      <c r="B945" s="144" t="s">
        <v>2900</v>
      </c>
      <c r="C945" s="145">
        <v>43235</v>
      </c>
      <c r="D945" s="145">
        <v>45427</v>
      </c>
      <c r="E945" s="145">
        <f t="shared" si="131"/>
        <v>46156</v>
      </c>
      <c r="F945" s="144" t="s">
        <v>1250</v>
      </c>
      <c r="G945" s="144" t="s">
        <v>4947</v>
      </c>
      <c r="H945" s="144" t="s">
        <v>7919</v>
      </c>
      <c r="I945" s="144" t="s">
        <v>3492</v>
      </c>
      <c r="J945" s="144" t="s">
        <v>2467</v>
      </c>
      <c r="K945" s="146" t="str">
        <f t="shared" si="127"/>
        <v>LP</v>
      </c>
      <c r="L945" s="148" t="s">
        <v>6261</v>
      </c>
      <c r="M945" s="144" t="str">
        <f>IF(EXACT(L945,"Overseas Charities Operating in Jamaica"),"Medium",IF(EXACT(L945,"Muslim Groups/Foundations"),"Medium",IF(EXACT(L945,"Churches"),"Low",IF(EXACT(L945,"Benevolent Societies"),"Low",IF(EXACT(L945,"Alumni/Past Students'associations"),"Low",IF(EXACT(L945,"Schools(Government/Private)"),"Low",IF(EXACT(L945,"Govt.Based Trust/Charities"),"Low",IF(EXACT(L945,"Trust"),"Medium",IF(EXACT(L945,"Company Based Foundations"),"Medium",IF(EXACT(L945,"Other Foundations"),"Medium",IF(EXACT(L945,"Unincorporated Groups"),"Medium","")))))))))))</f>
        <v>Medium</v>
      </c>
      <c r="N945" s="144" t="s">
        <v>7674</v>
      </c>
      <c r="O945" s="189" t="s">
        <v>9415</v>
      </c>
      <c r="P945" s="144" t="s">
        <v>9416</v>
      </c>
      <c r="Q945" s="147" t="s">
        <v>9417</v>
      </c>
      <c r="R945" s="5"/>
    </row>
    <row r="946" spans="1:18" s="10" customFormat="1" ht="47.6" x14ac:dyDescent="0.35">
      <c r="A946" s="144" t="str">
        <f t="shared" ca="1" si="128"/>
        <v>Expired</v>
      </c>
      <c r="B946" s="144" t="s">
        <v>6142</v>
      </c>
      <c r="C946" s="145">
        <v>43909</v>
      </c>
      <c r="D946" s="145">
        <v>44638</v>
      </c>
      <c r="E946" s="145">
        <f t="shared" si="131"/>
        <v>45368</v>
      </c>
      <c r="F946" s="144" t="s">
        <v>1605</v>
      </c>
      <c r="G946" s="144" t="s">
        <v>4950</v>
      </c>
      <c r="H946" s="144" t="s">
        <v>7919</v>
      </c>
      <c r="I946" s="144" t="s">
        <v>3492</v>
      </c>
      <c r="J946" s="144" t="s">
        <v>2467</v>
      </c>
      <c r="K946" s="146" t="str">
        <f t="shared" si="127"/>
        <v>LP</v>
      </c>
      <c r="L946" s="148" t="s">
        <v>6264</v>
      </c>
      <c r="M946" s="144" t="str">
        <f>IF(EXACT(L946,"Overseas Charities Operating in Jamaica"),"Medium",IF(EXACT(L946,"Muslim Groups/Foundations"),"Medium",IF(EXACT(L946,"Churches"),"Low",IF(EXACT(L946,"Benevolent Societies"),"Low",IF(EXACT(L946,"Alumni/Past Students'associations"),"Low",IF(EXACT(L946,"Schools(Government/Private)"),"Low",IF(EXACT(L946,"Govt.Based Trust/Charities"),"Low",IF(EXACT(L946,"Trust"),"Medium",IF(EXACT(L946,"Company Based Foundations"),"Medium",IF(EXACT(L946,"Other Foundations"),"Medium",IF(EXACT(L946,"Unincorporated Groups"),"Medium","")))))))))))</f>
        <v>Low</v>
      </c>
      <c r="N946" s="144" t="s">
        <v>1364</v>
      </c>
      <c r="O946" s="189" t="s">
        <v>9745</v>
      </c>
      <c r="P946" s="144" t="s">
        <v>9746</v>
      </c>
      <c r="Q946" s="147" t="s">
        <v>9747</v>
      </c>
      <c r="R946" s="5"/>
    </row>
    <row r="947" spans="1:18" s="10" customFormat="1" ht="45.75" customHeight="1" x14ac:dyDescent="0.35">
      <c r="A947" s="144" t="str">
        <f t="shared" ca="1" si="128"/>
        <v>Expired</v>
      </c>
      <c r="B947" s="144" t="s">
        <v>2682</v>
      </c>
      <c r="C947" s="145">
        <v>42298</v>
      </c>
      <c r="D947" s="145">
        <v>45220</v>
      </c>
      <c r="E947" s="145">
        <f>DATE(YEAR(D947)+1,MONTH(D947),DAY(D947)-1)</f>
        <v>45585</v>
      </c>
      <c r="F947" s="144" t="s">
        <v>678</v>
      </c>
      <c r="G947" s="144" t="s">
        <v>4951</v>
      </c>
      <c r="H947" s="144" t="s">
        <v>7919</v>
      </c>
      <c r="I947" s="144" t="s">
        <v>3492</v>
      </c>
      <c r="J947" s="144" t="s">
        <v>2467</v>
      </c>
      <c r="K947" s="146" t="str">
        <f t="shared" si="127"/>
        <v>LP</v>
      </c>
      <c r="L947" s="148" t="s">
        <v>6261</v>
      </c>
      <c r="M947" s="144" t="str">
        <f>IF(EXACT(L947,"Overseas Charities Operating in Jamaica"),"Medium",IF(EXACT(L947,"Muslim Groups/Foundations"),"Medium",IF(EXACT(L947,"Churches"),"Low",IF(EXACT(L947,"Benevolent Societies"),"Low",IF(EXACT(L947,"Alumni/Past Students'associations"),"Low",IF(EXACT(L947,"Schools(Government/Private)"),"Low",IF(EXACT(L947,"Govt.Based Trust/Charities"),"Low",IF(EXACT(L947,"Trust"),"Medium",IF(EXACT(L947,"Company Based Foundations"),"Medium",IF(EXACT(L947,"Other Foundations"),"Medium",IF(EXACT(L947,"Unincorporated Groups"),"Medium","")))))))))))</f>
        <v>Medium</v>
      </c>
      <c r="N947" s="144" t="s">
        <v>7675</v>
      </c>
      <c r="O947" s="189" t="s">
        <v>9097</v>
      </c>
      <c r="P947" s="144" t="s">
        <v>9098</v>
      </c>
      <c r="Q947" s="147" t="s">
        <v>9099</v>
      </c>
      <c r="R947" s="5"/>
    </row>
    <row r="948" spans="1:18" s="10" customFormat="1" ht="79.3" x14ac:dyDescent="0.35">
      <c r="A948" s="144" t="str">
        <f t="shared" ca="1" si="128"/>
        <v>Active</v>
      </c>
      <c r="B948" s="144" t="s">
        <v>2661</v>
      </c>
      <c r="C948" s="145">
        <v>44296</v>
      </c>
      <c r="D948" s="145">
        <v>45600</v>
      </c>
      <c r="E948" s="145">
        <f t="shared" ref="E948:E973" si="132">DATE(YEAR(D948)+2,MONTH(D948),DAY(D948)-1)</f>
        <v>46329</v>
      </c>
      <c r="F948" s="144" t="s">
        <v>5821</v>
      </c>
      <c r="G948" s="144" t="s">
        <v>4952</v>
      </c>
      <c r="H948" s="148" t="s">
        <v>13</v>
      </c>
      <c r="I948" s="144" t="s">
        <v>3492</v>
      </c>
      <c r="J948" s="144" t="s">
        <v>2467</v>
      </c>
      <c r="K948" s="146" t="str">
        <f t="shared" si="127"/>
        <v>LP</v>
      </c>
      <c r="L948" s="148" t="s">
        <v>6261</v>
      </c>
      <c r="M948" s="144" t="str">
        <f>IF(EXACT(L948,"Overseas Charities Operating in Jamaica"),"Medium",IF(EXACT(L948,"Muslim Groups/Foundations"),"Medium",IF(EXACT(L948,"Churches"),"Low",IF(EXACT(L948,"Benevolent Societies"),"Low",IF(EXACT(L948,"Alumni/Past Students'associations"),"Low",IF(EXACT(L948,"Schools(Government/Private)"),"Low",IF(EXACT(L948,"Govt.Based Trust/Charities"),"Low",IF(EXACT(L948,"Trust"),"Medium",IF(EXACT(L948,"Company Based Foundations"),"Medium",IF(EXACT(L948,"Other Foundations"),"Medium",IF(EXACT(L948,"Unincorporated Groups"),"Medium","")))))))))))</f>
        <v>Medium</v>
      </c>
      <c r="N948" s="144" t="s">
        <v>4953</v>
      </c>
      <c r="O948" s="189" t="s">
        <v>10591</v>
      </c>
      <c r="P948" s="144" t="s">
        <v>9667</v>
      </c>
      <c r="Q948" s="152" t="s">
        <v>9668</v>
      </c>
      <c r="R948" s="5"/>
    </row>
    <row r="949" spans="1:18" s="10" customFormat="1" ht="36.75" customHeight="1" x14ac:dyDescent="0.35">
      <c r="A949" s="144" t="str">
        <f t="shared" ca="1" si="128"/>
        <v>Active</v>
      </c>
      <c r="B949" s="144" t="s">
        <v>10283</v>
      </c>
      <c r="C949" s="145">
        <v>45688</v>
      </c>
      <c r="D949" s="145">
        <v>45688</v>
      </c>
      <c r="E949" s="145">
        <f t="shared" si="132"/>
        <v>46417</v>
      </c>
      <c r="F949" s="144" t="s">
        <v>10284</v>
      </c>
      <c r="G949" s="144" t="s">
        <v>10285</v>
      </c>
      <c r="H949" s="144" t="s">
        <v>7919</v>
      </c>
      <c r="I949" s="144" t="s">
        <v>3492</v>
      </c>
      <c r="J949" s="144" t="s">
        <v>2467</v>
      </c>
      <c r="K949" s="146" t="str">
        <f t="shared" si="127"/>
        <v>LP</v>
      </c>
      <c r="L949" s="144" t="s">
        <v>6264</v>
      </c>
      <c r="M949" s="144" t="str">
        <f>IF(EXACT(L949,"Overseas Charities Operating in Jamaica"),"Medium",IF(EXACT(L949,"Muslim Groups/Foundations"),"Medium",IF(EXACT(L949,"Churches"),"Low",IF(EXACT(L949,"Benevolent Societies"),"Low",IF(EXACT(L949,"Alumni/Past Students Associations"),"Low",IF(EXACT(L949,"Schools(Government/Private)"),"Low",IF(EXACT(L949,"Govt.Based Trusts/Charities"),"Low",IF(EXACT(L949,"Trust"),"Medium",IF(EXACT(L949,"Company Based Foundations"),"Medium",IF(EXACT(L949,"Other Foundations"),"Medium",IF(EXACT(L949,"Unincorporated Groups"),"Medium","")))))))))))</f>
        <v>Low</v>
      </c>
      <c r="N949" s="144" t="s">
        <v>10286</v>
      </c>
      <c r="O949" s="189" t="s">
        <v>10287</v>
      </c>
      <c r="P949" s="144" t="s">
        <v>10288</v>
      </c>
      <c r="Q949" s="147" t="s">
        <v>10289</v>
      </c>
      <c r="R949" s="5"/>
    </row>
    <row r="950" spans="1:18" s="10" customFormat="1" ht="111" x14ac:dyDescent="0.35">
      <c r="A950" s="144" t="str">
        <f t="shared" ca="1" si="128"/>
        <v>Expired</v>
      </c>
      <c r="B950" s="144" t="s">
        <v>717</v>
      </c>
      <c r="C950" s="145">
        <v>42391</v>
      </c>
      <c r="D950" s="145">
        <v>42757</v>
      </c>
      <c r="E950" s="145">
        <f t="shared" si="132"/>
        <v>43486</v>
      </c>
      <c r="F950" s="144" t="s">
        <v>718</v>
      </c>
      <c r="G950" s="144" t="s">
        <v>4954</v>
      </c>
      <c r="H950" s="144" t="s">
        <v>45</v>
      </c>
      <c r="I950" s="144" t="s">
        <v>3492</v>
      </c>
      <c r="J950" s="144" t="s">
        <v>2467</v>
      </c>
      <c r="K950" s="146" t="str">
        <f t="shared" si="127"/>
        <v>LP</v>
      </c>
      <c r="L950" s="148" t="s">
        <v>6264</v>
      </c>
      <c r="M950" s="144" t="str">
        <f>IF(EXACT(L950,"Overseas Charities Operating in Jamaica"),"Medium",IF(EXACT(L950,"Muslim Groups/Foundations"),"Medium",IF(EXACT(L950,"Churches"),"Low",IF(EXACT(L950,"Benevolent Societies"),"Low",IF(EXACT(L950,"Alumni/Past Students'associations"),"Low",IF(EXACT(L950,"Schools(Government/Private)"),"Low",IF(EXACT(L950,"Govt.Based Trust/Charities"),"Low",IF(EXACT(L950,"Trust"),"Medium",IF(EXACT(L950,"Company Based Foundations"),"Medium",IF(EXACT(L950,"Other Foundations"),"Medium",IF(EXACT(L950,"Unincorporated Groups"),"Medium","")))))))))))</f>
        <v>Low</v>
      </c>
      <c r="N950" s="144" t="s">
        <v>724</v>
      </c>
      <c r="O950" s="189" t="s">
        <v>8943</v>
      </c>
      <c r="P950" s="169" t="s">
        <v>8944</v>
      </c>
      <c r="Q950" s="147" t="s">
        <v>8945</v>
      </c>
      <c r="R950" s="5"/>
    </row>
    <row r="951" spans="1:18" s="10" customFormat="1" ht="46.5" customHeight="1" x14ac:dyDescent="0.35">
      <c r="A951" s="144" t="str">
        <f t="shared" ca="1" si="128"/>
        <v>Active</v>
      </c>
      <c r="B951" s="144" t="s">
        <v>9954</v>
      </c>
      <c r="C951" s="145">
        <v>45538</v>
      </c>
      <c r="D951" s="145">
        <v>45538</v>
      </c>
      <c r="E951" s="145">
        <f t="shared" si="132"/>
        <v>46267</v>
      </c>
      <c r="F951" s="144" t="s">
        <v>9955</v>
      </c>
      <c r="G951" s="144" t="s">
        <v>9956</v>
      </c>
      <c r="H951" s="144" t="s">
        <v>7921</v>
      </c>
      <c r="I951" s="144" t="s">
        <v>3492</v>
      </c>
      <c r="J951" s="144" t="s">
        <v>2467</v>
      </c>
      <c r="K951" s="146" t="str">
        <f t="shared" si="127"/>
        <v>LP</v>
      </c>
      <c r="L951" s="144" t="s">
        <v>6264</v>
      </c>
      <c r="M951" s="144" t="str">
        <f>IF(EXACT(L951,"Overseas Charities Operating in Jamaica"),"Medium",IF(EXACT(L951,"Muslim Groups/Foundations"),"Medium",IF(EXACT(L951,"Churches"),"Low",IF(EXACT(L951,"Benevolent Societies"),"Low",IF(EXACT(L951,"Alumni/Past Students Associations"),"Low",IF(EXACT(L951,"Schools(Government/Private)"),"Low",IF(EXACT(L951,"Govt.Based Trusts/Charities"),"Low",IF(EXACT(L951,"Trust"),"Medium",IF(EXACT(L951,"Company Based Foundations"),"Medium",IF(EXACT(L951,"Other Foundations"),"Medium",IF(EXACT(L951,"Unincorporated Groups"),"Medium","")))))))))))</f>
        <v>Low</v>
      </c>
      <c r="N951" s="144" t="s">
        <v>9957</v>
      </c>
      <c r="O951" s="189" t="s">
        <v>9958</v>
      </c>
      <c r="P951" s="144" t="s">
        <v>9959</v>
      </c>
      <c r="Q951" s="147" t="s">
        <v>9960</v>
      </c>
      <c r="R951" s="5"/>
    </row>
    <row r="952" spans="1:18" s="10" customFormat="1" ht="45" customHeight="1" x14ac:dyDescent="0.35">
      <c r="A952" s="144" t="str">
        <f t="shared" ca="1" si="128"/>
        <v>Expired</v>
      </c>
      <c r="B952" s="144" t="s">
        <v>2507</v>
      </c>
      <c r="C952" s="145">
        <v>43745</v>
      </c>
      <c r="D952" s="145">
        <f>C952</f>
        <v>43745</v>
      </c>
      <c r="E952" s="145">
        <f t="shared" si="132"/>
        <v>44475</v>
      </c>
      <c r="F952" s="144" t="s">
        <v>1516</v>
      </c>
      <c r="G952" s="144" t="s">
        <v>7276</v>
      </c>
      <c r="H952" s="144" t="s">
        <v>19</v>
      </c>
      <c r="I952" s="144" t="s">
        <v>3492</v>
      </c>
      <c r="J952" s="144" t="s">
        <v>2467</v>
      </c>
      <c r="K952" s="146" t="str">
        <f t="shared" si="127"/>
        <v>LP</v>
      </c>
      <c r="L952" s="148" t="s">
        <v>6264</v>
      </c>
      <c r="M952" s="144" t="str">
        <f>IF(EXACT(L952,"Overseas Charities Operating in Jamaica"),"Medium",IF(EXACT(L952,"Muslim Groups/Foundations"),"Medium",IF(EXACT(L952,"Churches"),"Low",IF(EXACT(L952,"Benevolent Societies"),"Low",IF(EXACT(L952,"Alumni/Past Students'associations"),"Low",IF(EXACT(L952,"Schools(Government/Private)"),"Low",IF(EXACT(L952,"Govt.Based Trust/Charities"),"Low",IF(EXACT(L952,"Trust"),"Medium",IF(EXACT(L952,"Company Based Foundations"),"Medium",IF(EXACT(L952,"Other Foundations"),"Medium",IF(EXACT(L952,"Unincorporated Groups"),"Medium","")))))))))))</f>
        <v>Low</v>
      </c>
      <c r="N952" s="144" t="s">
        <v>4955</v>
      </c>
      <c r="O952" s="189" t="s">
        <v>8946</v>
      </c>
      <c r="P952" s="144" t="s">
        <v>8947</v>
      </c>
      <c r="Q952" s="147" t="s">
        <v>8948</v>
      </c>
      <c r="R952" s="5"/>
    </row>
    <row r="953" spans="1:18" s="10" customFormat="1" ht="47.6" x14ac:dyDescent="0.35">
      <c r="A953" s="144" t="str">
        <f t="shared" ca="1" si="128"/>
        <v>Expired</v>
      </c>
      <c r="B953" s="144" t="s">
        <v>2200</v>
      </c>
      <c r="C953" s="145">
        <v>44285</v>
      </c>
      <c r="D953" s="145">
        <f>C953</f>
        <v>44285</v>
      </c>
      <c r="E953" s="145">
        <f t="shared" si="132"/>
        <v>45014</v>
      </c>
      <c r="F953" s="144" t="s">
        <v>5822</v>
      </c>
      <c r="G953" s="144" t="s">
        <v>4956</v>
      </c>
      <c r="H953" s="144" t="s">
        <v>19</v>
      </c>
      <c r="I953" s="144" t="s">
        <v>3492</v>
      </c>
      <c r="J953" s="144" t="s">
        <v>2467</v>
      </c>
      <c r="K953" s="146" t="str">
        <f t="shared" ref="K953:K984" si="133">IF(EXACT(J953,"C - COMPANY ACT"),"LP",IF(EXACT(J953,"V- VEST ACT (WITHIN PARLIAMENT) "),"LP",IF(EXACT(J953,"FS - FRIENDLY SOCIETIES ACT"),"LP",IF(EXACT(J953,"UN - UNICORPORATED"),"LA",""))))</f>
        <v>LP</v>
      </c>
      <c r="L953" s="148" t="s">
        <v>6264</v>
      </c>
      <c r="M953" s="144" t="str">
        <f>IF(EXACT(L953,"Overseas Charities Operating in Jamaica"),"Medium",IF(EXACT(L953,"Muslim Groups/Foundations"),"Medium",IF(EXACT(L953,"Churches"),"Low",IF(EXACT(L953,"Benevolent Societies"),"Low",IF(EXACT(L953,"Alumni/Past Students'associations"),"Low",IF(EXACT(L953,"Schools(Government/Private)"),"Low",IF(EXACT(L953,"Govt.Based Trust/Charities"),"Low",IF(EXACT(L953,"Trust"),"Medium",IF(EXACT(L953,"Company Based Foundations"),"Medium",IF(EXACT(L953,"Other Foundations"),"Medium",IF(EXACT(L953,"Unincorporated Groups"),"Medium","")))))))))))</f>
        <v>Low</v>
      </c>
      <c r="N953" s="144" t="s">
        <v>1364</v>
      </c>
      <c r="O953" s="189"/>
      <c r="P953" s="144" t="s">
        <v>2201</v>
      </c>
      <c r="Q953" s="147" t="s">
        <v>749</v>
      </c>
      <c r="R953" s="5"/>
    </row>
    <row r="954" spans="1:18" s="10" customFormat="1" ht="54" customHeight="1" x14ac:dyDescent="0.35">
      <c r="A954" s="144" t="str">
        <f t="shared" ca="1" si="128"/>
        <v>Expired</v>
      </c>
      <c r="B954" s="144" t="s">
        <v>2770</v>
      </c>
      <c r="C954" s="145">
        <v>43705</v>
      </c>
      <c r="D954" s="157">
        <v>45164</v>
      </c>
      <c r="E954" s="145">
        <f t="shared" si="132"/>
        <v>45894</v>
      </c>
      <c r="F954" s="144" t="s">
        <v>2555</v>
      </c>
      <c r="G954" s="144" t="s">
        <v>4962</v>
      </c>
      <c r="H954" s="144" t="s">
        <v>36</v>
      </c>
      <c r="I954" s="144" t="s">
        <v>3492</v>
      </c>
      <c r="J954" s="144" t="s">
        <v>2467</v>
      </c>
      <c r="K954" s="146" t="str">
        <f t="shared" si="133"/>
        <v>LP</v>
      </c>
      <c r="L954" s="148" t="s">
        <v>6264</v>
      </c>
      <c r="M954" s="144" t="str">
        <f>IF(EXACT(L954,"Overseas Charities Operating in Jamaica"),"Medium",IF(EXACT(L954,"Muslim Groups/Foundations"),"Medium",IF(EXACT(L954,"Churches"),"Low",IF(EXACT(L954,"Benevolent Societies"),"Low",IF(EXACT(L954,"Alumni/Past Students'associations"),"Low",IF(EXACT(L954,"Schools(Government/Private)"),"Low",IF(EXACT(L954,"Govt.Based Trust/Charities"),"Low",IF(EXACT(L954,"Trust"),"Medium",IF(EXACT(L954,"Company Based Foundations"),"Medium",IF(EXACT(L954,"Other Foundations"),"Medium",IF(EXACT(L954,"Unincorporated Groups"),"Medium","")))))))))))</f>
        <v>Low</v>
      </c>
      <c r="N954" s="144" t="s">
        <v>7676</v>
      </c>
      <c r="O954" s="189" t="s">
        <v>8362</v>
      </c>
      <c r="P954" s="144" t="s">
        <v>8363</v>
      </c>
      <c r="Q954" s="147" t="s">
        <v>8364</v>
      </c>
      <c r="R954" s="5"/>
    </row>
    <row r="955" spans="1:18" s="10" customFormat="1" ht="40.5" customHeight="1" x14ac:dyDescent="0.35">
      <c r="A955" s="144" t="str">
        <f t="shared" ca="1" si="128"/>
        <v>Active</v>
      </c>
      <c r="B955" s="144" t="s">
        <v>8104</v>
      </c>
      <c r="C955" s="145">
        <v>44259</v>
      </c>
      <c r="D955" s="145">
        <v>45355</v>
      </c>
      <c r="E955" s="145">
        <f t="shared" si="132"/>
        <v>46084</v>
      </c>
      <c r="F955" s="144" t="s">
        <v>5823</v>
      </c>
      <c r="G955" s="144" t="s">
        <v>4963</v>
      </c>
      <c r="H955" s="144" t="s">
        <v>19</v>
      </c>
      <c r="I955" s="144" t="s">
        <v>3492</v>
      </c>
      <c r="J955" s="144" t="s">
        <v>2467</v>
      </c>
      <c r="K955" s="146" t="str">
        <f t="shared" si="133"/>
        <v>LP</v>
      </c>
      <c r="L955" s="148" t="s">
        <v>6264</v>
      </c>
      <c r="M955" s="144" t="str">
        <f>IF(EXACT(L955,"Overseas Charities Operating in Jamaica"),"Medium",IF(EXACT(L955,"Muslim Groups/Foundations"),"Medium",IF(EXACT(L955,"Churches"),"Low",IF(EXACT(L955,"Benevolent Societies"),"Low",IF(EXACT(L955,"Alumni/Past Students'associations"),"Low",IF(EXACT(L955,"Schools(Government/Private)"),"Low",IF(EXACT(L955,"Govt.Based Trust/Charities"),"Low",IF(EXACT(L955,"Trust"),"Medium",IF(EXACT(L955,"Company Based Foundations"),"Medium",IF(EXACT(L955,"Other Foundations"),"Medium",IF(EXACT(L955,"Unincorporated Groups"),"Medium","")))))))))))</f>
        <v>Low</v>
      </c>
      <c r="N955" s="144" t="s">
        <v>3408</v>
      </c>
      <c r="O955" s="189" t="s">
        <v>8100</v>
      </c>
      <c r="P955" s="144" t="s">
        <v>8101</v>
      </c>
      <c r="Q955" s="147" t="s">
        <v>8102</v>
      </c>
      <c r="R955" s="5"/>
    </row>
    <row r="956" spans="1:18" s="10" customFormat="1" ht="57.75" customHeight="1" x14ac:dyDescent="0.35">
      <c r="A956" s="144" t="str">
        <f t="shared" ca="1" si="128"/>
        <v>Expired</v>
      </c>
      <c r="B956" s="144" t="s">
        <v>2597</v>
      </c>
      <c r="C956" s="145">
        <v>44421</v>
      </c>
      <c r="D956" s="145">
        <v>44421</v>
      </c>
      <c r="E956" s="145">
        <f t="shared" si="132"/>
        <v>45150</v>
      </c>
      <c r="F956" s="144" t="s">
        <v>5824</v>
      </c>
      <c r="G956" s="144" t="s">
        <v>4964</v>
      </c>
      <c r="H956" s="144" t="s">
        <v>7919</v>
      </c>
      <c r="I956" s="144" t="s">
        <v>3492</v>
      </c>
      <c r="J956" s="144" t="s">
        <v>2467</v>
      </c>
      <c r="K956" s="146" t="str">
        <f t="shared" si="133"/>
        <v>LP</v>
      </c>
      <c r="L956" s="148" t="s">
        <v>6264</v>
      </c>
      <c r="M956" s="144" t="str">
        <f>IF(EXACT(L956,"Overseas Charities Operating in Jamaica"),"Medium",IF(EXACT(L956,"Muslim Groups/Foundations"),"Medium",IF(EXACT(L956,"Churches"),"Low",IF(EXACT(L956,"Benevolent Societies"),"Low",IF(EXACT(L956,"Alumni/Past Students'associations"),"Low",IF(EXACT(L956,"Schools(Government/Private)"),"Low",IF(EXACT(L956,"Govt.Based Trust/Charities"),"Low",IF(EXACT(L956,"Trust"),"Medium",IF(EXACT(L956,"Company Based Foundations"),"Medium",IF(EXACT(L956,"Other Foundations"),"Medium",IF(EXACT(L956,"Unincorporated Groups"),"Medium","")))))))))))</f>
        <v>Low</v>
      </c>
      <c r="N956" s="144" t="s">
        <v>7642</v>
      </c>
      <c r="O956" s="189"/>
      <c r="P956" s="144" t="s">
        <v>2873</v>
      </c>
      <c r="Q956" s="152" t="s">
        <v>4965</v>
      </c>
      <c r="R956" s="5"/>
    </row>
    <row r="957" spans="1:18" s="10" customFormat="1" ht="46.5" customHeight="1" x14ac:dyDescent="0.35">
      <c r="A957" s="144" t="str">
        <f t="shared" ca="1" si="128"/>
        <v>Active</v>
      </c>
      <c r="B957" s="144" t="s">
        <v>10512</v>
      </c>
      <c r="C957" s="145">
        <v>45792</v>
      </c>
      <c r="D957" s="145">
        <v>45792</v>
      </c>
      <c r="E957" s="145">
        <f t="shared" si="132"/>
        <v>46521</v>
      </c>
      <c r="F957" s="144" t="s">
        <v>10513</v>
      </c>
      <c r="G957" s="144" t="s">
        <v>10514</v>
      </c>
      <c r="H957" s="144" t="s">
        <v>19</v>
      </c>
      <c r="I957" s="144" t="s">
        <v>3492</v>
      </c>
      <c r="J957" s="144" t="s">
        <v>2467</v>
      </c>
      <c r="K957" s="146" t="str">
        <f t="shared" si="133"/>
        <v>LP</v>
      </c>
      <c r="L957" s="144" t="s">
        <v>6264</v>
      </c>
      <c r="M957" s="144" t="str">
        <f>IF(EXACT(L957,"Overseas Charities Operating in Jamaica"),"Medium",IF(EXACT(L957,"Muslim Groups/Foundations"),"Medium",IF(EXACT(L957,"Churches"),"Low",IF(EXACT(L957,"Benevolent Societies"),"Low",IF(EXACT(L957,"Alumni/Past Students Associations"),"Low",IF(EXACT(L957,"Schools(Government/Private)"),"Low",IF(EXACT(L957,"Govt.Based Trusts/Charities"),"Low",IF(EXACT(L957,"Trust"),"Medium",IF(EXACT(L957,"Company Based Foundations"),"Medium",IF(EXACT(L957,"Other Foundations"),"Medium",IF(EXACT(L957,"Unincorporated Groups"),"Medium","")))))))))))</f>
        <v>Low</v>
      </c>
      <c r="N957" s="144" t="s">
        <v>7328</v>
      </c>
      <c r="O957" s="189" t="s">
        <v>10515</v>
      </c>
      <c r="P957" s="144" t="s">
        <v>10516</v>
      </c>
      <c r="Q957" s="147" t="s">
        <v>10517</v>
      </c>
      <c r="R957" s="5"/>
    </row>
    <row r="958" spans="1:18" s="10" customFormat="1" ht="47.6" x14ac:dyDescent="0.35">
      <c r="A958" s="144" t="str">
        <f t="shared" ca="1" si="128"/>
        <v>Expired</v>
      </c>
      <c r="B958" s="148" t="s">
        <v>1348</v>
      </c>
      <c r="C958" s="145">
        <v>43349</v>
      </c>
      <c r="D958" s="157">
        <v>43349</v>
      </c>
      <c r="E958" s="145">
        <f t="shared" si="132"/>
        <v>44079</v>
      </c>
      <c r="F958" s="144" t="s">
        <v>1574</v>
      </c>
      <c r="G958" s="148" t="s">
        <v>6584</v>
      </c>
      <c r="H958" s="148" t="s">
        <v>10</v>
      </c>
      <c r="I958" s="148" t="s">
        <v>2237</v>
      </c>
      <c r="J958" s="169" t="s">
        <v>2560</v>
      </c>
      <c r="K958" s="146" t="str">
        <f t="shared" si="133"/>
        <v>LP</v>
      </c>
      <c r="L958" s="148" t="s">
        <v>6266</v>
      </c>
      <c r="M958" s="144" t="str">
        <f t="shared" ref="M958:M988" si="134">IF(EXACT(L958,"Overseas Charities Operating in Jamaica"),"Medium",IF(EXACT(L958,"Muslim Groups/Foundations"),"Medium",IF(EXACT(L958,"Churches"),"Low",IF(EXACT(L958,"Benevolent Societies"),"Low",IF(EXACT(L958,"Alumni/Past Students'associations"),"Low",IF(EXACT(L958,"Schools(Government/Private)"),"Low",IF(EXACT(L958,"Govt.Based Trust/Charities"),"Low",IF(EXACT(L958,"Trust"),"Medium",IF(EXACT(L958,"Company Based Foundations"),"Medium",IF(EXACT(L958,"Other Foundations"),"Medium",IF(EXACT(L958,"Unincorporated Groups"),"Medium","")))))))))))</f>
        <v>Low</v>
      </c>
      <c r="N958" s="148" t="s">
        <v>7677</v>
      </c>
      <c r="O958" s="190"/>
      <c r="P958" s="148" t="s">
        <v>6585</v>
      </c>
      <c r="Q958" s="152" t="s">
        <v>6586</v>
      </c>
      <c r="R958" s="5"/>
    </row>
    <row r="959" spans="1:18" s="10" customFormat="1" ht="126.9" x14ac:dyDescent="0.35">
      <c r="A959" s="144" t="str">
        <f t="shared" ca="1" si="128"/>
        <v>Expired</v>
      </c>
      <c r="B959" s="144" t="s">
        <v>2847</v>
      </c>
      <c r="C959" s="145">
        <v>44686</v>
      </c>
      <c r="D959" s="145">
        <v>44686</v>
      </c>
      <c r="E959" s="145">
        <f t="shared" si="132"/>
        <v>45416</v>
      </c>
      <c r="F959" s="144" t="s">
        <v>5825</v>
      </c>
      <c r="G959" s="144" t="s">
        <v>4967</v>
      </c>
      <c r="H959" s="144" t="s">
        <v>7919</v>
      </c>
      <c r="I959" s="144" t="s">
        <v>3492</v>
      </c>
      <c r="J959" s="144" t="s">
        <v>2467</v>
      </c>
      <c r="K959" s="146" t="str">
        <f t="shared" si="133"/>
        <v>LP</v>
      </c>
      <c r="L959" s="148" t="s">
        <v>6261</v>
      </c>
      <c r="M959" s="144" t="str">
        <f t="shared" si="134"/>
        <v>Medium</v>
      </c>
      <c r="N959" s="144" t="s">
        <v>4968</v>
      </c>
      <c r="O959" s="189" t="s">
        <v>9560</v>
      </c>
      <c r="P959" s="144" t="s">
        <v>9561</v>
      </c>
      <c r="Q959" s="152" t="s">
        <v>9562</v>
      </c>
      <c r="R959" s="5"/>
    </row>
    <row r="960" spans="1:18" s="10" customFormat="1" ht="31.75" x14ac:dyDescent="0.35">
      <c r="A960" s="144" t="str">
        <f t="shared" ca="1" si="128"/>
        <v>Expired</v>
      </c>
      <c r="B960" s="148" t="s">
        <v>1587</v>
      </c>
      <c r="C960" s="153">
        <v>43809</v>
      </c>
      <c r="D960" s="157">
        <v>44527</v>
      </c>
      <c r="E960" s="145">
        <f t="shared" si="132"/>
        <v>45256</v>
      </c>
      <c r="F960" s="144" t="s">
        <v>1588</v>
      </c>
      <c r="G960" s="148" t="s">
        <v>4969</v>
      </c>
      <c r="H960" s="148" t="s">
        <v>10</v>
      </c>
      <c r="I960" s="148" t="s">
        <v>2237</v>
      </c>
      <c r="J960" s="144" t="s">
        <v>2467</v>
      </c>
      <c r="K960" s="146" t="str">
        <f t="shared" si="133"/>
        <v>LP</v>
      </c>
      <c r="L960" s="148" t="s">
        <v>6264</v>
      </c>
      <c r="M960" s="144" t="str">
        <f t="shared" si="134"/>
        <v>Low</v>
      </c>
      <c r="N960" s="148" t="s">
        <v>2345</v>
      </c>
      <c r="O960" s="190"/>
      <c r="P960" s="148"/>
      <c r="Q960" s="168"/>
      <c r="R960" s="5"/>
    </row>
    <row r="961" spans="1:18" s="10" customFormat="1" ht="57.75" customHeight="1" x14ac:dyDescent="0.35">
      <c r="A961" s="144" t="str">
        <f t="shared" ca="1" si="128"/>
        <v>Active</v>
      </c>
      <c r="B961" s="144" t="s">
        <v>2579</v>
      </c>
      <c r="C961" s="145">
        <v>41680</v>
      </c>
      <c r="D961" s="145">
        <v>45332</v>
      </c>
      <c r="E961" s="145">
        <f t="shared" si="132"/>
        <v>46062</v>
      </c>
      <c r="F961" s="144" t="s">
        <v>3458</v>
      </c>
      <c r="G961" s="144" t="s">
        <v>4970</v>
      </c>
      <c r="H961" s="144" t="s">
        <v>7919</v>
      </c>
      <c r="I961" s="144" t="s">
        <v>3492</v>
      </c>
      <c r="J961" s="144" t="s">
        <v>2467</v>
      </c>
      <c r="K961" s="146" t="str">
        <f t="shared" si="133"/>
        <v>LP</v>
      </c>
      <c r="L961" s="148" t="s">
        <v>6262</v>
      </c>
      <c r="M961" s="144" t="str">
        <f t="shared" si="134"/>
        <v>Medium</v>
      </c>
      <c r="N961" s="144" t="s">
        <v>3459</v>
      </c>
      <c r="O961" s="189" t="s">
        <v>9032</v>
      </c>
      <c r="P961" s="144" t="s">
        <v>9033</v>
      </c>
      <c r="Q961" s="147" t="s">
        <v>9034</v>
      </c>
      <c r="R961" s="5"/>
    </row>
    <row r="962" spans="1:18" s="10" customFormat="1" ht="126.9" x14ac:dyDescent="0.35">
      <c r="A962" s="144" t="str">
        <f t="shared" ca="1" si="128"/>
        <v>Expired</v>
      </c>
      <c r="B962" s="144" t="s">
        <v>6116</v>
      </c>
      <c r="C962" s="145">
        <v>41743</v>
      </c>
      <c r="D962" s="145">
        <v>44665</v>
      </c>
      <c r="E962" s="145">
        <f t="shared" si="132"/>
        <v>45395</v>
      </c>
      <c r="F962" s="144" t="s">
        <v>66</v>
      </c>
      <c r="G962" s="144" t="s">
        <v>10005</v>
      </c>
      <c r="H962" s="144" t="s">
        <v>7919</v>
      </c>
      <c r="I962" s="144" t="s">
        <v>3492</v>
      </c>
      <c r="J962" s="144" t="s">
        <v>2467</v>
      </c>
      <c r="K962" s="146" t="str">
        <f t="shared" si="133"/>
        <v>LP</v>
      </c>
      <c r="L962" s="148" t="s">
        <v>6261</v>
      </c>
      <c r="M962" s="144" t="str">
        <f t="shared" si="134"/>
        <v>Medium</v>
      </c>
      <c r="N962" s="144" t="s">
        <v>249</v>
      </c>
      <c r="O962" s="189" t="s">
        <v>9807</v>
      </c>
      <c r="P962" s="144" t="s">
        <v>9808</v>
      </c>
      <c r="Q962" s="147" t="s">
        <v>10798</v>
      </c>
      <c r="R962" s="5"/>
    </row>
    <row r="963" spans="1:18" s="10" customFormat="1" ht="47.6" x14ac:dyDescent="0.35">
      <c r="A963" s="144" t="str">
        <f t="shared" ca="1" si="128"/>
        <v>Expired</v>
      </c>
      <c r="B963" s="144" t="s">
        <v>3200</v>
      </c>
      <c r="C963" s="145">
        <v>44614</v>
      </c>
      <c r="D963" s="145">
        <v>44614</v>
      </c>
      <c r="E963" s="145">
        <f t="shared" si="132"/>
        <v>45343</v>
      </c>
      <c r="F963" s="144" t="s">
        <v>5826</v>
      </c>
      <c r="G963" s="144" t="s">
        <v>4973</v>
      </c>
      <c r="H963" s="144" t="s">
        <v>7919</v>
      </c>
      <c r="I963" s="144" t="s">
        <v>3492</v>
      </c>
      <c r="J963" s="144" t="s">
        <v>2467</v>
      </c>
      <c r="K963" s="146" t="str">
        <f t="shared" si="133"/>
        <v>LP</v>
      </c>
      <c r="L963" s="148" t="s">
        <v>6261</v>
      </c>
      <c r="M963" s="144" t="str">
        <f t="shared" si="134"/>
        <v>Medium</v>
      </c>
      <c r="N963" s="144" t="s">
        <v>4974</v>
      </c>
      <c r="O963" s="189" t="s">
        <v>9023</v>
      </c>
      <c r="P963" s="144" t="s">
        <v>9024</v>
      </c>
      <c r="Q963" s="152" t="s">
        <v>9025</v>
      </c>
      <c r="R963" s="5"/>
    </row>
    <row r="964" spans="1:18" s="10" customFormat="1" ht="44.25" customHeight="1" x14ac:dyDescent="0.35">
      <c r="A964" s="144" t="str">
        <f t="shared" ca="1" si="128"/>
        <v>Expired</v>
      </c>
      <c r="B964" s="144" t="s">
        <v>2596</v>
      </c>
      <c r="C964" s="145">
        <v>44412</v>
      </c>
      <c r="D964" s="145">
        <v>44412</v>
      </c>
      <c r="E964" s="145">
        <f t="shared" si="132"/>
        <v>45141</v>
      </c>
      <c r="F964" s="144" t="s">
        <v>5827</v>
      </c>
      <c r="G964" s="144" t="s">
        <v>4975</v>
      </c>
      <c r="H964" s="144" t="s">
        <v>7919</v>
      </c>
      <c r="I964" s="144" t="s">
        <v>3492</v>
      </c>
      <c r="J964" s="144" t="s">
        <v>2467</v>
      </c>
      <c r="K964" s="146" t="str">
        <f t="shared" si="133"/>
        <v>LP</v>
      </c>
      <c r="L964" s="148" t="s">
        <v>6264</v>
      </c>
      <c r="M964" s="144" t="str">
        <f t="shared" si="134"/>
        <v>Low</v>
      </c>
      <c r="N964" s="144" t="s">
        <v>7485</v>
      </c>
      <c r="O964" s="189" t="s">
        <v>9020</v>
      </c>
      <c r="P964" s="144" t="s">
        <v>9022</v>
      </c>
      <c r="Q964" s="152" t="s">
        <v>9021</v>
      </c>
      <c r="R964" s="5"/>
    </row>
    <row r="965" spans="1:18" s="10" customFormat="1" ht="79.3" x14ac:dyDescent="0.35">
      <c r="A965" s="144" t="str">
        <f t="shared" ca="1" si="128"/>
        <v>Expired</v>
      </c>
      <c r="B965" s="144" t="s">
        <v>6836</v>
      </c>
      <c r="C965" s="145">
        <v>42298</v>
      </c>
      <c r="D965" s="145">
        <v>45002</v>
      </c>
      <c r="E965" s="145">
        <f t="shared" si="132"/>
        <v>45732</v>
      </c>
      <c r="F965" s="144" t="s">
        <v>680</v>
      </c>
      <c r="G965" s="144" t="s">
        <v>4976</v>
      </c>
      <c r="H965" s="144" t="s">
        <v>7919</v>
      </c>
      <c r="I965" s="144" t="s">
        <v>3492</v>
      </c>
      <c r="J965" s="144" t="s">
        <v>2467</v>
      </c>
      <c r="K965" s="146" t="str">
        <f t="shared" si="133"/>
        <v>LP</v>
      </c>
      <c r="L965" s="148" t="s">
        <v>6269</v>
      </c>
      <c r="M965" s="144" t="str">
        <f t="shared" si="134"/>
        <v>Medium</v>
      </c>
      <c r="N965" s="144" t="s">
        <v>4977</v>
      </c>
      <c r="O965" s="189" t="s">
        <v>9018</v>
      </c>
      <c r="P965" s="144" t="s">
        <v>2165</v>
      </c>
      <c r="Q965" s="147" t="s">
        <v>9019</v>
      </c>
      <c r="R965" s="5"/>
    </row>
    <row r="966" spans="1:18" s="10" customFormat="1" ht="63.75" customHeight="1" x14ac:dyDescent="0.35">
      <c r="A966" s="144" t="str">
        <f t="shared" ca="1" si="128"/>
        <v>Active</v>
      </c>
      <c r="B966" s="148" t="s">
        <v>10041</v>
      </c>
      <c r="C966" s="153">
        <v>41862</v>
      </c>
      <c r="D966" s="157">
        <v>45596</v>
      </c>
      <c r="E966" s="145">
        <f t="shared" si="132"/>
        <v>46325</v>
      </c>
      <c r="F966" s="144" t="s">
        <v>195</v>
      </c>
      <c r="G966" s="148" t="s">
        <v>4978</v>
      </c>
      <c r="H966" s="148" t="s">
        <v>10</v>
      </c>
      <c r="I966" s="148" t="s">
        <v>2237</v>
      </c>
      <c r="J966" s="144" t="s">
        <v>2467</v>
      </c>
      <c r="K966" s="146" t="str">
        <f t="shared" si="133"/>
        <v>LP</v>
      </c>
      <c r="L966" s="148" t="s">
        <v>6261</v>
      </c>
      <c r="M966" s="144" t="str">
        <f t="shared" si="134"/>
        <v>Medium</v>
      </c>
      <c r="N966" s="148" t="s">
        <v>2346</v>
      </c>
      <c r="O966" s="190"/>
      <c r="P966" s="148" t="s">
        <v>5919</v>
      </c>
      <c r="Q966" s="147" t="s">
        <v>5918</v>
      </c>
      <c r="R966" s="5"/>
    </row>
    <row r="967" spans="1:18" s="10" customFormat="1" ht="126.9" x14ac:dyDescent="0.35">
      <c r="A967" s="144" t="str">
        <f t="shared" ca="1" si="128"/>
        <v>Expired</v>
      </c>
      <c r="B967" s="144" t="s">
        <v>5665</v>
      </c>
      <c r="C967" s="145">
        <v>44638</v>
      </c>
      <c r="D967" s="145">
        <v>44638</v>
      </c>
      <c r="E967" s="145">
        <f t="shared" si="132"/>
        <v>45368</v>
      </c>
      <c r="F967" s="144" t="s">
        <v>5828</v>
      </c>
      <c r="G967" s="144" t="s">
        <v>5676</v>
      </c>
      <c r="H967" s="144" t="s">
        <v>450</v>
      </c>
      <c r="I967" s="144" t="s">
        <v>2237</v>
      </c>
      <c r="J967" s="144" t="s">
        <v>2467</v>
      </c>
      <c r="K967" s="146" t="str">
        <f t="shared" si="133"/>
        <v>LP</v>
      </c>
      <c r="L967" s="148" t="s">
        <v>6261</v>
      </c>
      <c r="M967" s="144" t="str">
        <f t="shared" si="134"/>
        <v>Medium</v>
      </c>
      <c r="N967" s="144" t="s">
        <v>5680</v>
      </c>
      <c r="O967" s="189"/>
      <c r="P967" s="144" t="s">
        <v>5682</v>
      </c>
      <c r="Q967" s="147" t="s">
        <v>5684</v>
      </c>
      <c r="R967" s="5"/>
    </row>
    <row r="968" spans="1:18" s="10" customFormat="1" ht="66.75" customHeight="1" x14ac:dyDescent="0.35">
      <c r="A968" s="144" t="str">
        <f t="shared" ca="1" si="128"/>
        <v>Expired</v>
      </c>
      <c r="B968" s="144" t="s">
        <v>1494</v>
      </c>
      <c r="C968" s="145">
        <v>43642</v>
      </c>
      <c r="D968" s="145">
        <f>C968</f>
        <v>43642</v>
      </c>
      <c r="E968" s="145">
        <f t="shared" si="132"/>
        <v>44372</v>
      </c>
      <c r="F968" s="144" t="s">
        <v>1438</v>
      </c>
      <c r="G968" s="144" t="s">
        <v>4979</v>
      </c>
      <c r="H968" s="144" t="s">
        <v>5</v>
      </c>
      <c r="I968" s="144" t="s">
        <v>3492</v>
      </c>
      <c r="J968" s="144" t="s">
        <v>2467</v>
      </c>
      <c r="K968" s="146" t="str">
        <f t="shared" si="133"/>
        <v>LP</v>
      </c>
      <c r="L968" s="148" t="s">
        <v>6261</v>
      </c>
      <c r="M968" s="144" t="str">
        <f t="shared" si="134"/>
        <v>Medium</v>
      </c>
      <c r="N968" s="144" t="s">
        <v>7678</v>
      </c>
      <c r="O968" s="189" t="s">
        <v>9015</v>
      </c>
      <c r="P968" s="144" t="s">
        <v>9016</v>
      </c>
      <c r="Q968" s="147" t="s">
        <v>9017</v>
      </c>
      <c r="R968" s="5"/>
    </row>
    <row r="969" spans="1:18" s="10" customFormat="1" ht="31.75" x14ac:dyDescent="0.35">
      <c r="A969" s="160" t="str">
        <f t="shared" ca="1" si="128"/>
        <v>Expired</v>
      </c>
      <c r="B969" s="166" t="s">
        <v>107</v>
      </c>
      <c r="C969" s="165">
        <v>41803</v>
      </c>
      <c r="D969" s="178">
        <v>43995</v>
      </c>
      <c r="E969" s="161">
        <f t="shared" si="132"/>
        <v>44724</v>
      </c>
      <c r="F969" s="160" t="s">
        <v>108</v>
      </c>
      <c r="G969" s="166" t="s">
        <v>4980</v>
      </c>
      <c r="H969" s="166" t="s">
        <v>7</v>
      </c>
      <c r="I969" s="166" t="s">
        <v>2237</v>
      </c>
      <c r="J969" s="160" t="s">
        <v>2467</v>
      </c>
      <c r="K969" s="162" t="str">
        <f t="shared" si="133"/>
        <v>LP</v>
      </c>
      <c r="L969" s="166" t="s">
        <v>6261</v>
      </c>
      <c r="M969" s="160" t="str">
        <f t="shared" si="134"/>
        <v>Medium</v>
      </c>
      <c r="N969" s="176" t="s">
        <v>3143</v>
      </c>
      <c r="O969" s="194"/>
      <c r="P969" s="166"/>
      <c r="Q969" s="180"/>
      <c r="R969" s="5"/>
    </row>
    <row r="970" spans="1:18" s="10" customFormat="1" ht="63.45" x14ac:dyDescent="0.35">
      <c r="A970" s="144" t="str">
        <f t="shared" ca="1" si="128"/>
        <v>Active</v>
      </c>
      <c r="B970" s="144" t="s">
        <v>2768</v>
      </c>
      <c r="C970" s="145">
        <v>41723</v>
      </c>
      <c r="D970" s="145">
        <v>45376</v>
      </c>
      <c r="E970" s="145">
        <f t="shared" si="132"/>
        <v>46105</v>
      </c>
      <c r="F970" s="144" t="s">
        <v>2120</v>
      </c>
      <c r="G970" s="144" t="s">
        <v>4981</v>
      </c>
      <c r="H970" s="144" t="s">
        <v>7919</v>
      </c>
      <c r="I970" s="144" t="s">
        <v>3492</v>
      </c>
      <c r="J970" s="144" t="s">
        <v>2467</v>
      </c>
      <c r="K970" s="146" t="str">
        <f t="shared" si="133"/>
        <v>LP</v>
      </c>
      <c r="L970" s="148" t="s">
        <v>6264</v>
      </c>
      <c r="M970" s="144" t="str">
        <f t="shared" si="134"/>
        <v>Low</v>
      </c>
      <c r="N970" s="144" t="s">
        <v>240</v>
      </c>
      <c r="O970" s="189" t="s">
        <v>9488</v>
      </c>
      <c r="P970" s="144" t="s">
        <v>9489</v>
      </c>
      <c r="Q970" s="147" t="s">
        <v>9490</v>
      </c>
      <c r="R970" s="5"/>
    </row>
    <row r="971" spans="1:18" s="10" customFormat="1" ht="67.5" customHeight="1" x14ac:dyDescent="0.35">
      <c r="A971" s="144" t="str">
        <f t="shared" ca="1" si="128"/>
        <v>Active</v>
      </c>
      <c r="B971" s="144" t="s">
        <v>8864</v>
      </c>
      <c r="C971" s="145">
        <v>41835</v>
      </c>
      <c r="D971" s="145">
        <v>45640</v>
      </c>
      <c r="E971" s="145">
        <f t="shared" si="132"/>
        <v>46369</v>
      </c>
      <c r="F971" s="144" t="s">
        <v>10627</v>
      </c>
      <c r="G971" s="144" t="s">
        <v>5958</v>
      </c>
      <c r="H971" s="144" t="s">
        <v>45</v>
      </c>
      <c r="I971" s="144" t="s">
        <v>3492</v>
      </c>
      <c r="J971" s="144" t="s">
        <v>2467</v>
      </c>
      <c r="K971" s="146" t="str">
        <f t="shared" si="133"/>
        <v>LP</v>
      </c>
      <c r="L971" s="148" t="s">
        <v>6264</v>
      </c>
      <c r="M971" s="144" t="str">
        <f t="shared" si="134"/>
        <v>Low</v>
      </c>
      <c r="N971" s="144" t="s">
        <v>240</v>
      </c>
      <c r="O971" s="189" t="s">
        <v>10176</v>
      </c>
      <c r="P971" s="144" t="s">
        <v>1281</v>
      </c>
      <c r="Q971" s="147" t="s">
        <v>8865</v>
      </c>
      <c r="R971" s="5"/>
    </row>
    <row r="972" spans="1:18" s="10" customFormat="1" ht="60.75" customHeight="1" x14ac:dyDescent="0.35">
      <c r="A972" s="144" t="str">
        <f t="shared" ca="1" si="128"/>
        <v>Expired</v>
      </c>
      <c r="B972" s="144" t="s">
        <v>783</v>
      </c>
      <c r="C972" s="145">
        <v>42514</v>
      </c>
      <c r="D972" s="145">
        <v>43244</v>
      </c>
      <c r="E972" s="145">
        <f t="shared" si="132"/>
        <v>43974</v>
      </c>
      <c r="F972" s="144" t="s">
        <v>2081</v>
      </c>
      <c r="G972" s="144" t="s">
        <v>4982</v>
      </c>
      <c r="H972" s="144" t="s">
        <v>7919</v>
      </c>
      <c r="I972" s="144" t="s">
        <v>3492</v>
      </c>
      <c r="J972" s="144" t="s">
        <v>2467</v>
      </c>
      <c r="K972" s="146" t="str">
        <f t="shared" si="133"/>
        <v>LP</v>
      </c>
      <c r="L972" s="148" t="s">
        <v>6264</v>
      </c>
      <c r="M972" s="144" t="str">
        <f t="shared" si="134"/>
        <v>Low</v>
      </c>
      <c r="N972" s="144" t="s">
        <v>7679</v>
      </c>
      <c r="O972" s="189" t="s">
        <v>9004</v>
      </c>
      <c r="P972" s="144" t="s">
        <v>9005</v>
      </c>
      <c r="Q972" s="147" t="s">
        <v>9006</v>
      </c>
      <c r="R972" s="5"/>
    </row>
    <row r="973" spans="1:18" s="10" customFormat="1" ht="66.75" customHeight="1" x14ac:dyDescent="0.35">
      <c r="A973" s="144" t="str">
        <f t="shared" ca="1" si="128"/>
        <v>Expired</v>
      </c>
      <c r="B973" s="144" t="s">
        <v>1182</v>
      </c>
      <c r="C973" s="145">
        <v>43164</v>
      </c>
      <c r="D973" s="145">
        <f>C973</f>
        <v>43164</v>
      </c>
      <c r="E973" s="145">
        <f t="shared" si="132"/>
        <v>43894</v>
      </c>
      <c r="F973" s="144" t="s">
        <v>1183</v>
      </c>
      <c r="G973" s="144" t="s">
        <v>4983</v>
      </c>
      <c r="H973" s="144" t="s">
        <v>7919</v>
      </c>
      <c r="I973" s="144" t="s">
        <v>3492</v>
      </c>
      <c r="J973" s="144" t="s">
        <v>2467</v>
      </c>
      <c r="K973" s="146" t="str">
        <f t="shared" si="133"/>
        <v>LP</v>
      </c>
      <c r="L973" s="148" t="s">
        <v>6261</v>
      </c>
      <c r="M973" s="144" t="str">
        <f t="shared" si="134"/>
        <v>Medium</v>
      </c>
      <c r="N973" s="144" t="s">
        <v>7680</v>
      </c>
      <c r="O973" s="189" t="s">
        <v>9001</v>
      </c>
      <c r="P973" s="144" t="s">
        <v>9002</v>
      </c>
      <c r="Q973" s="147" t="s">
        <v>9003</v>
      </c>
      <c r="R973" s="5"/>
    </row>
    <row r="974" spans="1:18" s="10" customFormat="1" ht="95.15" x14ac:dyDescent="0.35">
      <c r="A974" s="144" t="str">
        <f t="shared" ca="1" si="128"/>
        <v>Active</v>
      </c>
      <c r="B974" s="148" t="s">
        <v>8788</v>
      </c>
      <c r="C974" s="153">
        <v>43594</v>
      </c>
      <c r="D974" s="157">
        <v>45632</v>
      </c>
      <c r="E974" s="145">
        <f>DATE(YEAR(D974)+1,MONTH(D974),DAY(D974)-1)</f>
        <v>45996</v>
      </c>
      <c r="F974" s="144" t="s">
        <v>2347</v>
      </c>
      <c r="G974" s="148" t="s">
        <v>8789</v>
      </c>
      <c r="H974" s="148" t="s">
        <v>10</v>
      </c>
      <c r="I974" s="148" t="s">
        <v>2237</v>
      </c>
      <c r="J974" s="147" t="s">
        <v>2466</v>
      </c>
      <c r="K974" s="146" t="str">
        <f t="shared" si="133"/>
        <v>LA</v>
      </c>
      <c r="L974" s="148" t="s">
        <v>6270</v>
      </c>
      <c r="M974" s="144" t="str">
        <f t="shared" si="134"/>
        <v>Medium</v>
      </c>
      <c r="N974" s="148" t="s">
        <v>4984</v>
      </c>
      <c r="O974" s="190" t="s">
        <v>8790</v>
      </c>
      <c r="P974" s="148" t="s">
        <v>8791</v>
      </c>
      <c r="Q974" s="158" t="s">
        <v>8792</v>
      </c>
      <c r="R974" s="5"/>
    </row>
    <row r="975" spans="1:18" s="10" customFormat="1" ht="63.45" x14ac:dyDescent="0.35">
      <c r="A975" s="144" t="str">
        <f t="shared" ca="1" si="128"/>
        <v>Expired</v>
      </c>
      <c r="B975" s="144" t="s">
        <v>1343</v>
      </c>
      <c r="C975" s="145">
        <v>43369</v>
      </c>
      <c r="D975" s="145">
        <v>44100</v>
      </c>
      <c r="E975" s="145">
        <f>DATE(YEAR(D975)+2,MONTH(D975),DAY(D975)-1)</f>
        <v>44829</v>
      </c>
      <c r="F975" s="144" t="s">
        <v>1890</v>
      </c>
      <c r="G975" s="144" t="s">
        <v>4985</v>
      </c>
      <c r="H975" s="144" t="s">
        <v>7919</v>
      </c>
      <c r="I975" s="144" t="s">
        <v>3492</v>
      </c>
      <c r="J975" s="144" t="s">
        <v>2467</v>
      </c>
      <c r="K975" s="146" t="str">
        <f t="shared" si="133"/>
        <v>LP</v>
      </c>
      <c r="L975" s="148" t="s">
        <v>6261</v>
      </c>
      <c r="M975" s="144" t="str">
        <f t="shared" si="134"/>
        <v>Medium</v>
      </c>
      <c r="N975" s="144" t="s">
        <v>4986</v>
      </c>
      <c r="O975" s="189"/>
      <c r="P975" s="144" t="s">
        <v>1670</v>
      </c>
      <c r="Q975" s="147" t="s">
        <v>4987</v>
      </c>
      <c r="R975" s="5"/>
    </row>
    <row r="976" spans="1:18" s="10" customFormat="1" ht="142.75" x14ac:dyDescent="0.35">
      <c r="A976" s="144" t="str">
        <f t="shared" ca="1" si="128"/>
        <v>Active</v>
      </c>
      <c r="B976" s="144" t="s">
        <v>2695</v>
      </c>
      <c r="C976" s="145">
        <v>43021</v>
      </c>
      <c r="D976" s="145">
        <v>45578</v>
      </c>
      <c r="E976" s="145">
        <f>DATE(YEAR(D976),MONTH(D976)+18,DAY(D976)-1)</f>
        <v>46124</v>
      </c>
      <c r="F976" s="144" t="s">
        <v>3359</v>
      </c>
      <c r="G976" s="144" t="s">
        <v>4991</v>
      </c>
      <c r="H976" s="144" t="s">
        <v>7919</v>
      </c>
      <c r="I976" s="144" t="s">
        <v>3492</v>
      </c>
      <c r="J976" s="144" t="s">
        <v>2467</v>
      </c>
      <c r="K976" s="146" t="str">
        <f t="shared" si="133"/>
        <v>LP</v>
      </c>
      <c r="L976" s="148" t="s">
        <v>6261</v>
      </c>
      <c r="M976" s="144" t="str">
        <f t="shared" si="134"/>
        <v>Medium</v>
      </c>
      <c r="N976" s="144" t="s">
        <v>7681</v>
      </c>
      <c r="O976" s="189" t="s">
        <v>10674</v>
      </c>
      <c r="P976" s="144" t="s">
        <v>10675</v>
      </c>
      <c r="Q976" s="152" t="s">
        <v>10676</v>
      </c>
      <c r="R976" s="5"/>
    </row>
    <row r="977" spans="1:18" s="10" customFormat="1" ht="93" customHeight="1" x14ac:dyDescent="0.35">
      <c r="A977" s="144" t="str">
        <f t="shared" ca="1" si="128"/>
        <v>Expired</v>
      </c>
      <c r="B977" s="144" t="s">
        <v>2631</v>
      </c>
      <c r="C977" s="145">
        <v>43476</v>
      </c>
      <c r="D977" s="145">
        <v>44468</v>
      </c>
      <c r="E977" s="145">
        <f t="shared" ref="E977:E984" si="135">DATE(YEAR(D977)+2,MONTH(D977),DAY(D977)-1)</f>
        <v>45197</v>
      </c>
      <c r="F977" s="144" t="s">
        <v>3373</v>
      </c>
      <c r="G977" s="144" t="s">
        <v>4992</v>
      </c>
      <c r="H977" s="144" t="s">
        <v>7919</v>
      </c>
      <c r="I977" s="144" t="s">
        <v>3492</v>
      </c>
      <c r="J977" s="144" t="s">
        <v>2467</v>
      </c>
      <c r="K977" s="146" t="str">
        <f t="shared" si="133"/>
        <v>LP</v>
      </c>
      <c r="L977" s="148" t="s">
        <v>6261</v>
      </c>
      <c r="M977" s="144" t="str">
        <f t="shared" si="134"/>
        <v>Medium</v>
      </c>
      <c r="N977" s="144" t="s">
        <v>1590</v>
      </c>
      <c r="O977" s="189"/>
      <c r="P977" s="144" t="s">
        <v>1699</v>
      </c>
      <c r="Q977" s="147" t="s">
        <v>4993</v>
      </c>
      <c r="R977" s="5"/>
    </row>
    <row r="978" spans="1:18" s="10" customFormat="1" ht="70.5" customHeight="1" x14ac:dyDescent="0.35">
      <c r="A978" s="144" t="str">
        <f t="shared" ca="1" si="128"/>
        <v>Expired</v>
      </c>
      <c r="B978" s="144" t="s">
        <v>8997</v>
      </c>
      <c r="C978" s="145">
        <v>41745</v>
      </c>
      <c r="D978" s="145">
        <v>43206</v>
      </c>
      <c r="E978" s="145">
        <f t="shared" si="135"/>
        <v>43936</v>
      </c>
      <c r="F978" s="144" t="s">
        <v>3460</v>
      </c>
      <c r="G978" s="144" t="s">
        <v>8998</v>
      </c>
      <c r="H978" s="144" t="s">
        <v>7919</v>
      </c>
      <c r="I978" s="144" t="s">
        <v>3492</v>
      </c>
      <c r="J978" s="144" t="s">
        <v>2467</v>
      </c>
      <c r="K978" s="146" t="str">
        <f t="shared" si="133"/>
        <v>LP</v>
      </c>
      <c r="L978" s="148" t="s">
        <v>6261</v>
      </c>
      <c r="M978" s="144" t="str">
        <f t="shared" si="134"/>
        <v>Medium</v>
      </c>
      <c r="N978" s="144" t="s">
        <v>258</v>
      </c>
      <c r="O978" s="189" t="s">
        <v>8999</v>
      </c>
      <c r="P978" s="144" t="s">
        <v>1814</v>
      </c>
      <c r="Q978" s="147" t="s">
        <v>9000</v>
      </c>
      <c r="R978" s="5"/>
    </row>
    <row r="979" spans="1:18" s="10" customFormat="1" ht="63" customHeight="1" x14ac:dyDescent="0.35">
      <c r="A979" s="144" t="str">
        <f t="shared" ca="1" si="128"/>
        <v>Active</v>
      </c>
      <c r="B979" s="144" t="s">
        <v>2678</v>
      </c>
      <c r="C979" s="145">
        <v>43033</v>
      </c>
      <c r="D979" s="145">
        <v>45590</v>
      </c>
      <c r="E979" s="145">
        <f t="shared" si="135"/>
        <v>46319</v>
      </c>
      <c r="F979" s="144" t="s">
        <v>2007</v>
      </c>
      <c r="G979" s="144" t="s">
        <v>4994</v>
      </c>
      <c r="H979" s="144" t="s">
        <v>7919</v>
      </c>
      <c r="I979" s="144" t="s">
        <v>3492</v>
      </c>
      <c r="J979" s="144" t="s">
        <v>2467</v>
      </c>
      <c r="K979" s="146" t="str">
        <f t="shared" si="133"/>
        <v>LP</v>
      </c>
      <c r="L979" s="148" t="s">
        <v>6261</v>
      </c>
      <c r="M979" s="144" t="str">
        <f t="shared" si="134"/>
        <v>Medium</v>
      </c>
      <c r="N979" s="144" t="s">
        <v>1521</v>
      </c>
      <c r="O979" s="189" t="s">
        <v>8733</v>
      </c>
      <c r="P979" s="144" t="s">
        <v>8734</v>
      </c>
      <c r="Q979" s="147" t="s">
        <v>8735</v>
      </c>
    </row>
    <row r="980" spans="1:18" s="10" customFormat="1" ht="111" x14ac:dyDescent="0.35">
      <c r="A980" s="144" t="str">
        <f t="shared" ca="1" si="128"/>
        <v>Active</v>
      </c>
      <c r="B980" s="144" t="s">
        <v>2827</v>
      </c>
      <c r="C980" s="145">
        <v>41879</v>
      </c>
      <c r="D980" s="145">
        <v>45401</v>
      </c>
      <c r="E980" s="145">
        <f t="shared" si="135"/>
        <v>46130</v>
      </c>
      <c r="F980" s="144" t="s">
        <v>2143</v>
      </c>
      <c r="G980" s="144" t="s">
        <v>4995</v>
      </c>
      <c r="H980" s="144" t="s">
        <v>7919</v>
      </c>
      <c r="I980" s="144" t="s">
        <v>3492</v>
      </c>
      <c r="J980" s="144" t="s">
        <v>2467</v>
      </c>
      <c r="K980" s="146" t="str">
        <f t="shared" si="133"/>
        <v>LP</v>
      </c>
      <c r="L980" s="148" t="s">
        <v>6261</v>
      </c>
      <c r="M980" s="144" t="str">
        <f t="shared" si="134"/>
        <v>Medium</v>
      </c>
      <c r="N980" s="144" t="s">
        <v>7682</v>
      </c>
      <c r="O980" s="189" t="s">
        <v>9986</v>
      </c>
      <c r="P980" s="144" t="s">
        <v>9987</v>
      </c>
      <c r="Q980" s="152" t="s">
        <v>9988</v>
      </c>
      <c r="R980" s="5"/>
    </row>
    <row r="981" spans="1:18" s="10" customFormat="1" ht="79.3" x14ac:dyDescent="0.35">
      <c r="A981" s="144" t="str">
        <f t="shared" ca="1" si="128"/>
        <v>Expired</v>
      </c>
      <c r="B981" s="144" t="s">
        <v>1006</v>
      </c>
      <c r="C981" s="145">
        <v>42964</v>
      </c>
      <c r="D981" s="145">
        <f>C981</f>
        <v>42964</v>
      </c>
      <c r="E981" s="145">
        <f t="shared" si="135"/>
        <v>43693</v>
      </c>
      <c r="F981" s="144" t="s">
        <v>1023</v>
      </c>
      <c r="G981" s="144" t="s">
        <v>5000</v>
      </c>
      <c r="H981" s="144" t="s">
        <v>19</v>
      </c>
      <c r="I981" s="144" t="s">
        <v>3492</v>
      </c>
      <c r="J981" s="144" t="s">
        <v>2467</v>
      </c>
      <c r="K981" s="146" t="str">
        <f t="shared" si="133"/>
        <v>LP</v>
      </c>
      <c r="L981" s="148" t="s">
        <v>6261</v>
      </c>
      <c r="M981" s="144" t="str">
        <f t="shared" si="134"/>
        <v>Medium</v>
      </c>
      <c r="N981" s="144" t="s">
        <v>5001</v>
      </c>
      <c r="O981" s="189" t="s">
        <v>8989</v>
      </c>
      <c r="P981" s="144" t="s">
        <v>8990</v>
      </c>
      <c r="Q981" s="147" t="s">
        <v>8991</v>
      </c>
      <c r="R981" s="5"/>
    </row>
    <row r="982" spans="1:18" s="10" customFormat="1" ht="63.75" customHeight="1" x14ac:dyDescent="0.35">
      <c r="A982" s="144" t="str">
        <f t="shared" ca="1" si="128"/>
        <v>Expired</v>
      </c>
      <c r="B982" s="144" t="s">
        <v>2480</v>
      </c>
      <c r="C982" s="145">
        <v>43898</v>
      </c>
      <c r="D982" s="145">
        <f>C982</f>
        <v>43898</v>
      </c>
      <c r="E982" s="145">
        <f t="shared" si="135"/>
        <v>44627</v>
      </c>
      <c r="F982" s="144" t="s">
        <v>8985</v>
      </c>
      <c r="G982" s="144" t="s">
        <v>5002</v>
      </c>
      <c r="H982" s="148" t="s">
        <v>13</v>
      </c>
      <c r="I982" s="144" t="s">
        <v>3492</v>
      </c>
      <c r="J982" s="144" t="s">
        <v>2467</v>
      </c>
      <c r="K982" s="146" t="str">
        <f t="shared" si="133"/>
        <v>LP</v>
      </c>
      <c r="L982" s="148" t="s">
        <v>6261</v>
      </c>
      <c r="M982" s="144" t="str">
        <f t="shared" si="134"/>
        <v>Medium</v>
      </c>
      <c r="N982" s="144" t="s">
        <v>5003</v>
      </c>
      <c r="O982" s="189" t="s">
        <v>8986</v>
      </c>
      <c r="P982" s="144" t="s">
        <v>8987</v>
      </c>
      <c r="Q982" s="147" t="s">
        <v>8988</v>
      </c>
      <c r="R982" s="5"/>
    </row>
    <row r="983" spans="1:18" s="10" customFormat="1" ht="63.45" x14ac:dyDescent="0.35">
      <c r="A983" s="144" t="str">
        <f t="shared" ca="1" si="128"/>
        <v>Expired</v>
      </c>
      <c r="B983" s="144" t="s">
        <v>1414</v>
      </c>
      <c r="C983" s="145">
        <v>43518</v>
      </c>
      <c r="D983" s="145">
        <f>C983</f>
        <v>43518</v>
      </c>
      <c r="E983" s="145">
        <f t="shared" si="135"/>
        <v>44248</v>
      </c>
      <c r="F983" s="144" t="s">
        <v>3374</v>
      </c>
      <c r="G983" s="144" t="s">
        <v>5004</v>
      </c>
      <c r="H983" s="144" t="s">
        <v>19</v>
      </c>
      <c r="I983" s="144" t="s">
        <v>3492</v>
      </c>
      <c r="J983" s="144" t="s">
        <v>2467</v>
      </c>
      <c r="K983" s="146" t="str">
        <f t="shared" si="133"/>
        <v>LP</v>
      </c>
      <c r="L983" s="148" t="s">
        <v>6264</v>
      </c>
      <c r="M983" s="144" t="str">
        <f t="shared" si="134"/>
        <v>Low</v>
      </c>
      <c r="N983" s="144" t="s">
        <v>7683</v>
      </c>
      <c r="O983" s="189" t="s">
        <v>8982</v>
      </c>
      <c r="P983" s="144" t="s">
        <v>8983</v>
      </c>
      <c r="Q983" s="147" t="s">
        <v>8984</v>
      </c>
      <c r="R983" s="5"/>
    </row>
    <row r="984" spans="1:18" s="10" customFormat="1" ht="54" customHeight="1" x14ac:dyDescent="0.35">
      <c r="A984" s="144" t="str">
        <f t="shared" ca="1" si="128"/>
        <v>Expired</v>
      </c>
      <c r="B984" s="144" t="s">
        <v>2859</v>
      </c>
      <c r="C984" s="145">
        <v>44712</v>
      </c>
      <c r="D984" s="145">
        <v>44712</v>
      </c>
      <c r="E984" s="145">
        <f t="shared" si="135"/>
        <v>45442</v>
      </c>
      <c r="F984" s="144" t="s">
        <v>5829</v>
      </c>
      <c r="G984" s="144" t="s">
        <v>5005</v>
      </c>
      <c r="H984" s="148" t="s">
        <v>13</v>
      </c>
      <c r="I984" s="144" t="s">
        <v>3492</v>
      </c>
      <c r="J984" s="144" t="s">
        <v>2467</v>
      </c>
      <c r="K984" s="146" t="str">
        <f t="shared" si="133"/>
        <v>LP</v>
      </c>
      <c r="L984" s="148" t="s">
        <v>6261</v>
      </c>
      <c r="M984" s="144" t="str">
        <f t="shared" si="134"/>
        <v>Medium</v>
      </c>
      <c r="N984" s="144" t="s">
        <v>5006</v>
      </c>
      <c r="O984" s="189"/>
      <c r="P984" s="144" t="s">
        <v>2860</v>
      </c>
      <c r="Q984" s="147" t="s">
        <v>5007</v>
      </c>
      <c r="R984" s="5"/>
    </row>
    <row r="985" spans="1:18" s="10" customFormat="1" ht="79.3" x14ac:dyDescent="0.35">
      <c r="A985" s="144" t="str">
        <f t="shared" ca="1" si="128"/>
        <v>Expired</v>
      </c>
      <c r="B985" s="144" t="s">
        <v>6753</v>
      </c>
      <c r="C985" s="145">
        <v>43742</v>
      </c>
      <c r="D985" s="145">
        <v>45203</v>
      </c>
      <c r="E985" s="145">
        <f>DATE(YEAR(D985)+2,MONTH(D985)-6,DAY(D985)-1)</f>
        <v>45750</v>
      </c>
      <c r="F985" s="144" t="s">
        <v>1518</v>
      </c>
      <c r="G985" s="144" t="s">
        <v>5008</v>
      </c>
      <c r="H985" s="144" t="s">
        <v>19</v>
      </c>
      <c r="I985" s="144" t="s">
        <v>3492</v>
      </c>
      <c r="J985" s="144" t="s">
        <v>2467</v>
      </c>
      <c r="K985" s="146" t="str">
        <f t="shared" ref="K985:K1016" si="136">IF(EXACT(J985,"C - COMPANY ACT"),"LP",IF(EXACT(J985,"V- VEST ACT (WITHIN PARLIAMENT) "),"LP",IF(EXACT(J985,"FS - FRIENDLY SOCIETIES ACT"),"LP",IF(EXACT(J985,"UN - UNICORPORATED"),"LA",""))))</f>
        <v>LP</v>
      </c>
      <c r="L985" s="148" t="s">
        <v>6261</v>
      </c>
      <c r="M985" s="144" t="str">
        <f t="shared" si="134"/>
        <v>Medium</v>
      </c>
      <c r="N985" s="144" t="s">
        <v>5009</v>
      </c>
      <c r="O985" s="189" t="s">
        <v>10209</v>
      </c>
      <c r="P985" s="144" t="s">
        <v>10211</v>
      </c>
      <c r="Q985" s="147" t="s">
        <v>10210</v>
      </c>
      <c r="R985" s="5"/>
    </row>
    <row r="986" spans="1:18" s="10" customFormat="1" ht="60" customHeight="1" x14ac:dyDescent="0.35">
      <c r="A986" s="160" t="str">
        <f t="shared" ca="1" si="128"/>
        <v>Active</v>
      </c>
      <c r="B986" s="160" t="s">
        <v>5927</v>
      </c>
      <c r="C986" s="161">
        <v>42402</v>
      </c>
      <c r="D986" s="161">
        <v>45324</v>
      </c>
      <c r="E986" s="161">
        <f>DATE(YEAR(D986)+2,MONTH(D986),DAY(D986)-1)</f>
        <v>46054</v>
      </c>
      <c r="F986" s="160" t="s">
        <v>727</v>
      </c>
      <c r="G986" s="160" t="s">
        <v>5010</v>
      </c>
      <c r="H986" s="160" t="s">
        <v>7919</v>
      </c>
      <c r="I986" s="160" t="s">
        <v>3492</v>
      </c>
      <c r="J986" s="160" t="s">
        <v>2467</v>
      </c>
      <c r="K986" s="162" t="str">
        <f t="shared" si="136"/>
        <v>LP</v>
      </c>
      <c r="L986" s="166" t="s">
        <v>6261</v>
      </c>
      <c r="M986" s="160" t="str">
        <f t="shared" si="134"/>
        <v>Medium</v>
      </c>
      <c r="N986" s="163" t="s">
        <v>7684</v>
      </c>
      <c r="O986" s="191" t="s">
        <v>9683</v>
      </c>
      <c r="P986" s="160" t="s">
        <v>9685</v>
      </c>
      <c r="Q986" s="172" t="s">
        <v>9684</v>
      </c>
      <c r="R986" s="5"/>
    </row>
    <row r="987" spans="1:18" s="10" customFormat="1" ht="54.75" customHeight="1" x14ac:dyDescent="0.35">
      <c r="A987" s="144" t="str">
        <f t="shared" ca="1" si="128"/>
        <v>Expired</v>
      </c>
      <c r="B987" s="144" t="s">
        <v>5970</v>
      </c>
      <c r="C987" s="145">
        <v>43180</v>
      </c>
      <c r="D987" s="145">
        <v>45397</v>
      </c>
      <c r="E987" s="145">
        <f>DATE(YEAR(D987),MONTH(D987)+18,DAY(D987)-1)</f>
        <v>45944</v>
      </c>
      <c r="F987" s="144" t="s">
        <v>1204</v>
      </c>
      <c r="G987" s="144" t="s">
        <v>4947</v>
      </c>
      <c r="H987" s="144" t="s">
        <v>7919</v>
      </c>
      <c r="I987" s="144" t="s">
        <v>3492</v>
      </c>
      <c r="J987" s="144" t="s">
        <v>2467</v>
      </c>
      <c r="K987" s="146" t="str">
        <f t="shared" si="136"/>
        <v>LP</v>
      </c>
      <c r="L987" s="148" t="s">
        <v>6261</v>
      </c>
      <c r="M987" s="144" t="str">
        <f t="shared" si="134"/>
        <v>Medium</v>
      </c>
      <c r="N987" s="144" t="s">
        <v>7685</v>
      </c>
      <c r="O987" s="189"/>
      <c r="P987" s="144" t="s">
        <v>2168</v>
      </c>
      <c r="Q987" s="152" t="s">
        <v>5011</v>
      </c>
      <c r="R987" s="5"/>
    </row>
    <row r="988" spans="1:18" s="10" customFormat="1" ht="48.75" customHeight="1" x14ac:dyDescent="0.35">
      <c r="A988" s="144" t="str">
        <f t="shared" ca="1" si="128"/>
        <v>Expired</v>
      </c>
      <c r="B988" s="144" t="s">
        <v>625</v>
      </c>
      <c r="C988" s="145">
        <v>42221</v>
      </c>
      <c r="D988" s="145">
        <v>43682</v>
      </c>
      <c r="E988" s="145">
        <f t="shared" ref="E988:E994" si="137">DATE(YEAR(D988)+2,MONTH(D988),DAY(D988)-1)</f>
        <v>44412</v>
      </c>
      <c r="F988" s="144" t="s">
        <v>3360</v>
      </c>
      <c r="G988" s="144" t="s">
        <v>5012</v>
      </c>
      <c r="H988" s="144" t="s">
        <v>7921</v>
      </c>
      <c r="I988" s="144" t="s">
        <v>3492</v>
      </c>
      <c r="J988" s="144" t="s">
        <v>2467</v>
      </c>
      <c r="K988" s="146" t="str">
        <f t="shared" si="136"/>
        <v>LP</v>
      </c>
      <c r="L988" s="148" t="s">
        <v>6261</v>
      </c>
      <c r="M988" s="144" t="str">
        <f t="shared" si="134"/>
        <v>Medium</v>
      </c>
      <c r="N988" s="144" t="s">
        <v>7686</v>
      </c>
      <c r="O988" s="189" t="s">
        <v>9057</v>
      </c>
      <c r="P988" s="144" t="s">
        <v>9058</v>
      </c>
      <c r="Q988" s="152" t="s">
        <v>9059</v>
      </c>
      <c r="R988" s="5"/>
    </row>
    <row r="989" spans="1:18" s="10" customFormat="1" ht="47.6" x14ac:dyDescent="0.35">
      <c r="A989" s="144" t="str">
        <f t="shared" ca="1" si="128"/>
        <v>Active</v>
      </c>
      <c r="B989" s="144" t="s">
        <v>6028</v>
      </c>
      <c r="C989" s="145">
        <v>41792</v>
      </c>
      <c r="D989" s="145">
        <v>45445</v>
      </c>
      <c r="E989" s="145">
        <f t="shared" si="137"/>
        <v>46174</v>
      </c>
      <c r="F989" s="144" t="s">
        <v>10641</v>
      </c>
      <c r="G989" s="144" t="s">
        <v>10642</v>
      </c>
      <c r="H989" s="144" t="s">
        <v>7919</v>
      </c>
      <c r="I989" s="144" t="s">
        <v>3492</v>
      </c>
      <c r="J989" s="144" t="s">
        <v>2467</v>
      </c>
      <c r="K989" s="146" t="str">
        <f t="shared" si="136"/>
        <v>LP</v>
      </c>
      <c r="L989" s="144" t="s">
        <v>6262</v>
      </c>
      <c r="M989" s="144" t="str">
        <f>IF(EXACT(L989,"Overseas Charities Operating in Jamaica"),"Medium",IF(EXACT(L989,"Muslim Groups/Foundations"),"Medium",IF(EXACT(L989,"Churches"),"Low",IF(EXACT(L989,"Benevolent Societies"),"Low",IF(EXACT(L989,"Alumni/Past Students Associations"),"Low",IF(EXACT(L989,"Schools(Government/Private)"),"Low",IF(EXACT(L989,"Govt.Based Trusts/Charities"),"Low",IF(EXACT(L989,"Trust"),"Medium",IF(EXACT(L989,"Company Based Foundations"),"Medium",IF(EXACT(L989,"Other Foundations"),"Medium",IF(EXACT(L989,"Unincorporated Groups"),"Medium","")))))))))))</f>
        <v>Medium</v>
      </c>
      <c r="N989" s="144" t="s">
        <v>281</v>
      </c>
      <c r="O989" s="189" t="s">
        <v>10389</v>
      </c>
      <c r="P989" s="144" t="s">
        <v>1866</v>
      </c>
      <c r="Q989" s="147" t="s">
        <v>4660</v>
      </c>
      <c r="R989" s="5"/>
    </row>
    <row r="990" spans="1:18" s="10" customFormat="1" ht="47.6" x14ac:dyDescent="0.35">
      <c r="A990" s="144" t="str">
        <f t="shared" ca="1" si="128"/>
        <v>Expired</v>
      </c>
      <c r="B990" s="144" t="s">
        <v>983</v>
      </c>
      <c r="C990" s="145">
        <v>42926</v>
      </c>
      <c r="D990" s="145">
        <f>C990</f>
        <v>42926</v>
      </c>
      <c r="E990" s="145">
        <f t="shared" si="137"/>
        <v>43655</v>
      </c>
      <c r="F990" s="144" t="s">
        <v>990</v>
      </c>
      <c r="G990" s="144" t="s">
        <v>5013</v>
      </c>
      <c r="H990" s="144" t="s">
        <v>5</v>
      </c>
      <c r="I990" s="144" t="s">
        <v>3492</v>
      </c>
      <c r="J990" s="144" t="s">
        <v>2467</v>
      </c>
      <c r="K990" s="146" t="str">
        <f t="shared" si="136"/>
        <v>LP</v>
      </c>
      <c r="L990" s="148" t="s">
        <v>6261</v>
      </c>
      <c r="M990" s="144" t="str">
        <f t="shared" ref="M990:M1006" si="138">IF(EXACT(L990,"Overseas Charities Operating in Jamaica"),"Medium",IF(EXACT(L990,"Muslim Groups/Foundations"),"Medium",IF(EXACT(L990,"Churches"),"Low",IF(EXACT(L990,"Benevolent Societies"),"Low",IF(EXACT(L990,"Alumni/Past Students'associations"),"Low",IF(EXACT(L990,"Schools(Government/Private)"),"Low",IF(EXACT(L990,"Govt.Based Trust/Charities"),"Low",IF(EXACT(L990,"Trust"),"Medium",IF(EXACT(L990,"Company Based Foundations"),"Medium",IF(EXACT(L990,"Other Foundations"),"Medium",IF(EXACT(L990,"Unincorporated Groups"),"Medium","")))))))))))</f>
        <v>Medium</v>
      </c>
      <c r="N990" s="144" t="s">
        <v>7687</v>
      </c>
      <c r="O990" s="189" t="s">
        <v>9060</v>
      </c>
      <c r="P990" s="144" t="s">
        <v>9061</v>
      </c>
      <c r="Q990" s="147" t="s">
        <v>9062</v>
      </c>
      <c r="R990" s="5"/>
    </row>
    <row r="991" spans="1:18" s="10" customFormat="1" ht="285.45" x14ac:dyDescent="0.35">
      <c r="A991" s="144" t="str">
        <f t="shared" ca="1" si="128"/>
        <v>Expired</v>
      </c>
      <c r="B991" s="144" t="s">
        <v>2692</v>
      </c>
      <c r="C991" s="145">
        <v>42255</v>
      </c>
      <c r="D991" s="145">
        <v>45177</v>
      </c>
      <c r="E991" s="145">
        <f t="shared" si="137"/>
        <v>45907</v>
      </c>
      <c r="F991" s="144" t="s">
        <v>654</v>
      </c>
      <c r="G991" s="144" t="s">
        <v>5014</v>
      </c>
      <c r="H991" s="144" t="s">
        <v>7919</v>
      </c>
      <c r="I991" s="144" t="s">
        <v>3492</v>
      </c>
      <c r="J991" s="144" t="s">
        <v>2467</v>
      </c>
      <c r="K991" s="146" t="str">
        <f t="shared" si="136"/>
        <v>LP</v>
      </c>
      <c r="L991" s="148" t="s">
        <v>6269</v>
      </c>
      <c r="M991" s="144" t="str">
        <f t="shared" si="138"/>
        <v>Medium</v>
      </c>
      <c r="N991" s="144" t="s">
        <v>3461</v>
      </c>
      <c r="O991" s="189" t="s">
        <v>8017</v>
      </c>
      <c r="P991" s="144" t="s">
        <v>8016</v>
      </c>
      <c r="Q991" s="152" t="s">
        <v>8018</v>
      </c>
      <c r="R991" s="5"/>
    </row>
    <row r="992" spans="1:18" s="10" customFormat="1" ht="46.5" customHeight="1" x14ac:dyDescent="0.35">
      <c r="A992" s="144" t="str">
        <f t="shared" ref="A992:A1055" ca="1" si="139">IF(E992&lt;TODAY(),"Expired","Active")</f>
        <v>Expired</v>
      </c>
      <c r="B992" s="148" t="s">
        <v>2348</v>
      </c>
      <c r="C992" s="153">
        <v>43651</v>
      </c>
      <c r="D992" s="157">
        <v>44382</v>
      </c>
      <c r="E992" s="145">
        <f t="shared" si="137"/>
        <v>45111</v>
      </c>
      <c r="F992" s="144" t="s">
        <v>2349</v>
      </c>
      <c r="G992" s="148" t="s">
        <v>5015</v>
      </c>
      <c r="H992" s="148" t="s">
        <v>10</v>
      </c>
      <c r="I992" s="148" t="s">
        <v>2237</v>
      </c>
      <c r="J992" s="144" t="s">
        <v>2467</v>
      </c>
      <c r="K992" s="146" t="str">
        <f t="shared" si="136"/>
        <v>LP</v>
      </c>
      <c r="L992" s="148" t="s">
        <v>6261</v>
      </c>
      <c r="M992" s="144" t="str">
        <f t="shared" si="138"/>
        <v>Medium</v>
      </c>
      <c r="N992" s="148" t="s">
        <v>7688</v>
      </c>
      <c r="O992" s="190"/>
      <c r="P992" s="148" t="s">
        <v>2350</v>
      </c>
      <c r="Q992" s="158" t="s">
        <v>5016</v>
      </c>
      <c r="R992" s="5"/>
    </row>
    <row r="993" spans="1:18" s="10" customFormat="1" ht="30" customHeight="1" x14ac:dyDescent="0.35">
      <c r="A993" s="144" t="str">
        <f t="shared" ca="1" si="139"/>
        <v>Expired</v>
      </c>
      <c r="B993" s="144" t="s">
        <v>1659</v>
      </c>
      <c r="C993" s="145">
        <v>44201</v>
      </c>
      <c r="D993" s="145">
        <f>C993</f>
        <v>44201</v>
      </c>
      <c r="E993" s="145">
        <f t="shared" si="137"/>
        <v>44930</v>
      </c>
      <c r="F993" s="144" t="s">
        <v>1981</v>
      </c>
      <c r="G993" s="144" t="s">
        <v>5017</v>
      </c>
      <c r="H993" s="144" t="s">
        <v>450</v>
      </c>
      <c r="I993" s="144" t="s">
        <v>3492</v>
      </c>
      <c r="J993" s="144" t="s">
        <v>2467</v>
      </c>
      <c r="K993" s="146" t="str">
        <f t="shared" si="136"/>
        <v>LP</v>
      </c>
      <c r="L993" s="148" t="s">
        <v>6264</v>
      </c>
      <c r="M993" s="144" t="str">
        <f t="shared" si="138"/>
        <v>Low</v>
      </c>
      <c r="N993" s="144" t="s">
        <v>1364</v>
      </c>
      <c r="O993" s="189" t="s">
        <v>9054</v>
      </c>
      <c r="P993" s="144" t="s">
        <v>9055</v>
      </c>
      <c r="Q993" s="147" t="s">
        <v>9056</v>
      </c>
      <c r="R993" s="5"/>
    </row>
    <row r="994" spans="1:18" s="10" customFormat="1" ht="79.3" x14ac:dyDescent="0.35">
      <c r="A994" s="144" t="str">
        <f t="shared" ca="1" si="139"/>
        <v>Expired</v>
      </c>
      <c r="B994" s="144" t="s">
        <v>5967</v>
      </c>
      <c r="C994" s="145">
        <v>43685</v>
      </c>
      <c r="D994" s="145">
        <v>44416</v>
      </c>
      <c r="E994" s="145">
        <f t="shared" si="137"/>
        <v>45145</v>
      </c>
      <c r="F994" s="144" t="s">
        <v>1450</v>
      </c>
      <c r="G994" s="144" t="s">
        <v>5018</v>
      </c>
      <c r="H994" s="144" t="s">
        <v>7919</v>
      </c>
      <c r="I994" s="144" t="s">
        <v>3492</v>
      </c>
      <c r="J994" s="144" t="s">
        <v>2467</v>
      </c>
      <c r="K994" s="146" t="str">
        <f t="shared" si="136"/>
        <v>LP</v>
      </c>
      <c r="L994" s="148" t="s">
        <v>6261</v>
      </c>
      <c r="M994" s="144" t="str">
        <f t="shared" si="138"/>
        <v>Medium</v>
      </c>
      <c r="N994" s="144" t="s">
        <v>5019</v>
      </c>
      <c r="O994" s="189" t="s">
        <v>8097</v>
      </c>
      <c r="P994" s="144" t="s">
        <v>8099</v>
      </c>
      <c r="Q994" s="147" t="s">
        <v>8098</v>
      </c>
      <c r="R994" s="5"/>
    </row>
    <row r="995" spans="1:18" s="10" customFormat="1" ht="174.45" x14ac:dyDescent="0.35">
      <c r="A995" s="160" t="str">
        <f t="shared" ca="1" si="139"/>
        <v>Active</v>
      </c>
      <c r="B995" s="160" t="s">
        <v>6222</v>
      </c>
      <c r="C995" s="161">
        <v>41926</v>
      </c>
      <c r="D995" s="161">
        <v>45944</v>
      </c>
      <c r="E995" s="161">
        <f>DATE(YEAR(D995)+1,MONTH(D995),DAY(D995)-1)</f>
        <v>46308</v>
      </c>
      <c r="F995" s="160" t="s">
        <v>432</v>
      </c>
      <c r="G995" s="160" t="s">
        <v>5020</v>
      </c>
      <c r="H995" s="160" t="s">
        <v>7919</v>
      </c>
      <c r="I995" s="160" t="s">
        <v>3492</v>
      </c>
      <c r="J995" s="160" t="s">
        <v>2467</v>
      </c>
      <c r="K995" s="162" t="str">
        <f t="shared" si="136"/>
        <v>LP</v>
      </c>
      <c r="L995" s="166" t="s">
        <v>6269</v>
      </c>
      <c r="M995" s="160" t="str">
        <f t="shared" si="138"/>
        <v>Medium</v>
      </c>
      <c r="N995" s="163" t="s">
        <v>440</v>
      </c>
      <c r="O995" s="191" t="s">
        <v>11039</v>
      </c>
      <c r="P995" s="160" t="s">
        <v>11040</v>
      </c>
      <c r="Q995" s="172" t="s">
        <v>11041</v>
      </c>
      <c r="R995" s="5"/>
    </row>
    <row r="996" spans="1:18" s="10" customFormat="1" ht="70.5" customHeight="1" x14ac:dyDescent="0.35">
      <c r="A996" s="144" t="str">
        <f t="shared" ca="1" si="139"/>
        <v>Active</v>
      </c>
      <c r="B996" s="144" t="s">
        <v>10646</v>
      </c>
      <c r="C996" s="145">
        <v>42464</v>
      </c>
      <c r="D996" s="145">
        <v>45840</v>
      </c>
      <c r="E996" s="145">
        <f>DATE(YEAR(D996),MONTH(D996)+18,DAY(D996)-1)</f>
        <v>46388</v>
      </c>
      <c r="F996" s="144" t="s">
        <v>769</v>
      </c>
      <c r="G996" s="144" t="s">
        <v>5021</v>
      </c>
      <c r="H996" s="144" t="s">
        <v>7919</v>
      </c>
      <c r="I996" s="144" t="s">
        <v>3492</v>
      </c>
      <c r="J996" s="144" t="s">
        <v>2467</v>
      </c>
      <c r="K996" s="146" t="str">
        <f t="shared" si="136"/>
        <v>LP</v>
      </c>
      <c r="L996" s="148" t="s">
        <v>6261</v>
      </c>
      <c r="M996" s="144" t="str">
        <f t="shared" si="138"/>
        <v>Medium</v>
      </c>
      <c r="N996" s="144" t="s">
        <v>8096</v>
      </c>
      <c r="O996" s="189" t="s">
        <v>10648</v>
      </c>
      <c r="P996" s="144" t="s">
        <v>10649</v>
      </c>
      <c r="Q996" s="152" t="s">
        <v>10647</v>
      </c>
      <c r="R996" s="5"/>
    </row>
    <row r="997" spans="1:18" s="10" customFormat="1" ht="95.15" x14ac:dyDescent="0.35">
      <c r="A997" s="144" t="str">
        <f t="shared" ca="1" si="139"/>
        <v>Expired</v>
      </c>
      <c r="B997" s="144" t="s">
        <v>476</v>
      </c>
      <c r="C997" s="145">
        <v>41983</v>
      </c>
      <c r="D997" s="145">
        <v>42714</v>
      </c>
      <c r="E997" s="145">
        <f t="shared" ref="E997:E1004" si="140">DATE(YEAR(D997)+2,MONTH(D997),DAY(D997)-1)</f>
        <v>43443</v>
      </c>
      <c r="F997" s="144" t="s">
        <v>2115</v>
      </c>
      <c r="G997" s="144" t="s">
        <v>7278</v>
      </c>
      <c r="H997" s="144" t="s">
        <v>7919</v>
      </c>
      <c r="I997" s="144" t="s">
        <v>3492</v>
      </c>
      <c r="J997" s="144" t="s">
        <v>2467</v>
      </c>
      <c r="K997" s="146" t="str">
        <f t="shared" si="136"/>
        <v>LP</v>
      </c>
      <c r="L997" s="148" t="s">
        <v>6261</v>
      </c>
      <c r="M997" s="144" t="str">
        <f t="shared" si="138"/>
        <v>Medium</v>
      </c>
      <c r="N997" s="144" t="s">
        <v>7689</v>
      </c>
      <c r="O997" s="189" t="s">
        <v>9053</v>
      </c>
      <c r="P997" s="144" t="s">
        <v>8094</v>
      </c>
      <c r="Q997" s="147" t="s">
        <v>8095</v>
      </c>
      <c r="R997" s="5"/>
    </row>
    <row r="998" spans="1:18" s="10" customFormat="1" ht="31.75" x14ac:dyDescent="0.35">
      <c r="A998" s="144" t="str">
        <f t="shared" ca="1" si="139"/>
        <v>Expired</v>
      </c>
      <c r="B998" s="144" t="s">
        <v>5961</v>
      </c>
      <c r="C998" s="145">
        <v>44796</v>
      </c>
      <c r="D998" s="145">
        <v>44796</v>
      </c>
      <c r="E998" s="145">
        <f t="shared" si="140"/>
        <v>45526</v>
      </c>
      <c r="F998" s="144" t="s">
        <v>5962</v>
      </c>
      <c r="G998" s="144" t="s">
        <v>5963</v>
      </c>
      <c r="H998" s="144" t="s">
        <v>7919</v>
      </c>
      <c r="I998" s="144" t="s">
        <v>3492</v>
      </c>
      <c r="J998" s="144" t="s">
        <v>2467</v>
      </c>
      <c r="K998" s="146" t="str">
        <f t="shared" si="136"/>
        <v>LP</v>
      </c>
      <c r="L998" s="148" t="s">
        <v>6261</v>
      </c>
      <c r="M998" s="144" t="str">
        <f t="shared" si="138"/>
        <v>Medium</v>
      </c>
      <c r="N998" s="144" t="s">
        <v>6134</v>
      </c>
      <c r="O998" s="189" t="s">
        <v>9051</v>
      </c>
      <c r="P998" s="144" t="s">
        <v>9049</v>
      </c>
      <c r="Q998" s="147" t="s">
        <v>9050</v>
      </c>
      <c r="R998" s="5"/>
    </row>
    <row r="999" spans="1:18" s="10" customFormat="1" ht="111" x14ac:dyDescent="0.35">
      <c r="A999" s="144" t="str">
        <f t="shared" ca="1" si="139"/>
        <v>Expired</v>
      </c>
      <c r="B999" s="144" t="s">
        <v>536</v>
      </c>
      <c r="C999" s="145">
        <v>42079</v>
      </c>
      <c r="D999" s="145">
        <f>C999</f>
        <v>42079</v>
      </c>
      <c r="E999" s="145">
        <f t="shared" si="140"/>
        <v>42809</v>
      </c>
      <c r="F999" s="144" t="s">
        <v>537</v>
      </c>
      <c r="G999" s="144" t="s">
        <v>5023</v>
      </c>
      <c r="H999" s="144" t="s">
        <v>7</v>
      </c>
      <c r="I999" s="144" t="s">
        <v>2237</v>
      </c>
      <c r="J999" s="144" t="s">
        <v>5921</v>
      </c>
      <c r="K999" s="146" t="s">
        <v>2580</v>
      </c>
      <c r="L999" s="148" t="s">
        <v>6271</v>
      </c>
      <c r="M999" s="144" t="str">
        <f t="shared" si="138"/>
        <v>Low</v>
      </c>
      <c r="N999" s="144" t="s">
        <v>550</v>
      </c>
      <c r="O999" s="189" t="s">
        <v>8091</v>
      </c>
      <c r="P999" s="144" t="s">
        <v>5024</v>
      </c>
      <c r="Q999" s="147" t="s">
        <v>5025</v>
      </c>
      <c r="R999" s="5"/>
    </row>
    <row r="1000" spans="1:18" s="10" customFormat="1" ht="57.75" customHeight="1" x14ac:dyDescent="0.35">
      <c r="A1000" s="144" t="str">
        <f t="shared" ca="1" si="139"/>
        <v>Active</v>
      </c>
      <c r="B1000" s="144" t="s">
        <v>2722</v>
      </c>
      <c r="C1000" s="145">
        <v>43619</v>
      </c>
      <c r="D1000" s="145">
        <v>45446</v>
      </c>
      <c r="E1000" s="145">
        <f t="shared" si="140"/>
        <v>46175</v>
      </c>
      <c r="F1000" s="144" t="s">
        <v>2124</v>
      </c>
      <c r="G1000" s="144" t="s">
        <v>5027</v>
      </c>
      <c r="H1000" s="144" t="s">
        <v>7919</v>
      </c>
      <c r="I1000" s="144" t="s">
        <v>3492</v>
      </c>
      <c r="J1000" s="144" t="s">
        <v>2467</v>
      </c>
      <c r="K1000" s="146" t="str">
        <f t="shared" ref="K1000:K1036" si="141">IF(EXACT(J1000,"C - COMPANY ACT"),"LP",IF(EXACT(J1000,"V- VEST ACT (WITHIN PARLIAMENT) "),"LP",IF(EXACT(J1000,"FS - FRIENDLY SOCIETIES ACT"),"LP",IF(EXACT(J1000,"UN - UNICORPORATED"),"LA",""))))</f>
        <v>LP</v>
      </c>
      <c r="L1000" s="148" t="s">
        <v>6261</v>
      </c>
      <c r="M1000" s="144" t="str">
        <f t="shared" si="138"/>
        <v>Medium</v>
      </c>
      <c r="N1000" s="144" t="s">
        <v>7690</v>
      </c>
      <c r="O1000" s="189" t="s">
        <v>9236</v>
      </c>
      <c r="P1000" s="144" t="s">
        <v>9238</v>
      </c>
      <c r="Q1000" s="147" t="s">
        <v>9237</v>
      </c>
      <c r="R1000" s="5"/>
    </row>
    <row r="1001" spans="1:18" s="10" customFormat="1" ht="47.6" x14ac:dyDescent="0.35">
      <c r="A1001" s="144" t="str">
        <f t="shared" ca="1" si="139"/>
        <v>Active</v>
      </c>
      <c r="B1001" s="144" t="s">
        <v>6368</v>
      </c>
      <c r="C1001" s="145">
        <v>43879</v>
      </c>
      <c r="D1001" s="145">
        <v>45294</v>
      </c>
      <c r="E1001" s="145">
        <f t="shared" si="140"/>
        <v>46024</v>
      </c>
      <c r="F1001" s="144" t="s">
        <v>1597</v>
      </c>
      <c r="G1001" s="144" t="s">
        <v>5028</v>
      </c>
      <c r="H1001" s="144" t="s">
        <v>45</v>
      </c>
      <c r="I1001" s="144" t="s">
        <v>3492</v>
      </c>
      <c r="J1001" s="144" t="s">
        <v>2467</v>
      </c>
      <c r="K1001" s="146" t="str">
        <f t="shared" si="141"/>
        <v>LP</v>
      </c>
      <c r="L1001" s="148" t="s">
        <v>6264</v>
      </c>
      <c r="M1001" s="144" t="str">
        <f t="shared" si="138"/>
        <v>Low</v>
      </c>
      <c r="N1001" s="144" t="s">
        <v>5029</v>
      </c>
      <c r="O1001" s="189" t="s">
        <v>9728</v>
      </c>
      <c r="P1001" s="144" t="s">
        <v>9729</v>
      </c>
      <c r="Q1001" s="147" t="s">
        <v>9730</v>
      </c>
    </row>
    <row r="1002" spans="1:18" s="10" customFormat="1" ht="61.5" customHeight="1" x14ac:dyDescent="0.35">
      <c r="A1002" s="144" t="str">
        <f t="shared" ca="1" si="139"/>
        <v>Active</v>
      </c>
      <c r="B1002" s="144" t="s">
        <v>2785</v>
      </c>
      <c r="C1002" s="145">
        <v>43104</v>
      </c>
      <c r="D1002" s="145">
        <v>45295</v>
      </c>
      <c r="E1002" s="145">
        <f t="shared" si="140"/>
        <v>46025</v>
      </c>
      <c r="F1002" s="144" t="s">
        <v>2073</v>
      </c>
      <c r="G1002" s="144" t="s">
        <v>9806</v>
      </c>
      <c r="H1002" s="144" t="s">
        <v>716</v>
      </c>
      <c r="I1002" s="144" t="s">
        <v>3492</v>
      </c>
      <c r="J1002" s="144" t="s">
        <v>2467</v>
      </c>
      <c r="K1002" s="146" t="str">
        <f t="shared" si="141"/>
        <v>LP</v>
      </c>
      <c r="L1002" s="148" t="s">
        <v>6264</v>
      </c>
      <c r="M1002" s="144" t="str">
        <f t="shared" si="138"/>
        <v>Low</v>
      </c>
      <c r="N1002" s="144" t="s">
        <v>7692</v>
      </c>
      <c r="O1002" s="189" t="s">
        <v>10170</v>
      </c>
      <c r="P1002" s="144" t="s">
        <v>10171</v>
      </c>
      <c r="Q1002" s="147" t="s">
        <v>10172</v>
      </c>
      <c r="R1002" s="5"/>
    </row>
    <row r="1003" spans="1:18" s="10" customFormat="1" ht="111" x14ac:dyDescent="0.35">
      <c r="A1003" s="144" t="str">
        <f t="shared" ca="1" si="139"/>
        <v>Active</v>
      </c>
      <c r="B1003" s="144" t="s">
        <v>6175</v>
      </c>
      <c r="C1003" s="145">
        <v>44056</v>
      </c>
      <c r="D1003" s="145">
        <v>45517</v>
      </c>
      <c r="E1003" s="145">
        <f t="shared" si="140"/>
        <v>46246</v>
      </c>
      <c r="F1003" s="144" t="s">
        <v>5830</v>
      </c>
      <c r="G1003" s="144" t="s">
        <v>5033</v>
      </c>
      <c r="H1003" s="144" t="s">
        <v>7919</v>
      </c>
      <c r="I1003" s="144" t="s">
        <v>3492</v>
      </c>
      <c r="J1003" s="144" t="s">
        <v>2467</v>
      </c>
      <c r="K1003" s="146" t="str">
        <f t="shared" si="141"/>
        <v>LP</v>
      </c>
      <c r="L1003" s="148" t="s">
        <v>6262</v>
      </c>
      <c r="M1003" s="144" t="str">
        <f t="shared" si="138"/>
        <v>Medium</v>
      </c>
      <c r="N1003" s="144" t="s">
        <v>7693</v>
      </c>
      <c r="O1003" s="189" t="s">
        <v>8114</v>
      </c>
      <c r="P1003" s="144" t="s">
        <v>8115</v>
      </c>
      <c r="Q1003" s="152" t="s">
        <v>8116</v>
      </c>
      <c r="R1003" s="5"/>
    </row>
    <row r="1004" spans="1:18" s="10" customFormat="1" ht="58.5" customHeight="1" x14ac:dyDescent="0.35">
      <c r="A1004" s="144" t="str">
        <f t="shared" ca="1" si="139"/>
        <v>Active</v>
      </c>
      <c r="B1004" s="148" t="s">
        <v>3144</v>
      </c>
      <c r="C1004" s="153">
        <v>44549</v>
      </c>
      <c r="D1004" s="157">
        <v>45279</v>
      </c>
      <c r="E1004" s="145">
        <f t="shared" si="140"/>
        <v>46009</v>
      </c>
      <c r="F1004" s="144" t="s">
        <v>3463</v>
      </c>
      <c r="G1004" s="148" t="s">
        <v>5034</v>
      </c>
      <c r="H1004" s="148" t="s">
        <v>7</v>
      </c>
      <c r="I1004" s="148" t="s">
        <v>2237</v>
      </c>
      <c r="J1004" s="144" t="s">
        <v>2467</v>
      </c>
      <c r="K1004" s="146" t="str">
        <f t="shared" si="141"/>
        <v>LP</v>
      </c>
      <c r="L1004" s="148" t="s">
        <v>6261</v>
      </c>
      <c r="M1004" s="144" t="str">
        <f t="shared" si="138"/>
        <v>Medium</v>
      </c>
      <c r="N1004" s="148" t="s">
        <v>7694</v>
      </c>
      <c r="O1004" s="190"/>
      <c r="P1004" s="148"/>
      <c r="Q1004" s="168"/>
      <c r="R1004" s="5"/>
    </row>
    <row r="1005" spans="1:18" s="10" customFormat="1" ht="95.15" x14ac:dyDescent="0.35">
      <c r="A1005" s="144" t="str">
        <f t="shared" ca="1" si="139"/>
        <v>Active</v>
      </c>
      <c r="B1005" s="144" t="s">
        <v>2698</v>
      </c>
      <c r="C1005" s="145">
        <v>42130</v>
      </c>
      <c r="D1005" s="145">
        <v>45783</v>
      </c>
      <c r="E1005" s="145">
        <f>DATE(YEAR(D1005),MONTH(D1005)+18,DAY(D1005)-1)</f>
        <v>46331</v>
      </c>
      <c r="F1005" s="144" t="s">
        <v>558</v>
      </c>
      <c r="G1005" s="144" t="s">
        <v>6808</v>
      </c>
      <c r="H1005" s="144" t="s">
        <v>7919</v>
      </c>
      <c r="I1005" s="144" t="s">
        <v>3492</v>
      </c>
      <c r="J1005" s="144" t="s">
        <v>2467</v>
      </c>
      <c r="K1005" s="146" t="str">
        <f t="shared" si="141"/>
        <v>LP</v>
      </c>
      <c r="L1005" s="148" t="s">
        <v>6269</v>
      </c>
      <c r="M1005" s="144" t="str">
        <f t="shared" si="138"/>
        <v>Medium</v>
      </c>
      <c r="N1005" s="144" t="s">
        <v>601</v>
      </c>
      <c r="O1005" s="189" t="s">
        <v>10663</v>
      </c>
      <c r="P1005" s="144" t="s">
        <v>10664</v>
      </c>
      <c r="Q1005" s="147" t="s">
        <v>10665</v>
      </c>
      <c r="R1005" s="5"/>
    </row>
    <row r="1006" spans="1:18" s="10" customFormat="1" ht="63.45" x14ac:dyDescent="0.35">
      <c r="A1006" s="144" t="str">
        <f t="shared" ca="1" si="139"/>
        <v>Active</v>
      </c>
      <c r="B1006" s="144" t="s">
        <v>10097</v>
      </c>
      <c r="C1006" s="145">
        <v>44067</v>
      </c>
      <c r="D1006" s="145">
        <v>45589</v>
      </c>
      <c r="E1006" s="145">
        <f>DATE(YEAR(D1006)+2,MONTH(D1006),DAY(D1006)-1)</f>
        <v>46318</v>
      </c>
      <c r="F1006" s="144" t="s">
        <v>3361</v>
      </c>
      <c r="G1006" s="144" t="s">
        <v>4643</v>
      </c>
      <c r="H1006" s="144" t="s">
        <v>5</v>
      </c>
      <c r="I1006" s="144" t="s">
        <v>3492</v>
      </c>
      <c r="J1006" s="144" t="s">
        <v>2467</v>
      </c>
      <c r="K1006" s="146" t="str">
        <f t="shared" si="141"/>
        <v>LP</v>
      </c>
      <c r="L1006" s="148" t="s">
        <v>6261</v>
      </c>
      <c r="M1006" s="144" t="str">
        <f t="shared" si="138"/>
        <v>Medium</v>
      </c>
      <c r="N1006" s="144" t="s">
        <v>5035</v>
      </c>
      <c r="O1006" s="189" t="s">
        <v>9046</v>
      </c>
      <c r="P1006" s="144" t="s">
        <v>9047</v>
      </c>
      <c r="Q1006" s="152" t="s">
        <v>9048</v>
      </c>
      <c r="R1006" s="5"/>
    </row>
    <row r="1007" spans="1:18" s="10" customFormat="1" ht="60" customHeight="1" x14ac:dyDescent="0.35">
      <c r="A1007" s="144" t="str">
        <f t="shared" ca="1" si="139"/>
        <v>Expired</v>
      </c>
      <c r="B1007" s="144" t="s">
        <v>6929</v>
      </c>
      <c r="C1007" s="145">
        <v>45071</v>
      </c>
      <c r="D1007" s="145">
        <f>C1007</f>
        <v>45071</v>
      </c>
      <c r="E1007" s="145">
        <f>DATE(YEAR(D1007)+2,MONTH(D1007),DAY(D1007)-1)</f>
        <v>45801</v>
      </c>
      <c r="F1007" s="144" t="s">
        <v>6930</v>
      </c>
      <c r="G1007" s="144" t="s">
        <v>6931</v>
      </c>
      <c r="H1007" s="144" t="s">
        <v>19</v>
      </c>
      <c r="I1007" s="144" t="s">
        <v>3492</v>
      </c>
      <c r="J1007" s="144" t="s">
        <v>2467</v>
      </c>
      <c r="K1007" s="146" t="str">
        <f t="shared" si="141"/>
        <v>LP</v>
      </c>
      <c r="L1007" s="144" t="s">
        <v>6268</v>
      </c>
      <c r="M1007" s="144" t="str">
        <f>IF(EXACT(L1007,"Overseas Charities Operating in Jamaica"),"Medium",IF(EXACT(L1007,"Muslim Groups/Foundations"),"Medium",IF(EXACT(L1007,"Churches"),"Low",IF(EXACT(L1007,"Benevolent Societies"),"Low",IF(EXACT(L1007,"Alumni/Past Students'associations"),"Low",IF(EXACT(L1007,"Schools(Government/Private)"),"Low",IF(EXACT(L1007,"Govt.Based Trusts/Charities"),"Low",IF(EXACT(L1007,"Trust"),"Medium",IF(EXACT(L1007,"Company Based Foundations"),"Medium",IF(EXACT(L1007,"Other Foundations"),"Medium",IF(EXACT(L1007,"Unincorporated Groups"),"Medium","")))))))))))</f>
        <v>Low</v>
      </c>
      <c r="N1007" s="144" t="s">
        <v>7695</v>
      </c>
      <c r="O1007" s="189"/>
      <c r="P1007" s="144" t="s">
        <v>6932</v>
      </c>
      <c r="Q1007" s="147" t="s">
        <v>6933</v>
      </c>
      <c r="R1007" s="5"/>
    </row>
    <row r="1008" spans="1:18" s="10" customFormat="1" ht="45.75" customHeight="1" x14ac:dyDescent="0.35">
      <c r="A1008" s="144" t="str">
        <f t="shared" ca="1" si="139"/>
        <v>Active</v>
      </c>
      <c r="B1008" s="144" t="s">
        <v>6363</v>
      </c>
      <c r="C1008" s="145">
        <v>43427</v>
      </c>
      <c r="D1008" s="145">
        <v>45619</v>
      </c>
      <c r="E1008" s="145">
        <f>DATE(YEAR(D1008)+2,MONTH(D1008),DAY(D1008)-1)</f>
        <v>46348</v>
      </c>
      <c r="F1008" s="144" t="s">
        <v>2097</v>
      </c>
      <c r="G1008" s="144" t="s">
        <v>5036</v>
      </c>
      <c r="H1008" s="144" t="s">
        <v>7921</v>
      </c>
      <c r="I1008" s="144" t="s">
        <v>3492</v>
      </c>
      <c r="J1008" s="144" t="s">
        <v>2467</v>
      </c>
      <c r="K1008" s="146" t="str">
        <f t="shared" si="141"/>
        <v>LP</v>
      </c>
      <c r="L1008" s="148" t="s">
        <v>6264</v>
      </c>
      <c r="M1008" s="144" t="str">
        <f>IF(EXACT(L1008,"Overseas Charities Operating in Jamaica"),"Medium",IF(EXACT(L1008,"Muslim Groups/Foundations"),"Medium",IF(EXACT(L1008,"Churches"),"Low",IF(EXACT(L1008,"Benevolent Societies"),"Low",IF(EXACT(L1008,"Alumni/Past Students'associations"),"Low",IF(EXACT(L1008,"Schools(Government/Private)"),"Low",IF(EXACT(L1008,"Govt.Based Trust/Charities"),"Low",IF(EXACT(L1008,"Trust"),"Medium",IF(EXACT(L1008,"Company Based Foundations"),"Medium",IF(EXACT(L1008,"Other Foundations"),"Medium",IF(EXACT(L1008,"Unincorporated Groups"),"Medium","")))))))))))</f>
        <v>Low</v>
      </c>
      <c r="N1008" s="144" t="s">
        <v>5037</v>
      </c>
      <c r="O1008" s="189" t="s">
        <v>10145</v>
      </c>
      <c r="P1008" s="144" t="s">
        <v>1857</v>
      </c>
      <c r="Q1008" s="147" t="s">
        <v>5038</v>
      </c>
      <c r="R1008" s="5"/>
    </row>
    <row r="1009" spans="1:18" s="10" customFormat="1" ht="47.6" x14ac:dyDescent="0.35">
      <c r="A1009" s="144" t="str">
        <f t="shared" ca="1" si="139"/>
        <v>Expired</v>
      </c>
      <c r="B1009" s="144" t="s">
        <v>2634</v>
      </c>
      <c r="C1009" s="145">
        <v>42314</v>
      </c>
      <c r="D1009" s="145">
        <v>44268</v>
      </c>
      <c r="E1009" s="145">
        <f>DATE(YEAR(D1009)+2,MONTH(D1009),DAY(D1009)-1)</f>
        <v>44997</v>
      </c>
      <c r="F1009" s="144" t="s">
        <v>688</v>
      </c>
      <c r="G1009" s="144" t="s">
        <v>5039</v>
      </c>
      <c r="H1009" s="144" t="s">
        <v>7919</v>
      </c>
      <c r="I1009" s="144" t="s">
        <v>3492</v>
      </c>
      <c r="J1009" s="144" t="s">
        <v>2467</v>
      </c>
      <c r="K1009" s="146" t="str">
        <f t="shared" si="141"/>
        <v>LP</v>
      </c>
      <c r="L1009" s="148" t="s">
        <v>6264</v>
      </c>
      <c r="M1009" s="144" t="str">
        <f>IF(EXACT(L1009,"Overseas Charities Operating in Jamaica"),"Medium",IF(EXACT(L1009,"Muslim Groups/Foundations"),"Medium",IF(EXACT(L1009,"Churches"),"Low",IF(EXACT(L1009,"Benevolent Societies"),"Low",IF(EXACT(L1009,"Alumni/Past Students'associations"),"Low",IF(EXACT(L1009,"Schools(Government/Private)"),"Low",IF(EXACT(L1009,"Govt.Based Trust/Charities"),"Low",IF(EXACT(L1009,"Trust"),"Medium",IF(EXACT(L1009,"Company Based Foundations"),"Medium",IF(EXACT(L1009,"Other Foundations"),"Medium",IF(EXACT(L1009,"Unincorporated Groups"),"Medium","")))))))))))</f>
        <v>Low</v>
      </c>
      <c r="N1009" s="144" t="s">
        <v>7665</v>
      </c>
      <c r="O1009" s="189"/>
      <c r="P1009" s="144" t="s">
        <v>566</v>
      </c>
      <c r="Q1009" s="147" t="s">
        <v>566</v>
      </c>
      <c r="R1009" s="5"/>
    </row>
    <row r="1010" spans="1:18" s="10" customFormat="1" ht="51.75" customHeight="1" x14ac:dyDescent="0.35">
      <c r="A1010" s="144" t="str">
        <f t="shared" ca="1" si="139"/>
        <v>Expired</v>
      </c>
      <c r="B1010" s="144" t="s">
        <v>836</v>
      </c>
      <c r="C1010" s="145">
        <v>42597</v>
      </c>
      <c r="D1010" s="145">
        <f>C1010</f>
        <v>42597</v>
      </c>
      <c r="E1010" s="145">
        <f>DATE(YEAR(D1010)+2,MONTH(D1010),DAY(D1010)-1)</f>
        <v>43326</v>
      </c>
      <c r="F1010" s="144" t="s">
        <v>844</v>
      </c>
      <c r="G1010" s="144" t="s">
        <v>5040</v>
      </c>
      <c r="H1010" s="144" t="s">
        <v>7919</v>
      </c>
      <c r="I1010" s="144" t="s">
        <v>3492</v>
      </c>
      <c r="J1010" s="144" t="s">
        <v>2467</v>
      </c>
      <c r="K1010" s="146" t="str">
        <f t="shared" si="141"/>
        <v>LP</v>
      </c>
      <c r="L1010" s="148" t="s">
        <v>6261</v>
      </c>
      <c r="M1010" s="144" t="str">
        <f>IF(EXACT(L1010,"Overseas Charities Operating in Jamaica"),"Medium",IF(EXACT(L1010,"Muslim Groups/Foundations"),"Medium",IF(EXACT(L1010,"Churches"),"Low",IF(EXACT(L1010,"Benevolent Societies"),"Low",IF(EXACT(L1010,"Alumni/Past Students'associations"),"Low",IF(EXACT(L1010,"Schools(Government/Private)"),"Low",IF(EXACT(L1010,"Govt.Based Trust/Charities"),"Low",IF(EXACT(L1010,"Trust"),"Medium",IF(EXACT(L1010,"Company Based Foundations"),"Medium",IF(EXACT(L1010,"Other Foundations"),"Medium",IF(EXACT(L1010,"Unincorporated Groups"),"Medium","")))))))))))</f>
        <v>Medium</v>
      </c>
      <c r="N1010" s="144" t="s">
        <v>7696</v>
      </c>
      <c r="O1010" s="189" t="s">
        <v>9045</v>
      </c>
      <c r="P1010" s="144" t="s">
        <v>8112</v>
      </c>
      <c r="Q1010" s="152" t="s">
        <v>8113</v>
      </c>
      <c r="R1010" s="5"/>
    </row>
    <row r="1011" spans="1:18" s="10" customFormat="1" ht="79.3" x14ac:dyDescent="0.35">
      <c r="A1011" s="144" t="str">
        <f t="shared" ca="1" si="139"/>
        <v>Expired</v>
      </c>
      <c r="B1011" s="144" t="s">
        <v>5894</v>
      </c>
      <c r="C1011" s="145">
        <v>43742</v>
      </c>
      <c r="D1011" s="145">
        <v>45203</v>
      </c>
      <c r="E1011" s="145">
        <f>DATE(YEAR(D1011)+1,MONTH(D1011),DAY(D1011)-1)</f>
        <v>45568</v>
      </c>
      <c r="F1011" s="144" t="s">
        <v>6048</v>
      </c>
      <c r="G1011" s="144" t="s">
        <v>5041</v>
      </c>
      <c r="H1011" s="144" t="s">
        <v>7919</v>
      </c>
      <c r="I1011" s="144" t="s">
        <v>3492</v>
      </c>
      <c r="J1011" s="144" t="s">
        <v>2467</v>
      </c>
      <c r="K1011" s="146" t="str">
        <f t="shared" si="141"/>
        <v>LP</v>
      </c>
      <c r="L1011" s="148" t="s">
        <v>6261</v>
      </c>
      <c r="M1011" s="144" t="str">
        <f>IF(EXACT(L1011,"Overseas Charities Operating in Jamaica"),"Medium",IF(EXACT(L1011,"Muslim Groups/Foundations"),"Medium",IF(EXACT(L1011,"Churches"),"Low",IF(EXACT(L1011,"Benevolent Societies"),"Low",IF(EXACT(L1011,"Alumni/Past Students'associations"),"Low",IF(EXACT(L1011,"Schools(Government/Private)"),"Low",IF(EXACT(L1011,"Govt.Based Trust/Charities"),"Low",IF(EXACT(L1011,"Trust"),"Medium",IF(EXACT(L1011,"Company Based Foundations"),"Medium",IF(EXACT(L1011,"Other Foundations"),"Medium",IF(EXACT(L1011,"Unincorporated Groups"),"Medium","")))))))))))</f>
        <v>Medium</v>
      </c>
      <c r="N1011" s="144" t="s">
        <v>5042</v>
      </c>
      <c r="O1011" s="189" t="s">
        <v>9104</v>
      </c>
      <c r="P1011" s="144" t="s">
        <v>8117</v>
      </c>
      <c r="Q1011" s="147" t="s">
        <v>8118</v>
      </c>
      <c r="R1011" s="5"/>
    </row>
    <row r="1012" spans="1:18" s="10" customFormat="1" ht="63.45" x14ac:dyDescent="0.35">
      <c r="A1012" s="144" t="str">
        <f t="shared" ca="1" si="139"/>
        <v>Active</v>
      </c>
      <c r="B1012" s="144" t="s">
        <v>9180</v>
      </c>
      <c r="C1012" s="145">
        <v>45343</v>
      </c>
      <c r="D1012" s="145">
        <f>C1012</f>
        <v>45343</v>
      </c>
      <c r="E1012" s="145">
        <f>DATE(YEAR(D1012)+2,MONTH(D1012),DAY(D1012)-1)</f>
        <v>46073</v>
      </c>
      <c r="F1012" s="144" t="s">
        <v>9181</v>
      </c>
      <c r="G1012" s="144" t="s">
        <v>9182</v>
      </c>
      <c r="H1012" s="144" t="s">
        <v>7</v>
      </c>
      <c r="I1012" s="144" t="s">
        <v>2237</v>
      </c>
      <c r="J1012" s="144" t="s">
        <v>2467</v>
      </c>
      <c r="K1012" s="146" t="str">
        <f t="shared" si="141"/>
        <v>LP</v>
      </c>
      <c r="L1012" s="144" t="s">
        <v>6264</v>
      </c>
      <c r="M1012" s="144" t="str">
        <f>IF(EXACT(L1012,"Overseas Charities Operating in Jamaica"),"Medium",IF(EXACT(L1012,"Muslim Groups/Foundations"),"Medium",IF(EXACT(L1012,"Churches"),"Low",IF(EXACT(L1012,"Benevolent Societies"),"Low",IF(EXACT(L1012,"Alumni/Past Students Associations"),"Low",IF(EXACT(L1012,"Schools(Government/Private)"),"Low",IF(EXACT(L1012,"Govt.Based Trusts/Charities"),"Low",IF(EXACT(L1012,"Trust"),"Medium",IF(EXACT(L1012,"Company Based Foundations"),"Medium",IF(EXACT(L1012,"Other Foundations"),"Medium",IF(EXACT(L1012,"Unincorporated Groups"),"Medium","")))))))))))</f>
        <v>Low</v>
      </c>
      <c r="N1012" s="144" t="s">
        <v>3515</v>
      </c>
      <c r="O1012" s="189" t="s">
        <v>749</v>
      </c>
      <c r="P1012" s="144" t="s">
        <v>749</v>
      </c>
      <c r="Q1012" s="147" t="s">
        <v>749</v>
      </c>
      <c r="R1012" s="5"/>
    </row>
    <row r="1013" spans="1:18" s="10" customFormat="1" ht="63.45" x14ac:dyDescent="0.35">
      <c r="A1013" s="144" t="str">
        <f t="shared" ca="1" si="139"/>
        <v>Expired</v>
      </c>
      <c r="B1013" s="144" t="s">
        <v>2916</v>
      </c>
      <c r="C1013" s="145">
        <v>44728</v>
      </c>
      <c r="D1013" s="145">
        <v>44728</v>
      </c>
      <c r="E1013" s="145">
        <f>DATE(YEAR(D1013)+2,MONTH(D1013),DAY(D1013)-1)</f>
        <v>45458</v>
      </c>
      <c r="F1013" s="144" t="s">
        <v>5831</v>
      </c>
      <c r="G1013" s="144" t="s">
        <v>5043</v>
      </c>
      <c r="H1013" s="144" t="s">
        <v>716</v>
      </c>
      <c r="I1013" s="144" t="s">
        <v>3492</v>
      </c>
      <c r="J1013" s="144" t="s">
        <v>2467</v>
      </c>
      <c r="K1013" s="146" t="str">
        <f t="shared" si="141"/>
        <v>LP</v>
      </c>
      <c r="L1013" s="148" t="s">
        <v>6261</v>
      </c>
      <c r="M1013" s="144" t="str">
        <f t="shared" ref="M1013:M1027" si="142">IF(EXACT(L1013,"Overseas Charities Operating in Jamaica"),"Medium",IF(EXACT(L1013,"Muslim Groups/Foundations"),"Medium",IF(EXACT(L1013,"Churches"),"Low",IF(EXACT(L1013,"Benevolent Societies"),"Low",IF(EXACT(L1013,"Alumni/Past Students'associations"),"Low",IF(EXACT(L1013,"Schools(Government/Private)"),"Low",IF(EXACT(L1013,"Govt.Based Trust/Charities"),"Low",IF(EXACT(L1013,"Trust"),"Medium",IF(EXACT(L1013,"Company Based Foundations"),"Medium",IF(EXACT(L1013,"Other Foundations"),"Medium",IF(EXACT(L1013,"Unincorporated Groups"),"Medium","")))))))))))</f>
        <v>Medium</v>
      </c>
      <c r="N1013" s="144" t="s">
        <v>5044</v>
      </c>
      <c r="O1013" s="189" t="s">
        <v>9044</v>
      </c>
      <c r="P1013" s="144" t="s">
        <v>8119</v>
      </c>
      <c r="Q1013" s="147" t="s">
        <v>9043</v>
      </c>
      <c r="R1013" s="5"/>
    </row>
    <row r="1014" spans="1:18" s="10" customFormat="1" ht="95.15" x14ac:dyDescent="0.35">
      <c r="A1014" s="144" t="str">
        <f t="shared" ca="1" si="139"/>
        <v>Active</v>
      </c>
      <c r="B1014" s="144" t="s">
        <v>2626</v>
      </c>
      <c r="C1014" s="145">
        <v>42982</v>
      </c>
      <c r="D1014" s="145">
        <v>45539</v>
      </c>
      <c r="E1014" s="145">
        <f>DATE(YEAR(D1014)+2,MONTH(D1014),DAY(D1014)-1)</f>
        <v>46268</v>
      </c>
      <c r="F1014" s="144" t="s">
        <v>1034</v>
      </c>
      <c r="G1014" s="144" t="s">
        <v>8736</v>
      </c>
      <c r="H1014" s="144" t="s">
        <v>7919</v>
      </c>
      <c r="I1014" s="144" t="s">
        <v>3492</v>
      </c>
      <c r="J1014" s="144" t="s">
        <v>2467</v>
      </c>
      <c r="K1014" s="146" t="str">
        <f t="shared" si="141"/>
        <v>LP</v>
      </c>
      <c r="L1014" s="148" t="s">
        <v>6264</v>
      </c>
      <c r="M1014" s="144" t="str">
        <f t="shared" si="142"/>
        <v>Low</v>
      </c>
      <c r="N1014" s="144" t="s">
        <v>7697</v>
      </c>
      <c r="O1014" s="189" t="s">
        <v>8120</v>
      </c>
      <c r="P1014" s="169" t="s">
        <v>8121</v>
      </c>
      <c r="Q1014" s="147" t="s">
        <v>8122</v>
      </c>
      <c r="R1014" s="5"/>
    </row>
    <row r="1015" spans="1:18" s="10" customFormat="1" ht="54" customHeight="1" x14ac:dyDescent="0.35">
      <c r="A1015" s="144" t="str">
        <f t="shared" ca="1" si="139"/>
        <v>Expired</v>
      </c>
      <c r="B1015" s="144" t="s">
        <v>2818</v>
      </c>
      <c r="C1015" s="145">
        <v>43595</v>
      </c>
      <c r="D1015" s="145">
        <v>44326</v>
      </c>
      <c r="E1015" s="145">
        <f>DATE(YEAR(D1015)+1,MONTH(D1015)+2,DAY(D1015)-1)</f>
        <v>44751</v>
      </c>
      <c r="F1015" s="144" t="s">
        <v>1910</v>
      </c>
      <c r="G1015" s="144" t="s">
        <v>5045</v>
      </c>
      <c r="H1015" s="144" t="s">
        <v>23</v>
      </c>
      <c r="I1015" s="144" t="s">
        <v>3492</v>
      </c>
      <c r="J1015" s="144" t="s">
        <v>2467</v>
      </c>
      <c r="K1015" s="146" t="str">
        <f t="shared" si="141"/>
        <v>LP</v>
      </c>
      <c r="L1015" s="148" t="s">
        <v>6261</v>
      </c>
      <c r="M1015" s="144" t="str">
        <f t="shared" si="142"/>
        <v>Medium</v>
      </c>
      <c r="N1015" s="144" t="s">
        <v>7698</v>
      </c>
      <c r="O1015" s="189" t="s">
        <v>8109</v>
      </c>
      <c r="P1015" s="144" t="s">
        <v>8110</v>
      </c>
      <c r="Q1015" s="147" t="s">
        <v>8111</v>
      </c>
      <c r="R1015" s="5"/>
    </row>
    <row r="1016" spans="1:18" s="10" customFormat="1" ht="47.6" x14ac:dyDescent="0.35">
      <c r="A1016" s="144" t="str">
        <f t="shared" ca="1" si="139"/>
        <v>Expired</v>
      </c>
      <c r="B1016" s="148" t="s">
        <v>6401</v>
      </c>
      <c r="C1016" s="153">
        <v>41956</v>
      </c>
      <c r="D1016" s="157">
        <v>44879</v>
      </c>
      <c r="E1016" s="145">
        <f t="shared" ref="E1016:E1024" si="143">DATE(YEAR(D1016)+2,MONTH(D1016),DAY(D1016)-1)</f>
        <v>45609</v>
      </c>
      <c r="F1016" s="144" t="s">
        <v>5832</v>
      </c>
      <c r="G1016" s="148" t="s">
        <v>5046</v>
      </c>
      <c r="H1016" s="148" t="s">
        <v>10</v>
      </c>
      <c r="I1016" s="148" t="s">
        <v>2237</v>
      </c>
      <c r="J1016" s="144" t="s">
        <v>2467</v>
      </c>
      <c r="K1016" s="146" t="str">
        <f t="shared" si="141"/>
        <v>LP</v>
      </c>
      <c r="L1016" s="148" t="s">
        <v>6263</v>
      </c>
      <c r="M1016" s="144" t="str">
        <f t="shared" si="142"/>
        <v>Medium</v>
      </c>
      <c r="N1016" s="148" t="s">
        <v>2351</v>
      </c>
      <c r="O1016" s="190" t="s">
        <v>8108</v>
      </c>
      <c r="P1016" s="148" t="s">
        <v>2352</v>
      </c>
      <c r="Q1016" s="158" t="s">
        <v>5047</v>
      </c>
      <c r="R1016" s="5"/>
    </row>
    <row r="1017" spans="1:18" s="10" customFormat="1" ht="95.15" x14ac:dyDescent="0.35">
      <c r="A1017" s="144" t="str">
        <f t="shared" ca="1" si="139"/>
        <v>Active</v>
      </c>
      <c r="B1017" s="144" t="s">
        <v>2862</v>
      </c>
      <c r="C1017" s="145">
        <v>41696</v>
      </c>
      <c r="D1017" s="145">
        <v>45348</v>
      </c>
      <c r="E1017" s="145">
        <f t="shared" si="143"/>
        <v>46078</v>
      </c>
      <c r="F1017" s="144" t="s">
        <v>33</v>
      </c>
      <c r="G1017" s="145" t="s">
        <v>5048</v>
      </c>
      <c r="H1017" s="144" t="s">
        <v>7919</v>
      </c>
      <c r="I1017" s="144" t="s">
        <v>3492</v>
      </c>
      <c r="J1017" s="144" t="s">
        <v>2467</v>
      </c>
      <c r="K1017" s="146" t="str">
        <f t="shared" si="141"/>
        <v>LP</v>
      </c>
      <c r="L1017" s="148" t="s">
        <v>6269</v>
      </c>
      <c r="M1017" s="144" t="str">
        <f t="shared" si="142"/>
        <v>Medium</v>
      </c>
      <c r="N1017" s="144" t="s">
        <v>7699</v>
      </c>
      <c r="O1017" s="189" t="s">
        <v>8142</v>
      </c>
      <c r="P1017" s="144" t="s">
        <v>5049</v>
      </c>
      <c r="Q1017" s="147" t="s">
        <v>8143</v>
      </c>
      <c r="R1017" s="5"/>
    </row>
    <row r="1018" spans="1:18" s="10" customFormat="1" ht="95.15" x14ac:dyDescent="0.35">
      <c r="A1018" s="144" t="str">
        <f t="shared" ca="1" si="139"/>
        <v>Expired</v>
      </c>
      <c r="B1018" s="144" t="s">
        <v>628</v>
      </c>
      <c r="C1018" s="145">
        <v>42228</v>
      </c>
      <c r="D1018" s="145">
        <f>C1018</f>
        <v>42228</v>
      </c>
      <c r="E1018" s="145">
        <f t="shared" si="143"/>
        <v>42958</v>
      </c>
      <c r="F1018" s="144" t="s">
        <v>5833</v>
      </c>
      <c r="G1018" s="144" t="s">
        <v>5052</v>
      </c>
      <c r="H1018" s="144" t="s">
        <v>7919</v>
      </c>
      <c r="I1018" s="144" t="s">
        <v>3492</v>
      </c>
      <c r="J1018" s="144" t="s">
        <v>2467</v>
      </c>
      <c r="K1018" s="146" t="str">
        <f t="shared" si="141"/>
        <v>LP</v>
      </c>
      <c r="L1018" s="148" t="s">
        <v>6261</v>
      </c>
      <c r="M1018" s="144" t="str">
        <f t="shared" si="142"/>
        <v>Medium</v>
      </c>
      <c r="N1018" s="144" t="s">
        <v>8135</v>
      </c>
      <c r="O1018" s="189" t="s">
        <v>8136</v>
      </c>
      <c r="P1018" s="144" t="s">
        <v>8137</v>
      </c>
      <c r="Q1018" s="152" t="s">
        <v>8138</v>
      </c>
      <c r="R1018" s="5"/>
    </row>
    <row r="1019" spans="1:18" s="10" customFormat="1" ht="142.75" x14ac:dyDescent="0.35">
      <c r="A1019" s="144" t="str">
        <f t="shared" ca="1" si="139"/>
        <v>Expired</v>
      </c>
      <c r="B1019" s="144" t="s">
        <v>2636</v>
      </c>
      <c r="C1019" s="145">
        <v>44462</v>
      </c>
      <c r="D1019" s="145">
        <v>45192</v>
      </c>
      <c r="E1019" s="145">
        <f t="shared" si="143"/>
        <v>45922</v>
      </c>
      <c r="F1019" s="144" t="s">
        <v>5834</v>
      </c>
      <c r="G1019" s="144" t="s">
        <v>5053</v>
      </c>
      <c r="H1019" s="144" t="s">
        <v>19</v>
      </c>
      <c r="I1019" s="144" t="s">
        <v>3492</v>
      </c>
      <c r="J1019" s="144" t="s">
        <v>2467</v>
      </c>
      <c r="K1019" s="146" t="str">
        <f t="shared" si="141"/>
        <v>LP</v>
      </c>
      <c r="L1019" s="148" t="s">
        <v>6261</v>
      </c>
      <c r="M1019" s="144" t="str">
        <f t="shared" si="142"/>
        <v>Medium</v>
      </c>
      <c r="N1019" s="144" t="s">
        <v>5054</v>
      </c>
      <c r="O1019" s="189" t="s">
        <v>9042</v>
      </c>
      <c r="P1019" s="144" t="s">
        <v>8460</v>
      </c>
      <c r="Q1019" s="152" t="s">
        <v>8461</v>
      </c>
    </row>
    <row r="1020" spans="1:18" s="10" customFormat="1" ht="57" customHeight="1" x14ac:dyDescent="0.35">
      <c r="A1020" s="144" t="str">
        <f t="shared" ca="1" si="139"/>
        <v>Active</v>
      </c>
      <c r="B1020" s="144" t="s">
        <v>5975</v>
      </c>
      <c r="C1020" s="145">
        <v>42544</v>
      </c>
      <c r="D1020" s="145">
        <v>45466</v>
      </c>
      <c r="E1020" s="145">
        <f t="shared" si="143"/>
        <v>46195</v>
      </c>
      <c r="F1020" s="144" t="s">
        <v>2010</v>
      </c>
      <c r="G1020" s="144" t="s">
        <v>5055</v>
      </c>
      <c r="H1020" s="144" t="s">
        <v>19</v>
      </c>
      <c r="I1020" s="144" t="s">
        <v>3492</v>
      </c>
      <c r="J1020" s="144" t="s">
        <v>2467</v>
      </c>
      <c r="K1020" s="146" t="str">
        <f t="shared" si="141"/>
        <v>LP</v>
      </c>
      <c r="L1020" s="148" t="s">
        <v>6264</v>
      </c>
      <c r="M1020" s="144" t="str">
        <f t="shared" si="142"/>
        <v>Low</v>
      </c>
      <c r="N1020" s="144" t="s">
        <v>5056</v>
      </c>
      <c r="O1020" s="189" t="s">
        <v>8139</v>
      </c>
      <c r="P1020" s="144" t="s">
        <v>8140</v>
      </c>
      <c r="Q1020" s="147" t="s">
        <v>8141</v>
      </c>
    </row>
    <row r="1021" spans="1:18" s="10" customFormat="1" ht="51.75" customHeight="1" x14ac:dyDescent="0.35">
      <c r="A1021" s="144" t="str">
        <f t="shared" ca="1" si="139"/>
        <v>Expired</v>
      </c>
      <c r="B1021" s="144" t="s">
        <v>2599</v>
      </c>
      <c r="C1021" s="145">
        <v>44421</v>
      </c>
      <c r="D1021" s="145">
        <v>44421</v>
      </c>
      <c r="E1021" s="145">
        <f t="shared" si="143"/>
        <v>45150</v>
      </c>
      <c r="F1021" s="144" t="s">
        <v>5835</v>
      </c>
      <c r="G1021" s="144" t="s">
        <v>5057</v>
      </c>
      <c r="H1021" s="144" t="s">
        <v>23</v>
      </c>
      <c r="I1021" s="144" t="s">
        <v>3492</v>
      </c>
      <c r="J1021" s="144" t="s">
        <v>2467</v>
      </c>
      <c r="K1021" s="146" t="str">
        <f t="shared" si="141"/>
        <v>LP</v>
      </c>
      <c r="L1021" s="148" t="s">
        <v>6264</v>
      </c>
      <c r="M1021" s="144" t="str">
        <f t="shared" si="142"/>
        <v>Low</v>
      </c>
      <c r="N1021" s="144" t="s">
        <v>7642</v>
      </c>
      <c r="O1021" s="189" t="s">
        <v>8133</v>
      </c>
      <c r="P1021" s="144" t="s">
        <v>2876</v>
      </c>
      <c r="Q1021" s="147" t="s">
        <v>8134</v>
      </c>
    </row>
    <row r="1022" spans="1:18" s="10" customFormat="1" ht="51.75" customHeight="1" x14ac:dyDescent="0.35">
      <c r="A1022" s="144" t="str">
        <f t="shared" ca="1" si="139"/>
        <v>Expired</v>
      </c>
      <c r="B1022" s="144" t="s">
        <v>2713</v>
      </c>
      <c r="C1022" s="145">
        <v>43705</v>
      </c>
      <c r="D1022" s="145">
        <v>45166</v>
      </c>
      <c r="E1022" s="145">
        <f t="shared" si="143"/>
        <v>45896</v>
      </c>
      <c r="F1022" s="144" t="s">
        <v>5836</v>
      </c>
      <c r="G1022" s="144" t="s">
        <v>5058</v>
      </c>
      <c r="H1022" s="144" t="s">
        <v>19</v>
      </c>
      <c r="I1022" s="144" t="s">
        <v>3492</v>
      </c>
      <c r="J1022" s="144" t="s">
        <v>2467</v>
      </c>
      <c r="K1022" s="146" t="str">
        <f t="shared" si="141"/>
        <v>LP</v>
      </c>
      <c r="L1022" s="148" t="s">
        <v>6264</v>
      </c>
      <c r="M1022" s="144" t="str">
        <f t="shared" si="142"/>
        <v>Low</v>
      </c>
      <c r="N1022" s="144" t="s">
        <v>7445</v>
      </c>
      <c r="O1022" s="189" t="s">
        <v>8304</v>
      </c>
      <c r="P1022" s="144" t="s">
        <v>8305</v>
      </c>
      <c r="Q1022" s="147" t="s">
        <v>8306</v>
      </c>
    </row>
    <row r="1023" spans="1:18" s="10" customFormat="1" ht="53.25" customHeight="1" x14ac:dyDescent="0.35">
      <c r="A1023" s="144" t="str">
        <f t="shared" ca="1" si="139"/>
        <v>Expired</v>
      </c>
      <c r="B1023" s="144" t="s">
        <v>2717</v>
      </c>
      <c r="C1023" s="145">
        <v>44554</v>
      </c>
      <c r="D1023" s="145">
        <v>44554</v>
      </c>
      <c r="E1023" s="145">
        <f t="shared" si="143"/>
        <v>45283</v>
      </c>
      <c r="F1023" s="144" t="s">
        <v>5837</v>
      </c>
      <c r="G1023" s="144" t="s">
        <v>5059</v>
      </c>
      <c r="H1023" s="144" t="s">
        <v>7919</v>
      </c>
      <c r="I1023" s="144" t="s">
        <v>3492</v>
      </c>
      <c r="J1023" s="144" t="s">
        <v>2467</v>
      </c>
      <c r="K1023" s="146" t="str">
        <f t="shared" si="141"/>
        <v>LP</v>
      </c>
      <c r="L1023" s="148" t="s">
        <v>6264</v>
      </c>
      <c r="M1023" s="144" t="str">
        <f t="shared" si="142"/>
        <v>Low</v>
      </c>
      <c r="N1023" s="144" t="s">
        <v>3791</v>
      </c>
      <c r="O1023" s="189" t="s">
        <v>9040</v>
      </c>
      <c r="P1023" s="144" t="s">
        <v>8132</v>
      </c>
      <c r="Q1023" s="152" t="s">
        <v>9041</v>
      </c>
    </row>
    <row r="1024" spans="1:18" s="10" customFormat="1" ht="42.75" customHeight="1" x14ac:dyDescent="0.35">
      <c r="A1024" s="144" t="str">
        <f t="shared" ca="1" si="139"/>
        <v>Active</v>
      </c>
      <c r="B1024" s="144" t="s">
        <v>5901</v>
      </c>
      <c r="C1024" s="145">
        <v>43879</v>
      </c>
      <c r="D1024" s="145">
        <v>45340</v>
      </c>
      <c r="E1024" s="145">
        <f t="shared" si="143"/>
        <v>46070</v>
      </c>
      <c r="F1024" s="144" t="s">
        <v>1598</v>
      </c>
      <c r="G1024" s="144" t="s">
        <v>5060</v>
      </c>
      <c r="H1024" s="144" t="s">
        <v>7919</v>
      </c>
      <c r="I1024" s="144" t="s">
        <v>3492</v>
      </c>
      <c r="J1024" s="144" t="s">
        <v>2467</v>
      </c>
      <c r="K1024" s="146" t="str">
        <f t="shared" si="141"/>
        <v>LP</v>
      </c>
      <c r="L1024" s="148" t="s">
        <v>6261</v>
      </c>
      <c r="M1024" s="144" t="str">
        <f t="shared" si="142"/>
        <v>Medium</v>
      </c>
      <c r="N1024" s="144" t="s">
        <v>7700</v>
      </c>
      <c r="O1024" s="189" t="s">
        <v>8130</v>
      </c>
      <c r="P1024" s="144" t="s">
        <v>5900</v>
      </c>
      <c r="Q1024" s="147" t="s">
        <v>8131</v>
      </c>
    </row>
    <row r="1025" spans="1:17" s="10" customFormat="1" ht="41.25" customHeight="1" x14ac:dyDescent="0.35">
      <c r="A1025" s="144" t="str">
        <f t="shared" ca="1" si="139"/>
        <v>Active</v>
      </c>
      <c r="B1025" s="144" t="s">
        <v>6243</v>
      </c>
      <c r="C1025" s="145">
        <v>44893</v>
      </c>
      <c r="D1025" s="145">
        <v>45624</v>
      </c>
      <c r="E1025" s="145">
        <f>DATE(YEAR(D1025),MONTH(D1025)+18,DAY(D1025)-1)</f>
        <v>46169</v>
      </c>
      <c r="F1025" s="144" t="s">
        <v>6244</v>
      </c>
      <c r="G1025" s="144" t="s">
        <v>6245</v>
      </c>
      <c r="H1025" s="144" t="s">
        <v>7919</v>
      </c>
      <c r="I1025" s="144" t="s">
        <v>3492</v>
      </c>
      <c r="J1025" s="144" t="s">
        <v>2467</v>
      </c>
      <c r="K1025" s="146" t="str">
        <f t="shared" si="141"/>
        <v>LP</v>
      </c>
      <c r="L1025" s="148" t="s">
        <v>6261</v>
      </c>
      <c r="M1025" s="144" t="str">
        <f t="shared" si="142"/>
        <v>Medium</v>
      </c>
      <c r="N1025" s="144" t="s">
        <v>7360</v>
      </c>
      <c r="O1025" s="189" t="s">
        <v>10473</v>
      </c>
      <c r="P1025" s="144" t="s">
        <v>6246</v>
      </c>
      <c r="Q1025" s="147" t="s">
        <v>10474</v>
      </c>
    </row>
    <row r="1026" spans="1:17" s="10" customFormat="1" ht="47.6" x14ac:dyDescent="0.35">
      <c r="A1026" s="144" t="str">
        <f t="shared" ca="1" si="139"/>
        <v>Expired</v>
      </c>
      <c r="B1026" s="144" t="s">
        <v>2191</v>
      </c>
      <c r="C1026" s="145">
        <v>44246</v>
      </c>
      <c r="D1026" s="145">
        <f>C1026</f>
        <v>44246</v>
      </c>
      <c r="E1026" s="145">
        <f>DATE(YEAR(D1026)+2,MONTH(D1026),DAY(D1026)-1)</f>
        <v>44975</v>
      </c>
      <c r="F1026" s="144" t="s">
        <v>5838</v>
      </c>
      <c r="G1026" s="144" t="s">
        <v>5061</v>
      </c>
      <c r="H1026" s="144" t="s">
        <v>7919</v>
      </c>
      <c r="I1026" s="144" t="s">
        <v>3492</v>
      </c>
      <c r="J1026" s="144" t="s">
        <v>2467</v>
      </c>
      <c r="K1026" s="146" t="str">
        <f t="shared" si="141"/>
        <v>LP</v>
      </c>
      <c r="L1026" s="148" t="s">
        <v>6264</v>
      </c>
      <c r="M1026" s="144" t="str">
        <f t="shared" si="142"/>
        <v>Low</v>
      </c>
      <c r="N1026" s="144" t="s">
        <v>1364</v>
      </c>
      <c r="O1026" s="189" t="s">
        <v>9039</v>
      </c>
      <c r="P1026" s="144" t="s">
        <v>8128</v>
      </c>
      <c r="Q1026" s="147" t="s">
        <v>8129</v>
      </c>
    </row>
    <row r="1027" spans="1:17" s="10" customFormat="1" ht="111" x14ac:dyDescent="0.35">
      <c r="A1027" s="144" t="str">
        <f t="shared" ca="1" si="139"/>
        <v>Active</v>
      </c>
      <c r="B1027" s="144" t="s">
        <v>2858</v>
      </c>
      <c r="C1027" s="145">
        <v>44712</v>
      </c>
      <c r="D1027" s="145">
        <v>45443</v>
      </c>
      <c r="E1027" s="145">
        <f>DATE(YEAR(D1027)+2,MONTH(D1027),DAY(D1027)-1)</f>
        <v>46172</v>
      </c>
      <c r="F1027" s="144" t="s">
        <v>5839</v>
      </c>
      <c r="G1027" s="144" t="s">
        <v>5063</v>
      </c>
      <c r="H1027" s="144" t="s">
        <v>45</v>
      </c>
      <c r="I1027" s="144" t="s">
        <v>3492</v>
      </c>
      <c r="J1027" s="144" t="s">
        <v>2467</v>
      </c>
      <c r="K1027" s="146" t="str">
        <f t="shared" si="141"/>
        <v>LP</v>
      </c>
      <c r="L1027" s="148" t="s">
        <v>6261</v>
      </c>
      <c r="M1027" s="144" t="str">
        <f t="shared" si="142"/>
        <v>Medium</v>
      </c>
      <c r="N1027" s="144" t="s">
        <v>5064</v>
      </c>
      <c r="O1027" s="189" t="s">
        <v>8562</v>
      </c>
      <c r="P1027" s="144" t="s">
        <v>8563</v>
      </c>
      <c r="Q1027" s="147" t="s">
        <v>8564</v>
      </c>
    </row>
    <row r="1028" spans="1:17" s="10" customFormat="1" ht="63.45" x14ac:dyDescent="0.35">
      <c r="A1028" s="144" t="str">
        <f t="shared" ca="1" si="139"/>
        <v>Active</v>
      </c>
      <c r="B1028" s="144" t="s">
        <v>10410</v>
      </c>
      <c r="C1028" s="145">
        <v>41843</v>
      </c>
      <c r="D1028" s="145">
        <v>45708</v>
      </c>
      <c r="E1028" s="145">
        <f>DATE(YEAR(D1028),MONTH(D1028)+18,DAY(D1028)-1)</f>
        <v>46253</v>
      </c>
      <c r="F1028" s="144" t="s">
        <v>10411</v>
      </c>
      <c r="G1028" s="144" t="s">
        <v>10412</v>
      </c>
      <c r="H1028" s="144" t="s">
        <v>7919</v>
      </c>
      <c r="I1028" s="144" t="s">
        <v>3492</v>
      </c>
      <c r="J1028" s="144" t="s">
        <v>2467</v>
      </c>
      <c r="K1028" s="146" t="str">
        <f t="shared" si="141"/>
        <v>LP</v>
      </c>
      <c r="L1028" s="144" t="s">
        <v>6261</v>
      </c>
      <c r="M1028" s="144" t="str">
        <f>IF(EXACT(L1028,"Overseas Charities Operating in Jamaica"),"Medium",IF(EXACT(L1028,"Muslim Groups/Foundations"),"Medium",IF(EXACT(L1028,"Churches"),"Low",IF(EXACT(L1028,"Benevolent Societies"),"Low",IF(EXACT(L1028,"Alumni/Past Students Associations"),"Low",IF(EXACT(L1028,"Schools(Government/Private)"),"Low",IF(EXACT(L1028,"Govt.Based Trusts/Charities"),"Low",IF(EXACT(L1028,"Trust"),"Medium",IF(EXACT(L1028,"Company Based Foundations"),"Medium",IF(EXACT(L1028,"Other Foundations"),"Medium",IF(EXACT(L1028,"Unincorporated Groups"),"Medium","")))))))))))</f>
        <v>Medium</v>
      </c>
      <c r="N1028" s="144" t="s">
        <v>10413</v>
      </c>
      <c r="O1028" s="189" t="s">
        <v>10414</v>
      </c>
      <c r="P1028" s="144" t="s">
        <v>10415</v>
      </c>
      <c r="Q1028" s="147" t="s">
        <v>10416</v>
      </c>
    </row>
    <row r="1029" spans="1:17" s="10" customFormat="1" ht="142.75" x14ac:dyDescent="0.35">
      <c r="A1029" s="144" t="str">
        <f t="shared" ca="1" si="139"/>
        <v>Expired</v>
      </c>
      <c r="B1029" s="144" t="s">
        <v>887</v>
      </c>
      <c r="C1029" s="145">
        <v>42709</v>
      </c>
      <c r="D1029" s="145">
        <v>44172</v>
      </c>
      <c r="E1029" s="145">
        <f>DATE(YEAR(D1029)+2,MONTH(D1029),DAY(D1029)-1)</f>
        <v>44901</v>
      </c>
      <c r="F1029" s="144" t="s">
        <v>895</v>
      </c>
      <c r="G1029" s="144" t="s">
        <v>5068</v>
      </c>
      <c r="H1029" s="144" t="s">
        <v>7919</v>
      </c>
      <c r="I1029" s="144" t="s">
        <v>3492</v>
      </c>
      <c r="J1029" s="144" t="s">
        <v>2467</v>
      </c>
      <c r="K1029" s="146" t="str">
        <f t="shared" si="141"/>
        <v>LP</v>
      </c>
      <c r="L1029" s="148" t="s">
        <v>6262</v>
      </c>
      <c r="M1029" s="144" t="str">
        <f t="shared" ref="M1029:M1051" si="144">IF(EXACT(L1029,"Overseas Charities Operating in Jamaica"),"Medium",IF(EXACT(L1029,"Muslim Groups/Foundations"),"Medium",IF(EXACT(L1029,"Churches"),"Low",IF(EXACT(L1029,"Benevolent Societies"),"Low",IF(EXACT(L1029,"Alumni/Past Students'associations"),"Low",IF(EXACT(L1029,"Schools(Government/Private)"),"Low",IF(EXACT(L1029,"Govt.Based Trust/Charities"),"Low",IF(EXACT(L1029,"Trust"),"Medium",IF(EXACT(L1029,"Company Based Foundations"),"Medium",IF(EXACT(L1029,"Other Foundations"),"Medium",IF(EXACT(L1029,"Unincorporated Groups"),"Medium","")))))))))))</f>
        <v>Medium</v>
      </c>
      <c r="N1029" s="144" t="s">
        <v>7701</v>
      </c>
      <c r="O1029" s="189" t="s">
        <v>9124</v>
      </c>
      <c r="P1029" s="144" t="s">
        <v>9125</v>
      </c>
      <c r="Q1029" s="147" t="s">
        <v>9126</v>
      </c>
    </row>
    <row r="1030" spans="1:17" s="10" customFormat="1" ht="111" x14ac:dyDescent="0.35">
      <c r="A1030" s="144" t="str">
        <f t="shared" ca="1" si="139"/>
        <v>Expired</v>
      </c>
      <c r="B1030" s="144" t="s">
        <v>2745</v>
      </c>
      <c r="C1030" s="145">
        <v>42619</v>
      </c>
      <c r="D1030" s="145">
        <v>44080</v>
      </c>
      <c r="E1030" s="145">
        <f>DATE(YEAR(D1030)+2,MONTH(D1030),DAY(D1030)-1)</f>
        <v>44809</v>
      </c>
      <c r="F1030" s="144" t="s">
        <v>6230</v>
      </c>
      <c r="G1030" s="144" t="s">
        <v>5069</v>
      </c>
      <c r="H1030" s="144" t="s">
        <v>19</v>
      </c>
      <c r="I1030" s="144" t="s">
        <v>3492</v>
      </c>
      <c r="J1030" s="144" t="s">
        <v>2467</v>
      </c>
      <c r="K1030" s="146" t="str">
        <f t="shared" si="141"/>
        <v>LP</v>
      </c>
      <c r="L1030" s="148" t="s">
        <v>6264</v>
      </c>
      <c r="M1030" s="144" t="str">
        <f t="shared" si="144"/>
        <v>Low</v>
      </c>
      <c r="N1030" s="144" t="s">
        <v>7702</v>
      </c>
      <c r="O1030" s="189" t="s">
        <v>8146</v>
      </c>
      <c r="P1030" s="144" t="s">
        <v>1851</v>
      </c>
      <c r="Q1030" s="147" t="s">
        <v>8147</v>
      </c>
    </row>
    <row r="1031" spans="1:17" s="10" customFormat="1" ht="79.3" x14ac:dyDescent="0.35">
      <c r="A1031" s="144" t="str">
        <f t="shared" ca="1" si="139"/>
        <v>Active</v>
      </c>
      <c r="B1031" s="144" t="s">
        <v>6219</v>
      </c>
      <c r="C1031" s="145">
        <v>44873</v>
      </c>
      <c r="D1031" s="145">
        <v>45604</v>
      </c>
      <c r="E1031" s="145">
        <f>DATE(YEAR(D1031)+1,MONTH(D1031),DAY(D1031)-1)</f>
        <v>45968</v>
      </c>
      <c r="F1031" s="144" t="s">
        <v>6231</v>
      </c>
      <c r="G1031" s="144" t="s">
        <v>6274</v>
      </c>
      <c r="H1031" s="144" t="s">
        <v>19</v>
      </c>
      <c r="I1031" s="144" t="s">
        <v>3492</v>
      </c>
      <c r="J1031" s="144" t="s">
        <v>2467</v>
      </c>
      <c r="K1031" s="146" t="str">
        <f t="shared" si="141"/>
        <v>LP</v>
      </c>
      <c r="L1031" s="148" t="s">
        <v>6263</v>
      </c>
      <c r="M1031" s="144" t="str">
        <f t="shared" si="144"/>
        <v>Medium</v>
      </c>
      <c r="N1031" s="144" t="s">
        <v>7361</v>
      </c>
      <c r="O1031" s="189" t="s">
        <v>9122</v>
      </c>
      <c r="P1031" s="144" t="s">
        <v>9121</v>
      </c>
      <c r="Q1031" s="152" t="s">
        <v>9123</v>
      </c>
    </row>
    <row r="1032" spans="1:17" s="10" customFormat="1" ht="53.25" customHeight="1" x14ac:dyDescent="0.35">
      <c r="A1032" s="144" t="str">
        <f t="shared" ca="1" si="139"/>
        <v>Active</v>
      </c>
      <c r="B1032" s="144" t="s">
        <v>10770</v>
      </c>
      <c r="C1032" s="145">
        <v>43052</v>
      </c>
      <c r="D1032" s="145">
        <v>45845</v>
      </c>
      <c r="E1032" s="145">
        <f>DATE(YEAR(D1032),MONTH(D1032)+18,DAY(D1032)-1)</f>
        <v>46393</v>
      </c>
      <c r="F1032" s="144" t="s">
        <v>1117</v>
      </c>
      <c r="G1032" s="144" t="s">
        <v>5070</v>
      </c>
      <c r="H1032" s="144" t="s">
        <v>7919</v>
      </c>
      <c r="I1032" s="144" t="s">
        <v>3492</v>
      </c>
      <c r="J1032" s="144" t="s">
        <v>2467</v>
      </c>
      <c r="K1032" s="146" t="str">
        <f t="shared" si="141"/>
        <v>LP</v>
      </c>
      <c r="L1032" s="148" t="s">
        <v>6264</v>
      </c>
      <c r="M1032" s="144" t="str">
        <f t="shared" si="144"/>
        <v>Low</v>
      </c>
      <c r="N1032" s="144" t="s">
        <v>7589</v>
      </c>
      <c r="O1032" s="189" t="s">
        <v>8148</v>
      </c>
      <c r="P1032" s="144" t="s">
        <v>8149</v>
      </c>
      <c r="Q1032" s="147" t="s">
        <v>10771</v>
      </c>
    </row>
    <row r="1033" spans="1:17" s="10" customFormat="1" ht="50.25" customHeight="1" x14ac:dyDescent="0.35">
      <c r="A1033" s="144" t="str">
        <f t="shared" ca="1" si="139"/>
        <v>Expired</v>
      </c>
      <c r="B1033" s="144" t="s">
        <v>8150</v>
      </c>
      <c r="C1033" s="145">
        <v>44706</v>
      </c>
      <c r="D1033" s="145">
        <v>44706</v>
      </c>
      <c r="E1033" s="145">
        <f>DATE(YEAR(D1033)+2,MONTH(D1033),DAY(D1033)-1)</f>
        <v>45436</v>
      </c>
      <c r="F1033" s="144" t="s">
        <v>5840</v>
      </c>
      <c r="G1033" s="144" t="s">
        <v>5071</v>
      </c>
      <c r="H1033" s="144" t="s">
        <v>7919</v>
      </c>
      <c r="I1033" s="144" t="s">
        <v>3492</v>
      </c>
      <c r="J1033" s="144" t="s">
        <v>2467</v>
      </c>
      <c r="K1033" s="146" t="str">
        <f t="shared" si="141"/>
        <v>LP</v>
      </c>
      <c r="L1033" s="148" t="s">
        <v>6261</v>
      </c>
      <c r="M1033" s="144" t="str">
        <f t="shared" si="144"/>
        <v>Medium</v>
      </c>
      <c r="N1033" s="144" t="s">
        <v>7703</v>
      </c>
      <c r="O1033" s="189" t="s">
        <v>8151</v>
      </c>
      <c r="P1033" s="144" t="s">
        <v>8152</v>
      </c>
      <c r="Q1033" s="147" t="s">
        <v>8153</v>
      </c>
    </row>
    <row r="1034" spans="1:17" s="10" customFormat="1" ht="57" customHeight="1" x14ac:dyDescent="0.35">
      <c r="A1034" s="144" t="str">
        <f t="shared" ca="1" si="139"/>
        <v>Active</v>
      </c>
      <c r="B1034" s="144" t="s">
        <v>2838</v>
      </c>
      <c r="C1034" s="145">
        <v>44690</v>
      </c>
      <c r="D1034" s="145">
        <v>45421</v>
      </c>
      <c r="E1034" s="145">
        <f>DATE(YEAR(D1034)+2,MONTH(D1034),DAY(D1034)-1)</f>
        <v>46150</v>
      </c>
      <c r="F1034" s="144" t="s">
        <v>5841</v>
      </c>
      <c r="G1034" s="144" t="s">
        <v>5073</v>
      </c>
      <c r="H1034" s="144" t="s">
        <v>7919</v>
      </c>
      <c r="I1034" s="144" t="s">
        <v>3492</v>
      </c>
      <c r="J1034" s="144" t="s">
        <v>2467</v>
      </c>
      <c r="K1034" s="146" t="str">
        <f t="shared" si="141"/>
        <v>LP</v>
      </c>
      <c r="L1034" s="148" t="s">
        <v>6268</v>
      </c>
      <c r="M1034" s="144" t="str">
        <f t="shared" si="144"/>
        <v>Low</v>
      </c>
      <c r="N1034" s="144" t="s">
        <v>5074</v>
      </c>
      <c r="O1034" s="189" t="s">
        <v>10304</v>
      </c>
      <c r="P1034" s="144" t="s">
        <v>10305</v>
      </c>
      <c r="Q1034" s="152" t="s">
        <v>10306</v>
      </c>
    </row>
    <row r="1035" spans="1:17" s="10" customFormat="1" ht="31.75" x14ac:dyDescent="0.35">
      <c r="A1035" s="144" t="str">
        <f t="shared" ca="1" si="139"/>
        <v>Expired</v>
      </c>
      <c r="B1035" s="148" t="s">
        <v>3145</v>
      </c>
      <c r="C1035" s="153">
        <v>44139</v>
      </c>
      <c r="D1035" s="157">
        <v>44119</v>
      </c>
      <c r="E1035" s="145">
        <f>DATE(YEAR(D1035)+2,MONTH(D1035),DAY(D1035)-1)</f>
        <v>44848</v>
      </c>
      <c r="F1035" s="144" t="s">
        <v>5842</v>
      </c>
      <c r="G1035" s="148" t="s">
        <v>5075</v>
      </c>
      <c r="H1035" s="148" t="s">
        <v>13</v>
      </c>
      <c r="I1035" s="148" t="s">
        <v>2237</v>
      </c>
      <c r="J1035" s="144" t="s">
        <v>2467</v>
      </c>
      <c r="K1035" s="146" t="str">
        <f t="shared" si="141"/>
        <v>LP</v>
      </c>
      <c r="L1035" s="148" t="s">
        <v>6264</v>
      </c>
      <c r="M1035" s="144" t="str">
        <f t="shared" si="144"/>
        <v>Low</v>
      </c>
      <c r="N1035" s="148" t="s">
        <v>2356</v>
      </c>
      <c r="O1035" s="190"/>
      <c r="P1035" s="148" t="s">
        <v>2357</v>
      </c>
      <c r="Q1035" s="152" t="s">
        <v>5076</v>
      </c>
    </row>
    <row r="1036" spans="1:17" s="10" customFormat="1" ht="52.5" customHeight="1" x14ac:dyDescent="0.35">
      <c r="A1036" s="144" t="str">
        <f t="shared" ca="1" si="139"/>
        <v>Expired</v>
      </c>
      <c r="B1036" s="144" t="s">
        <v>9223</v>
      </c>
      <c r="C1036" s="145">
        <v>42187</v>
      </c>
      <c r="D1036" s="145">
        <v>45331</v>
      </c>
      <c r="E1036" s="145">
        <f>DATE(YEAR(D1036)+1,MONTH(D1036),DAY(D1036)-1)</f>
        <v>45696</v>
      </c>
      <c r="F1036" s="144" t="s">
        <v>9224</v>
      </c>
      <c r="G1036" s="144" t="s">
        <v>9225</v>
      </c>
      <c r="H1036" s="144" t="s">
        <v>7919</v>
      </c>
      <c r="I1036" s="144" t="s">
        <v>3492</v>
      </c>
      <c r="J1036" s="144" t="s">
        <v>2467</v>
      </c>
      <c r="K1036" s="146" t="str">
        <f t="shared" si="141"/>
        <v>LP</v>
      </c>
      <c r="L1036" s="148" t="s">
        <v>6262</v>
      </c>
      <c r="M1036" s="144" t="str">
        <f t="shared" si="144"/>
        <v>Medium</v>
      </c>
      <c r="N1036" s="144" t="s">
        <v>9226</v>
      </c>
      <c r="O1036" s="189" t="s">
        <v>9227</v>
      </c>
      <c r="P1036" s="144" t="s">
        <v>9228</v>
      </c>
      <c r="Q1036" s="152" t="s">
        <v>9229</v>
      </c>
    </row>
    <row r="1037" spans="1:17" s="10" customFormat="1" ht="52.5" customHeight="1" x14ac:dyDescent="0.35">
      <c r="A1037" s="144" t="str">
        <f t="shared" ca="1" si="139"/>
        <v>Active</v>
      </c>
      <c r="B1037" s="144" t="s">
        <v>5920</v>
      </c>
      <c r="C1037" s="145">
        <v>41815</v>
      </c>
      <c r="D1037" s="145">
        <v>45468</v>
      </c>
      <c r="E1037" s="145">
        <f>DATE(YEAR(D1037)+2,MONTH(D1037),DAY(D1037)-1)</f>
        <v>46197</v>
      </c>
      <c r="F1037" s="144" t="s">
        <v>2057</v>
      </c>
      <c r="G1037" s="144" t="s">
        <v>3541</v>
      </c>
      <c r="H1037" s="144" t="s">
        <v>7919</v>
      </c>
      <c r="I1037" s="144" t="s">
        <v>3492</v>
      </c>
      <c r="J1037" s="144" t="s">
        <v>3455</v>
      </c>
      <c r="K1037" s="146" t="s">
        <v>2580</v>
      </c>
      <c r="L1037" s="148" t="s">
        <v>6263</v>
      </c>
      <c r="M1037" s="144" t="str">
        <f t="shared" si="144"/>
        <v>Medium</v>
      </c>
      <c r="N1037" s="144" t="s">
        <v>291</v>
      </c>
      <c r="O1037" s="189" t="s">
        <v>9476</v>
      </c>
      <c r="P1037" s="144" t="s">
        <v>9477</v>
      </c>
      <c r="Q1037" s="147" t="s">
        <v>9478</v>
      </c>
    </row>
    <row r="1038" spans="1:17" s="10" customFormat="1" ht="126.9" x14ac:dyDescent="0.35">
      <c r="A1038" s="144" t="str">
        <f t="shared" ca="1" si="139"/>
        <v>Expired</v>
      </c>
      <c r="B1038" s="144" t="s">
        <v>5969</v>
      </c>
      <c r="C1038" s="145">
        <v>42885</v>
      </c>
      <c r="D1038" s="145">
        <v>45076</v>
      </c>
      <c r="E1038" s="145">
        <f>DATE(YEAR(D1038)+2,MONTH(D1038),DAY(D1038)-1)</f>
        <v>45806</v>
      </c>
      <c r="F1038" s="144" t="s">
        <v>958</v>
      </c>
      <c r="G1038" s="144" t="s">
        <v>5079</v>
      </c>
      <c r="H1038" s="144" t="s">
        <v>7919</v>
      </c>
      <c r="I1038" s="144" t="s">
        <v>3492</v>
      </c>
      <c r="J1038" s="144" t="s">
        <v>2467</v>
      </c>
      <c r="K1038" s="146" t="str">
        <f>IF(EXACT(J1038,"C - COMPANY ACT"),"LP",IF(EXACT(J1038,"V- VEST ACT (WITHIN PARLIAMENT) "),"LP",IF(EXACT(J1038,"FS - FRIENDLY SOCIETIES ACT"),"LP",IF(EXACT(J1038,"UN - UNICORPORATED"),"LA",""))))</f>
        <v>LP</v>
      </c>
      <c r="L1038" s="148" t="s">
        <v>6261</v>
      </c>
      <c r="M1038" s="144" t="str">
        <f t="shared" si="144"/>
        <v>Medium</v>
      </c>
      <c r="N1038" s="144" t="s">
        <v>7704</v>
      </c>
      <c r="O1038" s="189" t="s">
        <v>8005</v>
      </c>
      <c r="P1038" s="144" t="s">
        <v>1101</v>
      </c>
      <c r="Q1038" s="147" t="s">
        <v>5080</v>
      </c>
    </row>
    <row r="1039" spans="1:17" s="10" customFormat="1" ht="48" customHeight="1" x14ac:dyDescent="0.35">
      <c r="A1039" s="144" t="str">
        <f t="shared" ca="1" si="139"/>
        <v>Expired</v>
      </c>
      <c r="B1039" s="144" t="s">
        <v>2574</v>
      </c>
      <c r="C1039" s="145">
        <v>44386</v>
      </c>
      <c r="D1039" s="145">
        <v>44386</v>
      </c>
      <c r="E1039" s="145">
        <f>DATE(YEAR(D1039)+2,MONTH(D1039),DAY(D1039)-1)</f>
        <v>45115</v>
      </c>
      <c r="F1039" s="144" t="s">
        <v>5843</v>
      </c>
      <c r="G1039" s="144" t="s">
        <v>4657</v>
      </c>
      <c r="H1039" s="144" t="s">
        <v>19</v>
      </c>
      <c r="I1039" s="144" t="s">
        <v>3492</v>
      </c>
      <c r="J1039" s="144" t="s">
        <v>2467</v>
      </c>
      <c r="K1039" s="146" t="str">
        <f>IF(EXACT(J1039,"C - COMPANY ACT"),"LP",IF(EXACT(J1039,"V- VEST ACT (WITHIN PARLIAMENT) "),"LP",IF(EXACT(J1039,"FS - FRIENDLY SOCIETIES ACT"),"LP",IF(EXACT(J1039,"UN - UNICORPORATED"),"LA",""))))</f>
        <v>LP</v>
      </c>
      <c r="L1039" s="148" t="s">
        <v>6261</v>
      </c>
      <c r="M1039" s="144" t="str">
        <f t="shared" si="144"/>
        <v>Medium</v>
      </c>
      <c r="N1039" s="144" t="s">
        <v>7705</v>
      </c>
      <c r="O1039" s="189"/>
      <c r="P1039" s="144" t="s">
        <v>2906</v>
      </c>
      <c r="Q1039" s="152" t="s">
        <v>5081</v>
      </c>
    </row>
    <row r="1040" spans="1:17" s="10" customFormat="1" ht="31.75" x14ac:dyDescent="0.35">
      <c r="A1040" s="144" t="str">
        <f t="shared" ca="1" si="139"/>
        <v>Expired</v>
      </c>
      <c r="B1040" s="148" t="s">
        <v>8853</v>
      </c>
      <c r="C1040" s="153">
        <v>44347</v>
      </c>
      <c r="D1040" s="157">
        <v>45077</v>
      </c>
      <c r="E1040" s="145">
        <f>DATE(YEAR(D1040)+2,MONTH(D1040),DAY(D1040)-1)</f>
        <v>45807</v>
      </c>
      <c r="F1040" s="144" t="s">
        <v>10628</v>
      </c>
      <c r="G1040" s="148" t="s">
        <v>4939</v>
      </c>
      <c r="H1040" s="148" t="s">
        <v>7</v>
      </c>
      <c r="I1040" s="148" t="s">
        <v>2237</v>
      </c>
      <c r="J1040" s="144" t="s">
        <v>2467</v>
      </c>
      <c r="K1040" s="146" t="str">
        <f>IF(EXACT(J1040,"C - COMPANY ACT"),"LP",IF(EXACT(J1040,"V- VEST ACT (WITHIN PARLIAMENT) "),"LP",IF(EXACT(J1040,"FS - FRIENDLY SOCIETIES ACT"),"LP",IF(EXACT(J1040,"UN - UNICORPORATED"),"LA",""))))</f>
        <v>LP</v>
      </c>
      <c r="L1040" s="148" t="s">
        <v>6261</v>
      </c>
      <c r="M1040" s="144" t="str">
        <f t="shared" si="144"/>
        <v>Medium</v>
      </c>
      <c r="N1040" s="148" t="s">
        <v>3141</v>
      </c>
      <c r="O1040" s="190"/>
      <c r="P1040" s="148" t="s">
        <v>3142</v>
      </c>
      <c r="Q1040" s="158" t="s">
        <v>4940</v>
      </c>
    </row>
    <row r="1041" spans="1:17" s="10" customFormat="1" ht="53.25" customHeight="1" x14ac:dyDescent="0.35">
      <c r="A1041" s="144" t="str">
        <f t="shared" ca="1" si="139"/>
        <v>Active</v>
      </c>
      <c r="B1041" s="144" t="s">
        <v>6283</v>
      </c>
      <c r="C1041" s="145">
        <v>44907</v>
      </c>
      <c r="D1041" s="145">
        <v>45638</v>
      </c>
      <c r="E1041" s="145">
        <f>DATE(YEAR(D1041)+1,MONTH(D1041),DAY(D1041)-1)</f>
        <v>46002</v>
      </c>
      <c r="F1041" s="144" t="s">
        <v>7227</v>
      </c>
      <c r="G1041" s="144" t="s">
        <v>4757</v>
      </c>
      <c r="H1041" s="144" t="s">
        <v>7919</v>
      </c>
      <c r="I1041" s="144" t="s">
        <v>3492</v>
      </c>
      <c r="J1041" s="144" t="s">
        <v>2467</v>
      </c>
      <c r="K1041" s="146" t="s">
        <v>2580</v>
      </c>
      <c r="L1041" s="148" t="s">
        <v>6261</v>
      </c>
      <c r="M1041" s="144" t="str">
        <f t="shared" si="144"/>
        <v>Medium</v>
      </c>
      <c r="N1041" s="144" t="s">
        <v>6284</v>
      </c>
      <c r="O1041" s="189" t="s">
        <v>10494</v>
      </c>
      <c r="P1041" s="144" t="s">
        <v>9117</v>
      </c>
      <c r="Q1041" s="152" t="s">
        <v>9118</v>
      </c>
    </row>
    <row r="1042" spans="1:17" s="10" customFormat="1" ht="36.75" customHeight="1" x14ac:dyDescent="0.35">
      <c r="A1042" s="144" t="str">
        <f t="shared" ca="1" si="139"/>
        <v>Expired</v>
      </c>
      <c r="B1042" s="144" t="s">
        <v>6181</v>
      </c>
      <c r="C1042" s="145">
        <v>44860</v>
      </c>
      <c r="D1042" s="145">
        <f>C1042</f>
        <v>44860</v>
      </c>
      <c r="E1042" s="145">
        <f t="shared" ref="E1042:E1058" si="145">DATE(YEAR(D1042)+2,MONTH(D1042),DAY(D1042)-1)</f>
        <v>45590</v>
      </c>
      <c r="F1042" s="144" t="s">
        <v>6182</v>
      </c>
      <c r="G1042" s="144" t="s">
        <v>6183</v>
      </c>
      <c r="H1042" s="144" t="s">
        <v>7919</v>
      </c>
      <c r="I1042" s="144" t="s">
        <v>3492</v>
      </c>
      <c r="J1042" s="144" t="s">
        <v>2467</v>
      </c>
      <c r="K1042" s="146" t="str">
        <f>IF(EXACT(J1042,"C - COMPANY ACT"),"LP",IF(EXACT(J1042,"V- VEST ACT (WITHIN PARLIAMENT) "),"LP",IF(EXACT(J1042,"FS - FRIENDLY SOCIETIES ACT"),"LP",IF(EXACT(J1042,"UN - UNICORPORATED"),"LA",""))))</f>
        <v>LP</v>
      </c>
      <c r="L1042" s="148" t="s">
        <v>6261</v>
      </c>
      <c r="M1042" s="144" t="str">
        <f t="shared" si="144"/>
        <v>Medium</v>
      </c>
      <c r="N1042" s="144" t="s">
        <v>7362</v>
      </c>
      <c r="O1042" s="189" t="s">
        <v>9114</v>
      </c>
      <c r="P1042" s="144" t="s">
        <v>9115</v>
      </c>
      <c r="Q1042" s="152" t="s">
        <v>9116</v>
      </c>
    </row>
    <row r="1043" spans="1:17" s="10" customFormat="1" ht="38.25" customHeight="1" x14ac:dyDescent="0.35">
      <c r="A1043" s="144" t="str">
        <f t="shared" ca="1" si="139"/>
        <v>Expired</v>
      </c>
      <c r="B1043" s="148" t="s">
        <v>5895</v>
      </c>
      <c r="C1043" s="148"/>
      <c r="D1043" s="157">
        <v>44360</v>
      </c>
      <c r="E1043" s="145">
        <f t="shared" si="145"/>
        <v>45089</v>
      </c>
      <c r="F1043" s="144" t="s">
        <v>5844</v>
      </c>
      <c r="G1043" s="148" t="s">
        <v>5084</v>
      </c>
      <c r="H1043" s="148" t="s">
        <v>13</v>
      </c>
      <c r="I1043" s="148" t="s">
        <v>2237</v>
      </c>
      <c r="J1043" s="144"/>
      <c r="K1043" s="146" t="str">
        <f>IF(EXACT(J1043,"C - COMPANY ACT"),"LP",IF(EXACT(J1043,"V- VEST ACT (WITHIN PARLIAMENT) "),"LP",IF(EXACT(J1043,"FS - FRIENDLY SOCIETIES ACT"),"LP",IF(EXACT(J1043,"UN - UNICORPORATED"),"LA",""))))</f>
        <v/>
      </c>
      <c r="L1043" s="148" t="s">
        <v>6264</v>
      </c>
      <c r="M1043" s="144" t="str">
        <f t="shared" si="144"/>
        <v>Low</v>
      </c>
      <c r="N1043" s="148" t="s">
        <v>2358</v>
      </c>
      <c r="O1043" s="190"/>
      <c r="P1043" s="148"/>
      <c r="Q1043" s="168"/>
    </row>
    <row r="1044" spans="1:17" s="10" customFormat="1" ht="95.15" x14ac:dyDescent="0.35">
      <c r="A1044" s="144" t="str">
        <f t="shared" ca="1" si="139"/>
        <v>Expired</v>
      </c>
      <c r="B1044" s="144" t="s">
        <v>2639</v>
      </c>
      <c r="C1044" s="145">
        <v>42951</v>
      </c>
      <c r="D1044" s="145">
        <v>44412</v>
      </c>
      <c r="E1044" s="145">
        <f t="shared" si="145"/>
        <v>45141</v>
      </c>
      <c r="F1044" s="144" t="s">
        <v>1930</v>
      </c>
      <c r="G1044" s="144" t="s">
        <v>5088</v>
      </c>
      <c r="H1044" s="144" t="s">
        <v>7919</v>
      </c>
      <c r="I1044" s="144" t="s">
        <v>3492</v>
      </c>
      <c r="J1044" s="144" t="s">
        <v>2467</v>
      </c>
      <c r="K1044" s="146" t="str">
        <f>IF(EXACT(J1044,"C - COMPANY ACT"),"LP",IF(EXACT(J1044,"V- VEST ACT (WITHIN PARLIAMENT) "),"LP",IF(EXACT(J1044,"FS - FRIENDLY SOCIETIES ACT"),"LP",IF(EXACT(J1044,"UN - UNICORPORATED"),"LA",""))))</f>
        <v>LP</v>
      </c>
      <c r="L1044" s="148" t="s">
        <v>6261</v>
      </c>
      <c r="M1044" s="144" t="str">
        <f t="shared" si="144"/>
        <v>Medium</v>
      </c>
      <c r="N1044" s="144" t="s">
        <v>5089</v>
      </c>
      <c r="O1044" s="189" t="s">
        <v>8160</v>
      </c>
      <c r="P1044" s="144" t="s">
        <v>8161</v>
      </c>
      <c r="Q1044" s="152" t="s">
        <v>8162</v>
      </c>
    </row>
    <row r="1045" spans="1:17" s="10" customFormat="1" ht="46.5" customHeight="1" x14ac:dyDescent="0.35">
      <c r="A1045" s="160" t="str">
        <f t="shared" ca="1" si="139"/>
        <v>Active</v>
      </c>
      <c r="B1045" s="166" t="s">
        <v>9924</v>
      </c>
      <c r="C1045" s="165">
        <v>41815</v>
      </c>
      <c r="D1045" s="178">
        <v>45472</v>
      </c>
      <c r="E1045" s="161">
        <f t="shared" si="145"/>
        <v>46201</v>
      </c>
      <c r="F1045" s="160" t="s">
        <v>5845</v>
      </c>
      <c r="G1045" s="166" t="s">
        <v>5090</v>
      </c>
      <c r="H1045" s="166" t="s">
        <v>10</v>
      </c>
      <c r="I1045" s="166" t="s">
        <v>2237</v>
      </c>
      <c r="J1045" s="160" t="s">
        <v>2467</v>
      </c>
      <c r="K1045" s="162" t="s">
        <v>2580</v>
      </c>
      <c r="L1045" s="166" t="s">
        <v>6262</v>
      </c>
      <c r="M1045" s="160" t="str">
        <f t="shared" si="144"/>
        <v>Medium</v>
      </c>
      <c r="N1045" s="176" t="s">
        <v>7707</v>
      </c>
      <c r="O1045" s="194"/>
      <c r="P1045" s="166" t="s">
        <v>6432</v>
      </c>
      <c r="Q1045" s="177" t="s">
        <v>6433</v>
      </c>
    </row>
    <row r="1046" spans="1:17" s="10" customFormat="1" ht="126.9" x14ac:dyDescent="0.35">
      <c r="A1046" s="144" t="str">
        <f t="shared" ca="1" si="139"/>
        <v>Expired</v>
      </c>
      <c r="B1046" s="144" t="s">
        <v>1065</v>
      </c>
      <c r="C1046" s="145">
        <v>43018</v>
      </c>
      <c r="D1046" s="145">
        <f>C1046</f>
        <v>43018</v>
      </c>
      <c r="E1046" s="145">
        <f t="shared" si="145"/>
        <v>43747</v>
      </c>
      <c r="F1046" s="144" t="s">
        <v>1075</v>
      </c>
      <c r="G1046" s="144" t="s">
        <v>5093</v>
      </c>
      <c r="H1046" s="144" t="s">
        <v>45</v>
      </c>
      <c r="I1046" s="144" t="s">
        <v>3492</v>
      </c>
      <c r="J1046" s="144" t="s">
        <v>2467</v>
      </c>
      <c r="K1046" s="146" t="str">
        <f t="shared" ref="K1046:K1067" si="146">IF(EXACT(J1046,"C - COMPANY ACT"),"LP",IF(EXACT(J1046,"V- VEST ACT (WITHIN PARLIAMENT) "),"LP",IF(EXACT(J1046,"FS - FRIENDLY SOCIETIES ACT"),"LP",IF(EXACT(J1046,"UN - UNICORPORATED"),"LA",""))))</f>
        <v>LP</v>
      </c>
      <c r="L1046" s="148" t="s">
        <v>6264</v>
      </c>
      <c r="M1046" s="144" t="str">
        <f t="shared" si="144"/>
        <v>Low</v>
      </c>
      <c r="N1046" s="144" t="s">
        <v>5094</v>
      </c>
      <c r="O1046" s="189" t="s">
        <v>8165</v>
      </c>
      <c r="P1046" s="144" t="s">
        <v>8166</v>
      </c>
      <c r="Q1046" s="147" t="s">
        <v>5095</v>
      </c>
    </row>
    <row r="1047" spans="1:17" s="10" customFormat="1" ht="63.45" x14ac:dyDescent="0.35">
      <c r="A1047" s="144" t="str">
        <f t="shared" ca="1" si="139"/>
        <v>Expired</v>
      </c>
      <c r="B1047" s="144" t="s">
        <v>1358</v>
      </c>
      <c r="C1047" s="145">
        <v>43417</v>
      </c>
      <c r="D1047" s="145">
        <f>C1047</f>
        <v>43417</v>
      </c>
      <c r="E1047" s="145">
        <f t="shared" si="145"/>
        <v>44147</v>
      </c>
      <c r="F1047" s="144" t="s">
        <v>1359</v>
      </c>
      <c r="G1047" s="144" t="s">
        <v>5096</v>
      </c>
      <c r="H1047" s="144" t="s">
        <v>7921</v>
      </c>
      <c r="I1047" s="144" t="s">
        <v>3492</v>
      </c>
      <c r="J1047" s="144" t="s">
        <v>2467</v>
      </c>
      <c r="K1047" s="146" t="str">
        <f t="shared" si="146"/>
        <v>LP</v>
      </c>
      <c r="L1047" s="148" t="s">
        <v>6261</v>
      </c>
      <c r="M1047" s="144" t="str">
        <f t="shared" si="144"/>
        <v>Medium</v>
      </c>
      <c r="N1047" s="144" t="s">
        <v>5097</v>
      </c>
      <c r="O1047" s="189" t="s">
        <v>9111</v>
      </c>
      <c r="P1047" s="144" t="s">
        <v>9112</v>
      </c>
      <c r="Q1047" s="147" t="s">
        <v>9113</v>
      </c>
    </row>
    <row r="1048" spans="1:17" s="10" customFormat="1" ht="52.5" customHeight="1" x14ac:dyDescent="0.35">
      <c r="A1048" s="144" t="str">
        <f t="shared" ca="1" si="139"/>
        <v>Expired</v>
      </c>
      <c r="B1048" s="144" t="s">
        <v>1237</v>
      </c>
      <c r="C1048" s="145">
        <v>43164</v>
      </c>
      <c r="D1048" s="145">
        <f>C1048</f>
        <v>43164</v>
      </c>
      <c r="E1048" s="145">
        <f t="shared" si="145"/>
        <v>43894</v>
      </c>
      <c r="F1048" s="144" t="s">
        <v>1238</v>
      </c>
      <c r="G1048" s="144" t="s">
        <v>5098</v>
      </c>
      <c r="H1048" s="144" t="s">
        <v>7919</v>
      </c>
      <c r="I1048" s="144" t="s">
        <v>3492</v>
      </c>
      <c r="J1048" s="144" t="s">
        <v>2467</v>
      </c>
      <c r="K1048" s="146" t="str">
        <f t="shared" si="146"/>
        <v>LP</v>
      </c>
      <c r="L1048" s="148" t="s">
        <v>6262</v>
      </c>
      <c r="M1048" s="144" t="str">
        <f t="shared" si="144"/>
        <v>Medium</v>
      </c>
      <c r="N1048" s="144" t="s">
        <v>5099</v>
      </c>
      <c r="O1048" s="189" t="s">
        <v>8167</v>
      </c>
      <c r="P1048" s="144" t="s">
        <v>8168</v>
      </c>
      <c r="Q1048" s="152" t="s">
        <v>8169</v>
      </c>
    </row>
    <row r="1049" spans="1:17" s="10" customFormat="1" ht="111" x14ac:dyDescent="0.35">
      <c r="A1049" s="144" t="str">
        <f t="shared" ca="1" si="139"/>
        <v>Expired</v>
      </c>
      <c r="B1049" s="144" t="s">
        <v>736</v>
      </c>
      <c r="C1049" s="145">
        <v>42418</v>
      </c>
      <c r="D1049" s="145">
        <f>C1049</f>
        <v>42418</v>
      </c>
      <c r="E1049" s="145">
        <f t="shared" si="145"/>
        <v>43148</v>
      </c>
      <c r="F1049" s="144" t="s">
        <v>737</v>
      </c>
      <c r="G1049" s="144" t="s">
        <v>5101</v>
      </c>
      <c r="H1049" s="144" t="s">
        <v>19</v>
      </c>
      <c r="I1049" s="144" t="s">
        <v>3492</v>
      </c>
      <c r="J1049" s="144" t="s">
        <v>2467</v>
      </c>
      <c r="K1049" s="146" t="str">
        <f t="shared" si="146"/>
        <v>LP</v>
      </c>
      <c r="L1049" s="148" t="s">
        <v>6261</v>
      </c>
      <c r="M1049" s="144" t="str">
        <f t="shared" si="144"/>
        <v>Medium</v>
      </c>
      <c r="N1049" s="144" t="s">
        <v>5102</v>
      </c>
      <c r="O1049" s="189" t="s">
        <v>9109</v>
      </c>
      <c r="P1049" s="144" t="s">
        <v>8180</v>
      </c>
      <c r="Q1049" s="147" t="s">
        <v>9110</v>
      </c>
    </row>
    <row r="1050" spans="1:17" s="10" customFormat="1" ht="50.25" customHeight="1" x14ac:dyDescent="0.35">
      <c r="A1050" s="144" t="str">
        <f t="shared" ca="1" si="139"/>
        <v>Expired</v>
      </c>
      <c r="B1050" s="144" t="s">
        <v>810</v>
      </c>
      <c r="C1050" s="145">
        <v>42563</v>
      </c>
      <c r="D1050" s="145">
        <f>C1050</f>
        <v>42563</v>
      </c>
      <c r="E1050" s="145">
        <f t="shared" si="145"/>
        <v>43292</v>
      </c>
      <c r="F1050" s="144" t="s">
        <v>819</v>
      </c>
      <c r="G1050" s="144" t="s">
        <v>5103</v>
      </c>
      <c r="H1050" s="144" t="s">
        <v>7919</v>
      </c>
      <c r="I1050" s="144" t="s">
        <v>3492</v>
      </c>
      <c r="J1050" s="144" t="s">
        <v>2467</v>
      </c>
      <c r="K1050" s="146" t="str">
        <f t="shared" si="146"/>
        <v>LP</v>
      </c>
      <c r="L1050" s="148" t="s">
        <v>6261</v>
      </c>
      <c r="M1050" s="144" t="str">
        <f t="shared" si="144"/>
        <v>Medium</v>
      </c>
      <c r="N1050" s="144" t="s">
        <v>7708</v>
      </c>
      <c r="O1050" s="189" t="s">
        <v>9108</v>
      </c>
      <c r="P1050" s="144" t="s">
        <v>8181</v>
      </c>
      <c r="Q1050" s="152" t="s">
        <v>8182</v>
      </c>
    </row>
    <row r="1051" spans="1:17" s="10" customFormat="1" ht="51.75" customHeight="1" x14ac:dyDescent="0.35">
      <c r="A1051" s="144" t="str">
        <f t="shared" ca="1" si="139"/>
        <v>Expired</v>
      </c>
      <c r="B1051" s="144" t="s">
        <v>2649</v>
      </c>
      <c r="C1051" s="145">
        <v>42255</v>
      </c>
      <c r="D1051" s="145">
        <v>44447</v>
      </c>
      <c r="E1051" s="145">
        <f t="shared" si="145"/>
        <v>45176</v>
      </c>
      <c r="F1051" s="144" t="s">
        <v>655</v>
      </c>
      <c r="G1051" s="144" t="s">
        <v>5104</v>
      </c>
      <c r="H1051" s="144" t="s">
        <v>5</v>
      </c>
      <c r="I1051" s="144" t="s">
        <v>3492</v>
      </c>
      <c r="J1051" s="144" t="s">
        <v>2467</v>
      </c>
      <c r="K1051" s="146" t="str">
        <f t="shared" si="146"/>
        <v>LP</v>
      </c>
      <c r="L1051" s="148" t="s">
        <v>6261</v>
      </c>
      <c r="M1051" s="144" t="str">
        <f t="shared" si="144"/>
        <v>Medium</v>
      </c>
      <c r="N1051" s="144" t="s">
        <v>661</v>
      </c>
      <c r="O1051" s="189" t="s">
        <v>8177</v>
      </c>
      <c r="P1051" s="144" t="s">
        <v>3465</v>
      </c>
      <c r="Q1051" s="147" t="s">
        <v>5105</v>
      </c>
    </row>
    <row r="1052" spans="1:17" s="10" customFormat="1" ht="31.75" x14ac:dyDescent="0.35">
      <c r="A1052" s="144" t="str">
        <f t="shared" ca="1" si="139"/>
        <v>Active</v>
      </c>
      <c r="B1052" s="144" t="s">
        <v>10504</v>
      </c>
      <c r="C1052" s="145">
        <v>45779</v>
      </c>
      <c r="D1052" s="145">
        <v>45779</v>
      </c>
      <c r="E1052" s="145">
        <f t="shared" si="145"/>
        <v>46508</v>
      </c>
      <c r="F1052" s="144" t="s">
        <v>10505</v>
      </c>
      <c r="G1052" s="144" t="s">
        <v>10506</v>
      </c>
      <c r="H1052" s="144" t="s">
        <v>10</v>
      </c>
      <c r="I1052" s="144" t="s">
        <v>2237</v>
      </c>
      <c r="J1052" s="144" t="s">
        <v>2467</v>
      </c>
      <c r="K1052" s="146" t="str">
        <f t="shared" si="146"/>
        <v>LP</v>
      </c>
      <c r="L1052" s="144" t="s">
        <v>6264</v>
      </c>
      <c r="M1052" s="144" t="str">
        <f>IF(EXACT(L1052,"Overseas Charities Operating in Jamaica"),"Medium",IF(EXACT(L1052,"Muslim Groups/Foundations"),"Medium",IF(EXACT(L1052,"Churches"),"Low",IF(EXACT(L1052,"Benevolent Societies"),"Low",IF(EXACT(L1052,"Alumni/Past Students Associations"),"Low",IF(EXACT(L1052,"Schools(Government/Private)"),"Low",IF(EXACT(L1052,"Govt.Based Trusts/Charities"),"Low",IF(EXACT(L1052,"Trust"),"Medium",IF(EXACT(L1052,"Company Based Foundations"),"Medium",IF(EXACT(L1052,"Other Foundations"),"Medium",IF(EXACT(L1052,"Unincorporated Groups"),"Medium","")))))))))))</f>
        <v>Low</v>
      </c>
      <c r="N1052" s="144" t="s">
        <v>749</v>
      </c>
      <c r="O1052" s="189" t="s">
        <v>749</v>
      </c>
      <c r="P1052" s="144" t="s">
        <v>749</v>
      </c>
      <c r="Q1052" s="147" t="s">
        <v>749</v>
      </c>
    </row>
    <row r="1053" spans="1:17" s="10" customFormat="1" ht="48.75" customHeight="1" x14ac:dyDescent="0.35">
      <c r="A1053" s="144" t="str">
        <f t="shared" ca="1" si="139"/>
        <v>Active</v>
      </c>
      <c r="B1053" s="144" t="s">
        <v>9426</v>
      </c>
      <c r="C1053" s="145">
        <v>44760</v>
      </c>
      <c r="D1053" s="145">
        <v>45491</v>
      </c>
      <c r="E1053" s="145">
        <f t="shared" si="145"/>
        <v>46220</v>
      </c>
      <c r="F1053" s="144" t="s">
        <v>9425</v>
      </c>
      <c r="G1053" s="144" t="s">
        <v>9427</v>
      </c>
      <c r="H1053" s="144" t="s">
        <v>19</v>
      </c>
      <c r="I1053" s="144" t="s">
        <v>2237</v>
      </c>
      <c r="J1053" s="144" t="s">
        <v>2467</v>
      </c>
      <c r="K1053" s="146" t="str">
        <f t="shared" si="146"/>
        <v>LP</v>
      </c>
      <c r="L1053" s="144" t="s">
        <v>6264</v>
      </c>
      <c r="M1053" s="144" t="str">
        <f>IF(EXACT(L1053,"Overseas Charities Operating in Jamaica"),"Medium",IF(EXACT(L1053,"Muslim Groups/Foundations"),"Medium",IF(EXACT(L1053,"Churches"),"Low",IF(EXACT(L1053,"Benevolent Societies"),"Low",IF(EXACT(L1053,"Alumni/Past Students Associations"),"Low",IF(EXACT(L1053,"Schools(Government/Private)"),"Low",IF(EXACT(L1053,"Govt.Based Trusts/Charities"),"Low",IF(EXACT(L1053,"Trust"),"Medium",IF(EXACT(L1053,"Company Based Foundations"),"Medium",IF(EXACT(L1053,"Other Foundations"),"Medium",IF(EXACT(L1053,"Unincorporated Groups"),"Medium","")))))))))))</f>
        <v>Low</v>
      </c>
      <c r="N1053" s="144" t="s">
        <v>3690</v>
      </c>
      <c r="O1053" s="189" t="s">
        <v>9428</v>
      </c>
      <c r="P1053" s="144" t="s">
        <v>9429</v>
      </c>
      <c r="Q1053" s="147" t="s">
        <v>9430</v>
      </c>
    </row>
    <row r="1054" spans="1:17" s="10" customFormat="1" ht="67.5" customHeight="1" x14ac:dyDescent="0.35">
      <c r="A1054" s="144" t="str">
        <f t="shared" ca="1" si="139"/>
        <v>Active</v>
      </c>
      <c r="B1054" s="144" t="s">
        <v>2789</v>
      </c>
      <c r="C1054" s="145">
        <v>41715</v>
      </c>
      <c r="D1054" s="145">
        <v>45368</v>
      </c>
      <c r="E1054" s="145">
        <f t="shared" si="145"/>
        <v>46097</v>
      </c>
      <c r="F1054" s="144" t="s">
        <v>48</v>
      </c>
      <c r="G1054" s="144" t="s">
        <v>5109</v>
      </c>
      <c r="H1054" s="144" t="s">
        <v>7919</v>
      </c>
      <c r="I1054" s="144" t="s">
        <v>3492</v>
      </c>
      <c r="J1054" s="144" t="s">
        <v>2467</v>
      </c>
      <c r="K1054" s="146" t="str">
        <f t="shared" si="146"/>
        <v>LP</v>
      </c>
      <c r="L1054" s="148" t="s">
        <v>6271</v>
      </c>
      <c r="M1054" s="144" t="str">
        <f t="shared" ref="M1054:M1068" si="147">IF(EXACT(L1054,"Overseas Charities Operating in Jamaica"),"Medium",IF(EXACT(L1054,"Muslim Groups/Foundations"),"Medium",IF(EXACT(L1054,"Churches"),"Low",IF(EXACT(L1054,"Benevolent Societies"),"Low",IF(EXACT(L1054,"Alumni/Past Students'associations"),"Low",IF(EXACT(L1054,"Schools(Government/Private)"),"Low",IF(EXACT(L1054,"Govt.Based Trust/Charities"),"Low",IF(EXACT(L1054,"Trust"),"Medium",IF(EXACT(L1054,"Company Based Foundations"),"Medium",IF(EXACT(L1054,"Other Foundations"),"Medium",IF(EXACT(L1054,"Unincorporated Groups"),"Medium","")))))))))))</f>
        <v>Low</v>
      </c>
      <c r="N1054" s="144" t="s">
        <v>236</v>
      </c>
      <c r="O1054" s="189" t="s">
        <v>9349</v>
      </c>
      <c r="P1054" s="144" t="s">
        <v>9350</v>
      </c>
      <c r="Q1054" s="147" t="s">
        <v>9351</v>
      </c>
    </row>
    <row r="1055" spans="1:17" s="10" customFormat="1" ht="95.15" x14ac:dyDescent="0.35">
      <c r="A1055" s="144" t="str">
        <f t="shared" ca="1" si="139"/>
        <v>Active</v>
      </c>
      <c r="B1055" s="144" t="s">
        <v>2428</v>
      </c>
      <c r="C1055" s="145">
        <v>44341</v>
      </c>
      <c r="D1055" s="145">
        <v>45802</v>
      </c>
      <c r="E1055" s="145">
        <f t="shared" si="145"/>
        <v>46531</v>
      </c>
      <c r="F1055" s="144" t="s">
        <v>10735</v>
      </c>
      <c r="G1055" s="144" t="s">
        <v>5110</v>
      </c>
      <c r="H1055" s="144" t="s">
        <v>7919</v>
      </c>
      <c r="I1055" s="144" t="s">
        <v>3492</v>
      </c>
      <c r="J1055" s="144" t="s">
        <v>2467</v>
      </c>
      <c r="K1055" s="146" t="str">
        <f t="shared" si="146"/>
        <v>LP</v>
      </c>
      <c r="L1055" s="148" t="s">
        <v>6261</v>
      </c>
      <c r="M1055" s="144" t="str">
        <f t="shared" si="147"/>
        <v>Medium</v>
      </c>
      <c r="N1055" s="144" t="s">
        <v>5111</v>
      </c>
      <c r="O1055" s="189" t="s">
        <v>10736</v>
      </c>
      <c r="P1055" s="144" t="s">
        <v>9107</v>
      </c>
      <c r="Q1055" s="147" t="s">
        <v>9106</v>
      </c>
    </row>
    <row r="1056" spans="1:17" s="10" customFormat="1" ht="126.9" x14ac:dyDescent="0.35">
      <c r="A1056" s="144" t="str">
        <f t="shared" ref="A1056:A1119" ca="1" si="148">IF(E1056&lt;TODAY(),"Expired","Active")</f>
        <v>Expired</v>
      </c>
      <c r="B1056" s="144" t="s">
        <v>839</v>
      </c>
      <c r="C1056" s="145">
        <v>42605</v>
      </c>
      <c r="D1056" s="145">
        <v>44066</v>
      </c>
      <c r="E1056" s="145">
        <f t="shared" si="145"/>
        <v>44795</v>
      </c>
      <c r="F1056" s="144" t="s">
        <v>847</v>
      </c>
      <c r="G1056" s="144" t="s">
        <v>5112</v>
      </c>
      <c r="H1056" s="144" t="s">
        <v>19</v>
      </c>
      <c r="I1056" s="144" t="s">
        <v>3492</v>
      </c>
      <c r="J1056" s="144" t="s">
        <v>2467</v>
      </c>
      <c r="K1056" s="146" t="str">
        <f t="shared" si="146"/>
        <v>LP</v>
      </c>
      <c r="L1056" s="148" t="s">
        <v>6266</v>
      </c>
      <c r="M1056" s="144" t="str">
        <f t="shared" si="147"/>
        <v>Low</v>
      </c>
      <c r="N1056" s="144" t="s">
        <v>5113</v>
      </c>
      <c r="O1056" s="189" t="s">
        <v>9105</v>
      </c>
      <c r="P1056" s="144" t="s">
        <v>8178</v>
      </c>
      <c r="Q1056" s="147" t="s">
        <v>8179</v>
      </c>
    </row>
    <row r="1057" spans="1:17" s="10" customFormat="1" ht="50.25" customHeight="1" x14ac:dyDescent="0.35">
      <c r="A1057" s="144" t="str">
        <f t="shared" ca="1" si="148"/>
        <v>Expired</v>
      </c>
      <c r="B1057" s="144" t="s">
        <v>200</v>
      </c>
      <c r="C1057" s="145">
        <v>41863</v>
      </c>
      <c r="D1057" s="145">
        <v>43324</v>
      </c>
      <c r="E1057" s="145">
        <f t="shared" si="145"/>
        <v>44054</v>
      </c>
      <c r="F1057" s="144" t="s">
        <v>201</v>
      </c>
      <c r="G1057" s="144" t="s">
        <v>4052</v>
      </c>
      <c r="H1057" s="144" t="s">
        <v>7919</v>
      </c>
      <c r="I1057" s="144" t="s">
        <v>3492</v>
      </c>
      <c r="J1057" s="144" t="s">
        <v>2467</v>
      </c>
      <c r="K1057" s="146" t="str">
        <f t="shared" si="146"/>
        <v>LP</v>
      </c>
      <c r="L1057" s="148" t="s">
        <v>6265</v>
      </c>
      <c r="M1057" s="144" t="str">
        <f t="shared" si="147"/>
        <v>Low</v>
      </c>
      <c r="N1057" s="144" t="s">
        <v>362</v>
      </c>
      <c r="O1057" s="189" t="s">
        <v>9172</v>
      </c>
      <c r="P1057" s="144" t="s">
        <v>9178</v>
      </c>
      <c r="Q1057" s="147" t="s">
        <v>9179</v>
      </c>
    </row>
    <row r="1058" spans="1:17" s="10" customFormat="1" ht="55.5" customHeight="1" x14ac:dyDescent="0.35">
      <c r="A1058" s="144" t="str">
        <f t="shared" ca="1" si="148"/>
        <v>Expired</v>
      </c>
      <c r="B1058" s="144" t="s">
        <v>3199</v>
      </c>
      <c r="C1058" s="145">
        <v>41859</v>
      </c>
      <c r="D1058" s="145">
        <v>41859</v>
      </c>
      <c r="E1058" s="145">
        <f t="shared" si="145"/>
        <v>42589</v>
      </c>
      <c r="F1058" s="144" t="s">
        <v>5848</v>
      </c>
      <c r="G1058" s="144" t="s">
        <v>5119</v>
      </c>
      <c r="H1058" s="144" t="s">
        <v>7919</v>
      </c>
      <c r="I1058" s="144" t="s">
        <v>3492</v>
      </c>
      <c r="J1058" s="144"/>
      <c r="K1058" s="146" t="str">
        <f t="shared" si="146"/>
        <v/>
      </c>
      <c r="L1058" s="148" t="s">
        <v>6265</v>
      </c>
      <c r="M1058" s="144" t="str">
        <f t="shared" si="147"/>
        <v>Low</v>
      </c>
      <c r="N1058" s="144" t="s">
        <v>3466</v>
      </c>
      <c r="O1058" s="189" t="s">
        <v>8189</v>
      </c>
      <c r="P1058" s="144" t="s">
        <v>5120</v>
      </c>
      <c r="Q1058" s="147" t="s">
        <v>5121</v>
      </c>
    </row>
    <row r="1059" spans="1:17" s="10" customFormat="1" ht="52.5" customHeight="1" x14ac:dyDescent="0.35">
      <c r="A1059" s="144" t="str">
        <f t="shared" ca="1" si="148"/>
        <v>Expired</v>
      </c>
      <c r="B1059" s="144" t="s">
        <v>2575</v>
      </c>
      <c r="C1059" s="145">
        <v>41844</v>
      </c>
      <c r="D1059" s="145">
        <v>45116</v>
      </c>
      <c r="E1059" s="145">
        <f>DATE(YEAR(D1059)+1,MONTH(D1059),DAY(D1059)-1)</f>
        <v>45481</v>
      </c>
      <c r="F1059" s="144" t="s">
        <v>179</v>
      </c>
      <c r="G1059" s="144" t="s">
        <v>5119</v>
      </c>
      <c r="H1059" s="144" t="s">
        <v>7919</v>
      </c>
      <c r="I1059" s="144" t="s">
        <v>3492</v>
      </c>
      <c r="J1059" s="144" t="s">
        <v>2467</v>
      </c>
      <c r="K1059" s="146" t="str">
        <f t="shared" si="146"/>
        <v>LP</v>
      </c>
      <c r="L1059" s="148" t="s">
        <v>6268</v>
      </c>
      <c r="M1059" s="144" t="str">
        <f t="shared" si="147"/>
        <v>Low</v>
      </c>
      <c r="N1059" s="144" t="s">
        <v>3466</v>
      </c>
      <c r="O1059" s="189" t="s">
        <v>8843</v>
      </c>
      <c r="P1059" s="144" t="s">
        <v>8844</v>
      </c>
      <c r="Q1059" s="152" t="s">
        <v>8845</v>
      </c>
    </row>
    <row r="1060" spans="1:17" s="10" customFormat="1" ht="45" customHeight="1" x14ac:dyDescent="0.35">
      <c r="A1060" s="144" t="str">
        <f t="shared" ca="1" si="148"/>
        <v>Expired</v>
      </c>
      <c r="B1060" s="144" t="s">
        <v>753</v>
      </c>
      <c r="C1060" s="145">
        <v>41838</v>
      </c>
      <c r="D1060" s="145">
        <v>43018</v>
      </c>
      <c r="E1060" s="145">
        <f>DATE(YEAR(D1060)+2,MONTH(D1060),DAY(D1060)-1)</f>
        <v>43747</v>
      </c>
      <c r="F1060" s="144" t="s">
        <v>2058</v>
      </c>
      <c r="G1060" s="144" t="s">
        <v>5122</v>
      </c>
      <c r="H1060" s="144" t="s">
        <v>7919</v>
      </c>
      <c r="I1060" s="144" t="s">
        <v>3492</v>
      </c>
      <c r="J1060" s="144" t="s">
        <v>2467</v>
      </c>
      <c r="K1060" s="146" t="str">
        <f t="shared" si="146"/>
        <v>LP</v>
      </c>
      <c r="L1060" s="148" t="s">
        <v>6262</v>
      </c>
      <c r="M1060" s="144" t="str">
        <f t="shared" si="147"/>
        <v>Medium</v>
      </c>
      <c r="N1060" s="144" t="s">
        <v>7709</v>
      </c>
      <c r="O1060" s="189" t="s">
        <v>8186</v>
      </c>
      <c r="P1060" s="144" t="s">
        <v>8187</v>
      </c>
      <c r="Q1060" s="147" t="s">
        <v>5123</v>
      </c>
    </row>
    <row r="1061" spans="1:17" s="10" customFormat="1" ht="54" customHeight="1" x14ac:dyDescent="0.35">
      <c r="A1061" s="144" t="str">
        <f t="shared" ca="1" si="148"/>
        <v>Expired</v>
      </c>
      <c r="B1061" s="144" t="s">
        <v>525</v>
      </c>
      <c r="C1061" s="145">
        <v>42066</v>
      </c>
      <c r="D1061" s="145">
        <f>C1061</f>
        <v>42066</v>
      </c>
      <c r="E1061" s="145">
        <f>DATE(YEAR(D1061)+2,MONTH(D1061),DAY(D1061)-1)</f>
        <v>42796</v>
      </c>
      <c r="F1061" s="144" t="s">
        <v>526</v>
      </c>
      <c r="G1061" s="144" t="s">
        <v>5125</v>
      </c>
      <c r="H1061" s="148" t="s">
        <v>13</v>
      </c>
      <c r="I1061" s="144" t="s">
        <v>3492</v>
      </c>
      <c r="J1061" s="144" t="s">
        <v>2467</v>
      </c>
      <c r="K1061" s="146" t="str">
        <f t="shared" si="146"/>
        <v>LP</v>
      </c>
      <c r="L1061" s="148" t="s">
        <v>6271</v>
      </c>
      <c r="M1061" s="144" t="str">
        <f t="shared" si="147"/>
        <v>Low</v>
      </c>
      <c r="N1061" s="144" t="s">
        <v>3467</v>
      </c>
      <c r="O1061" s="189" t="s">
        <v>8190</v>
      </c>
      <c r="P1061" s="144" t="s">
        <v>549</v>
      </c>
      <c r="Q1061" s="147" t="s">
        <v>5126</v>
      </c>
    </row>
    <row r="1062" spans="1:17" s="10" customFormat="1" ht="63.75" customHeight="1" x14ac:dyDescent="0.35">
      <c r="A1062" s="144" t="str">
        <f t="shared" ca="1" si="148"/>
        <v>Expired</v>
      </c>
      <c r="B1062" s="144" t="s">
        <v>9911</v>
      </c>
      <c r="C1062" s="145">
        <v>42237</v>
      </c>
      <c r="D1062" s="145">
        <v>45474</v>
      </c>
      <c r="E1062" s="145">
        <f>DATE(YEAR(D1062)+1,MONTH(D1062),DAY(D1062)-0)</f>
        <v>45839</v>
      </c>
      <c r="F1062" s="144" t="s">
        <v>3363</v>
      </c>
      <c r="G1062" s="144" t="s">
        <v>5127</v>
      </c>
      <c r="H1062" s="144" t="s">
        <v>7919</v>
      </c>
      <c r="I1062" s="144" t="s">
        <v>3492</v>
      </c>
      <c r="J1062" s="144" t="s">
        <v>2467</v>
      </c>
      <c r="K1062" s="146" t="str">
        <f t="shared" si="146"/>
        <v>LP</v>
      </c>
      <c r="L1062" s="148" t="s">
        <v>6268</v>
      </c>
      <c r="M1062" s="144" t="str">
        <f t="shared" si="147"/>
        <v>Low</v>
      </c>
      <c r="N1062" s="144" t="s">
        <v>5128</v>
      </c>
      <c r="O1062" s="189" t="s">
        <v>8191</v>
      </c>
      <c r="P1062" s="144" t="s">
        <v>8193</v>
      </c>
      <c r="Q1062" s="147" t="s">
        <v>8192</v>
      </c>
    </row>
    <row r="1063" spans="1:17" s="10" customFormat="1" ht="74.25" customHeight="1" x14ac:dyDescent="0.35">
      <c r="A1063" s="144" t="str">
        <f t="shared" ca="1" si="148"/>
        <v>Expired</v>
      </c>
      <c r="B1063" s="144" t="s">
        <v>1618</v>
      </c>
      <c r="C1063" s="145">
        <v>44000</v>
      </c>
      <c r="D1063" s="145">
        <f>C1063</f>
        <v>44000</v>
      </c>
      <c r="E1063" s="145">
        <f>DATE(YEAR(D1063)+2,MONTH(D1063),DAY(D1063)-1)</f>
        <v>44729</v>
      </c>
      <c r="F1063" s="144" t="s">
        <v>3376</v>
      </c>
      <c r="G1063" s="144" t="s">
        <v>5144</v>
      </c>
      <c r="H1063" s="144" t="s">
        <v>7919</v>
      </c>
      <c r="I1063" s="144" t="s">
        <v>3492</v>
      </c>
      <c r="J1063" s="144" t="s">
        <v>2467</v>
      </c>
      <c r="K1063" s="146" t="str">
        <f t="shared" si="146"/>
        <v>LP</v>
      </c>
      <c r="L1063" s="148" t="s">
        <v>6264</v>
      </c>
      <c r="M1063" s="144" t="str">
        <f t="shared" si="147"/>
        <v>Low</v>
      </c>
      <c r="N1063" s="144" t="s">
        <v>1364</v>
      </c>
      <c r="O1063" s="189" t="s">
        <v>8194</v>
      </c>
      <c r="P1063" s="144" t="s">
        <v>8195</v>
      </c>
      <c r="Q1063" s="147" t="s">
        <v>8196</v>
      </c>
    </row>
    <row r="1064" spans="1:17" s="10" customFormat="1" ht="36.75" customHeight="1" x14ac:dyDescent="0.35">
      <c r="A1064" s="144" t="str">
        <f t="shared" ca="1" si="148"/>
        <v>Expired</v>
      </c>
      <c r="B1064" s="144" t="s">
        <v>2486</v>
      </c>
      <c r="C1064" s="145">
        <v>43787</v>
      </c>
      <c r="D1064" s="145">
        <f>C1064</f>
        <v>43787</v>
      </c>
      <c r="E1064" s="145">
        <f>DATE(YEAR(D1064)+2,MONTH(D1064),DAY(D1064)-1)</f>
        <v>44517</v>
      </c>
      <c r="F1064" s="144" t="s">
        <v>1526</v>
      </c>
      <c r="G1064" s="144" t="s">
        <v>5129</v>
      </c>
      <c r="H1064" s="144" t="s">
        <v>19</v>
      </c>
      <c r="I1064" s="144" t="s">
        <v>3492</v>
      </c>
      <c r="J1064" s="144" t="s">
        <v>2467</v>
      </c>
      <c r="K1064" s="146" t="str">
        <f t="shared" si="146"/>
        <v>LP</v>
      </c>
      <c r="L1064" s="148" t="s">
        <v>6261</v>
      </c>
      <c r="M1064" s="144" t="str">
        <f t="shared" si="147"/>
        <v>Medium</v>
      </c>
      <c r="N1064" s="144" t="s">
        <v>7710</v>
      </c>
      <c r="O1064" s="189" t="s">
        <v>8206</v>
      </c>
      <c r="P1064" s="144" t="s">
        <v>8207</v>
      </c>
      <c r="Q1064" s="147" t="s">
        <v>8208</v>
      </c>
    </row>
    <row r="1065" spans="1:17" s="10" customFormat="1" ht="46.5" customHeight="1" x14ac:dyDescent="0.35">
      <c r="A1065" s="144" t="str">
        <f t="shared" ca="1" si="148"/>
        <v>Expired</v>
      </c>
      <c r="B1065" s="144" t="s">
        <v>453</v>
      </c>
      <c r="C1065" s="145">
        <v>41676</v>
      </c>
      <c r="D1065" s="145">
        <v>42140</v>
      </c>
      <c r="E1065" s="145">
        <f>DATE(YEAR(D1065),MONTH(D1065)+6,DAY(D1065)-4)</f>
        <v>42320</v>
      </c>
      <c r="F1065" s="144" t="s">
        <v>454</v>
      </c>
      <c r="G1065" s="144" t="s">
        <v>5130</v>
      </c>
      <c r="H1065" s="144" t="s">
        <v>36</v>
      </c>
      <c r="I1065" s="144" t="s">
        <v>2237</v>
      </c>
      <c r="J1065" s="144" t="s">
        <v>2467</v>
      </c>
      <c r="K1065" s="146" t="str">
        <f t="shared" si="146"/>
        <v>LP</v>
      </c>
      <c r="L1065" s="148" t="s">
        <v>6271</v>
      </c>
      <c r="M1065" s="144" t="str">
        <f t="shared" si="147"/>
        <v>Low</v>
      </c>
      <c r="N1065" s="144" t="s">
        <v>5131</v>
      </c>
      <c r="O1065" s="189"/>
      <c r="P1065" s="144" t="s">
        <v>602</v>
      </c>
      <c r="Q1065" s="152" t="s">
        <v>5132</v>
      </c>
    </row>
    <row r="1066" spans="1:17" s="10" customFormat="1" ht="79.3" x14ac:dyDescent="0.35">
      <c r="A1066" s="144" t="str">
        <f t="shared" ca="1" si="148"/>
        <v>Expired</v>
      </c>
      <c r="B1066" s="144" t="s">
        <v>6396</v>
      </c>
      <c r="C1066" s="145">
        <v>41864</v>
      </c>
      <c r="D1066" s="145">
        <v>44786</v>
      </c>
      <c r="E1066" s="145">
        <f>DATE(YEAR(D1066)+2,MONTH(D1066),DAY(D1066)-1)</f>
        <v>45516</v>
      </c>
      <c r="F1066" s="144" t="s">
        <v>2123</v>
      </c>
      <c r="G1066" s="144" t="s">
        <v>4052</v>
      </c>
      <c r="H1066" s="144" t="s">
        <v>7919</v>
      </c>
      <c r="I1066" s="144" t="s">
        <v>3492</v>
      </c>
      <c r="J1066" s="144" t="s">
        <v>2467</v>
      </c>
      <c r="K1066" s="146" t="str">
        <f t="shared" si="146"/>
        <v>LP</v>
      </c>
      <c r="L1066" s="148" t="s">
        <v>6265</v>
      </c>
      <c r="M1066" s="144" t="str">
        <f t="shared" si="147"/>
        <v>Low</v>
      </c>
      <c r="N1066" s="144" t="s">
        <v>371</v>
      </c>
      <c r="O1066" s="189"/>
      <c r="P1066" s="144" t="s">
        <v>2174</v>
      </c>
      <c r="Q1066" s="147" t="s">
        <v>5135</v>
      </c>
    </row>
    <row r="1067" spans="1:17" s="10" customFormat="1" ht="190.3" x14ac:dyDescent="0.35">
      <c r="A1067" s="144" t="str">
        <f t="shared" ca="1" si="148"/>
        <v>Active</v>
      </c>
      <c r="B1067" s="144" t="s">
        <v>7134</v>
      </c>
      <c r="C1067" s="145">
        <v>41785</v>
      </c>
      <c r="D1067" s="145">
        <v>45803</v>
      </c>
      <c r="E1067" s="145">
        <f>DATE(YEAR(D1067),MONTH(D1067)+18,DAY(D1067)-1)</f>
        <v>46351</v>
      </c>
      <c r="F1067" s="144" t="s">
        <v>3365</v>
      </c>
      <c r="G1067" s="144" t="s">
        <v>5136</v>
      </c>
      <c r="H1067" s="144" t="s">
        <v>7919</v>
      </c>
      <c r="I1067" s="144" t="s">
        <v>3492</v>
      </c>
      <c r="J1067" s="144" t="s">
        <v>2467</v>
      </c>
      <c r="K1067" s="146" t="str">
        <f t="shared" si="146"/>
        <v>LP</v>
      </c>
      <c r="L1067" s="148" t="s">
        <v>6268</v>
      </c>
      <c r="M1067" s="144" t="str">
        <f t="shared" si="147"/>
        <v>Low</v>
      </c>
      <c r="N1067" s="144" t="s">
        <v>273</v>
      </c>
      <c r="O1067" s="189" t="s">
        <v>10650</v>
      </c>
      <c r="P1067" s="144" t="s">
        <v>7135</v>
      </c>
      <c r="Q1067" s="168" t="s">
        <v>10651</v>
      </c>
    </row>
    <row r="1068" spans="1:17" s="10" customFormat="1" ht="64.5" customHeight="1" x14ac:dyDescent="0.35">
      <c r="A1068" s="144" t="str">
        <f t="shared" ca="1" si="148"/>
        <v>Expired</v>
      </c>
      <c r="B1068" s="148" t="s">
        <v>5951</v>
      </c>
      <c r="C1068" s="153">
        <v>41914</v>
      </c>
      <c r="D1068" s="157">
        <v>44836</v>
      </c>
      <c r="E1068" s="145">
        <f>DATE(YEAR(D1068)+2,MONTH(D1068),DAY(D1068)-1)</f>
        <v>45566</v>
      </c>
      <c r="F1068" s="144" t="s">
        <v>425</v>
      </c>
      <c r="G1068" s="148" t="s">
        <v>7279</v>
      </c>
      <c r="H1068" s="148" t="s">
        <v>10</v>
      </c>
      <c r="I1068" s="148" t="s">
        <v>2237</v>
      </c>
      <c r="J1068" s="144" t="s">
        <v>3455</v>
      </c>
      <c r="K1068" s="146" t="s">
        <v>2580</v>
      </c>
      <c r="L1068" s="148" t="s">
        <v>6271</v>
      </c>
      <c r="M1068" s="144" t="str">
        <f t="shared" si="147"/>
        <v>Low</v>
      </c>
      <c r="N1068" s="148" t="s">
        <v>7364</v>
      </c>
      <c r="O1068" s="190"/>
      <c r="P1068" s="148" t="s">
        <v>6542</v>
      </c>
      <c r="Q1068" s="168" t="s">
        <v>6543</v>
      </c>
    </row>
    <row r="1069" spans="1:17" s="10" customFormat="1" ht="47.6" x14ac:dyDescent="0.35">
      <c r="A1069" s="144" t="str">
        <f t="shared" ca="1" si="148"/>
        <v>Expired</v>
      </c>
      <c r="B1069" s="144" t="s">
        <v>6777</v>
      </c>
      <c r="C1069" s="145">
        <v>45051</v>
      </c>
      <c r="D1069" s="145">
        <f>C1069</f>
        <v>45051</v>
      </c>
      <c r="E1069" s="145">
        <f>DATE(YEAR(D1069)+2,MONTH(D1069),DAY(D1069)-1)</f>
        <v>45781</v>
      </c>
      <c r="F1069" s="144" t="s">
        <v>6778</v>
      </c>
      <c r="G1069" s="144" t="s">
        <v>6779</v>
      </c>
      <c r="H1069" s="148" t="s">
        <v>10</v>
      </c>
      <c r="I1069" s="144" t="s">
        <v>3492</v>
      </c>
      <c r="J1069" s="144" t="s">
        <v>2467</v>
      </c>
      <c r="K1069" s="146" t="str">
        <f t="shared" ref="K1069:K1100" si="149">IF(EXACT(J1069,"C - COMPANY ACT"),"LP",IF(EXACT(J1069,"V- VEST ACT (WITHIN PARLIAMENT) "),"LP",IF(EXACT(J1069,"FS - FRIENDLY SOCIETIES ACT"),"LP",IF(EXACT(J1069,"UN - UNICORPORATED"),"LA",""))))</f>
        <v>LP</v>
      </c>
      <c r="L1069" s="144" t="s">
        <v>6261</v>
      </c>
      <c r="M1069" s="144" t="str">
        <f>IF(EXACT(L1069,"Overseas Charities Operating in Jamaica"),"Medium",IF(EXACT(L1069,"Muslim Groups/Foundations"),"Medium",IF(EXACT(L1069,"Churches"),"Low",IF(EXACT(L1069,"Benevolent Societies"),"Low",IF(EXACT(L1069,"Alumni/Past Students Associations"),"Low",IF(EXACT(L1069,"Schools(Government/Private)"),"Low",IF(EXACT(L1069,"Govt.Based Trusts/Charities"),"Low",IF(EXACT(L1069,"Trust"),"Medium",IF(EXACT(L1069,"Company Based Foundations"),"Medium",IF(EXACT(L1069,"Other Foundations"),"Medium",IF(EXACT(L1069,"Unincorporated Groups"),"Medium","")))))))))))</f>
        <v>Medium</v>
      </c>
      <c r="N1069" s="144" t="s">
        <v>7365</v>
      </c>
      <c r="O1069" s="189" t="s">
        <v>9175</v>
      </c>
      <c r="P1069" s="144" t="s">
        <v>9176</v>
      </c>
      <c r="Q1069" s="147" t="s">
        <v>9177</v>
      </c>
    </row>
    <row r="1070" spans="1:17" s="10" customFormat="1" ht="76.5" customHeight="1" x14ac:dyDescent="0.35">
      <c r="A1070" s="144" t="str">
        <f t="shared" ca="1" si="148"/>
        <v>Expired</v>
      </c>
      <c r="B1070" s="144" t="s">
        <v>198</v>
      </c>
      <c r="C1070" s="145">
        <v>41863</v>
      </c>
      <c r="D1070" s="145">
        <v>43721</v>
      </c>
      <c r="E1070" s="145">
        <f>DATE(YEAR(D1070)+2,MONTH(D1070),DAY(D1070)-1)</f>
        <v>44451</v>
      </c>
      <c r="F1070" s="144" t="s">
        <v>3352</v>
      </c>
      <c r="G1070" s="144" t="s">
        <v>4052</v>
      </c>
      <c r="H1070" s="144" t="s">
        <v>7919</v>
      </c>
      <c r="I1070" s="144" t="s">
        <v>3492</v>
      </c>
      <c r="J1070" s="144" t="s">
        <v>2467</v>
      </c>
      <c r="K1070" s="146" t="str">
        <f t="shared" si="149"/>
        <v>LP</v>
      </c>
      <c r="L1070" s="148" t="s">
        <v>6265</v>
      </c>
      <c r="M1070" s="144" t="str">
        <f t="shared" ref="M1070:M1075" si="150">IF(EXACT(L1070,"Overseas Charities Operating in Jamaica"),"Medium",IF(EXACT(L1070,"Muslim Groups/Foundations"),"Medium",IF(EXACT(L1070,"Churches"),"Low",IF(EXACT(L1070,"Benevolent Societies"),"Low",IF(EXACT(L1070,"Alumni/Past Students'associations"),"Low",IF(EXACT(L1070,"Schools(Government/Private)"),"Low",IF(EXACT(L1070,"Govt.Based Trust/Charities"),"Low",IF(EXACT(L1070,"Trust"),"Medium",IF(EXACT(L1070,"Company Based Foundations"),"Medium",IF(EXACT(L1070,"Other Foundations"),"Medium",IF(EXACT(L1070,"Unincorporated Groups"),"Medium","")))))))))))</f>
        <v>Low</v>
      </c>
      <c r="N1070" s="144" t="s">
        <v>361</v>
      </c>
      <c r="O1070" s="189" t="s">
        <v>9172</v>
      </c>
      <c r="P1070" s="144" t="s">
        <v>9173</v>
      </c>
      <c r="Q1070" s="147" t="s">
        <v>9174</v>
      </c>
    </row>
    <row r="1071" spans="1:17" s="10" customFormat="1" ht="126.9" x14ac:dyDescent="0.35">
      <c r="A1071" s="144" t="str">
        <f t="shared" ca="1" si="148"/>
        <v>Expired</v>
      </c>
      <c r="B1071" s="144" t="s">
        <v>495</v>
      </c>
      <c r="C1071" s="145">
        <v>42041</v>
      </c>
      <c r="D1071" s="145">
        <f>C1071</f>
        <v>42041</v>
      </c>
      <c r="E1071" s="145">
        <f>DATE(YEAR(D1071)+2,MONTH(D1071),DAY(D1071)-1)</f>
        <v>42771</v>
      </c>
      <c r="F1071" s="144" t="s">
        <v>3353</v>
      </c>
      <c r="G1071" s="144" t="s">
        <v>5137</v>
      </c>
      <c r="H1071" s="144" t="s">
        <v>7919</v>
      </c>
      <c r="I1071" s="144" t="s">
        <v>3492</v>
      </c>
      <c r="J1071" s="144" t="s">
        <v>2467</v>
      </c>
      <c r="K1071" s="146" t="str">
        <f t="shared" si="149"/>
        <v>LP</v>
      </c>
      <c r="L1071" s="148" t="s">
        <v>6265</v>
      </c>
      <c r="M1071" s="144" t="str">
        <f t="shared" si="150"/>
        <v>Low</v>
      </c>
      <c r="N1071" s="144" t="s">
        <v>496</v>
      </c>
      <c r="O1071" s="189" t="s">
        <v>8217</v>
      </c>
      <c r="P1071" s="144" t="s">
        <v>1880</v>
      </c>
      <c r="Q1071" s="147" t="s">
        <v>8218</v>
      </c>
    </row>
    <row r="1072" spans="1:17" s="10" customFormat="1" ht="111" x14ac:dyDescent="0.35">
      <c r="A1072" s="144" t="str">
        <f t="shared" ca="1" si="148"/>
        <v>Active</v>
      </c>
      <c r="B1072" s="144" t="s">
        <v>10421</v>
      </c>
      <c r="C1072" s="145">
        <v>44074</v>
      </c>
      <c r="D1072" s="145">
        <v>45729</v>
      </c>
      <c r="E1072" s="145">
        <f>DATE(YEAR(D1072),MONTH(D1072)+18,DAY(D1072)-1)</f>
        <v>46277</v>
      </c>
      <c r="F1072" s="144" t="s">
        <v>1974</v>
      </c>
      <c r="G1072" s="144" t="s">
        <v>10420</v>
      </c>
      <c r="H1072" s="144" t="s">
        <v>7919</v>
      </c>
      <c r="I1072" s="144" t="s">
        <v>3492</v>
      </c>
      <c r="J1072" s="144" t="s">
        <v>2467</v>
      </c>
      <c r="K1072" s="146" t="str">
        <f t="shared" si="149"/>
        <v>LP</v>
      </c>
      <c r="L1072" s="148" t="s">
        <v>6261</v>
      </c>
      <c r="M1072" s="144" t="str">
        <f t="shared" si="150"/>
        <v>Medium</v>
      </c>
      <c r="N1072" s="144" t="s">
        <v>5140</v>
      </c>
      <c r="O1072" s="189" t="s">
        <v>8557</v>
      </c>
      <c r="P1072" s="144" t="s">
        <v>8559</v>
      </c>
      <c r="Q1072" s="152" t="s">
        <v>8558</v>
      </c>
    </row>
    <row r="1073" spans="1:17" s="10" customFormat="1" ht="60" customHeight="1" x14ac:dyDescent="0.35">
      <c r="A1073" s="144" t="str">
        <f t="shared" ca="1" si="148"/>
        <v>Expired</v>
      </c>
      <c r="B1073" s="144" t="s">
        <v>2509</v>
      </c>
      <c r="C1073" s="145">
        <v>43742</v>
      </c>
      <c r="D1073" s="145">
        <f>C1073</f>
        <v>43742</v>
      </c>
      <c r="E1073" s="145">
        <f>DATE(YEAR(D1073)+2,MONTH(D1073),DAY(D1073)-1)</f>
        <v>44472</v>
      </c>
      <c r="F1073" s="144" t="s">
        <v>1517</v>
      </c>
      <c r="G1073" s="144" t="s">
        <v>5141</v>
      </c>
      <c r="H1073" s="144" t="s">
        <v>5</v>
      </c>
      <c r="I1073" s="144" t="s">
        <v>3492</v>
      </c>
      <c r="J1073" s="144" t="s">
        <v>2467</v>
      </c>
      <c r="K1073" s="146" t="str">
        <f t="shared" si="149"/>
        <v>LP</v>
      </c>
      <c r="L1073" s="148" t="s">
        <v>6268</v>
      </c>
      <c r="M1073" s="144" t="str">
        <f t="shared" si="150"/>
        <v>Low</v>
      </c>
      <c r="N1073" s="144" t="s">
        <v>7711</v>
      </c>
      <c r="O1073" s="189" t="s">
        <v>8203</v>
      </c>
      <c r="P1073" s="144" t="s">
        <v>8204</v>
      </c>
      <c r="Q1073" s="147" t="s">
        <v>8205</v>
      </c>
    </row>
    <row r="1074" spans="1:17" s="10" customFormat="1" ht="54" customHeight="1" x14ac:dyDescent="0.35">
      <c r="A1074" s="144" t="str">
        <f t="shared" ca="1" si="148"/>
        <v>Expired</v>
      </c>
      <c r="B1074" s="144" t="s">
        <v>6402</v>
      </c>
      <c r="C1074" s="145">
        <v>41743</v>
      </c>
      <c r="D1074" s="145">
        <v>45396</v>
      </c>
      <c r="E1074" s="145">
        <f>DATE(YEAR(D1074)+1,MONTH(D1074),DAY(D1074)-1)</f>
        <v>45760</v>
      </c>
      <c r="F1074" s="144" t="s">
        <v>3366</v>
      </c>
      <c r="G1074" s="144" t="s">
        <v>9664</v>
      </c>
      <c r="H1074" s="144" t="s">
        <v>7919</v>
      </c>
      <c r="I1074" s="144" t="s">
        <v>3492</v>
      </c>
      <c r="J1074" s="144" t="s">
        <v>2467</v>
      </c>
      <c r="K1074" s="146" t="str">
        <f t="shared" si="149"/>
        <v>LP</v>
      </c>
      <c r="L1074" s="148" t="s">
        <v>6264</v>
      </c>
      <c r="M1074" s="144" t="str">
        <f t="shared" si="150"/>
        <v>Low</v>
      </c>
      <c r="N1074" s="144" t="s">
        <v>250</v>
      </c>
      <c r="O1074" s="189" t="s">
        <v>8214</v>
      </c>
      <c r="P1074" s="144" t="s">
        <v>8215</v>
      </c>
      <c r="Q1074" s="147" t="s">
        <v>8216</v>
      </c>
    </row>
    <row r="1075" spans="1:17" s="10" customFormat="1" ht="41.25" customHeight="1" x14ac:dyDescent="0.35">
      <c r="A1075" s="144" t="str">
        <f t="shared" ca="1" si="148"/>
        <v>Expired</v>
      </c>
      <c r="B1075" s="148" t="s">
        <v>1575</v>
      </c>
      <c r="C1075" s="153">
        <v>43186</v>
      </c>
      <c r="D1075" s="157">
        <v>43917</v>
      </c>
      <c r="E1075" s="145">
        <f t="shared" ref="E1075:E1088" si="151">DATE(YEAR(D1075)+2,MONTH(D1075),DAY(D1075)-1)</f>
        <v>44646</v>
      </c>
      <c r="F1075" s="144" t="s">
        <v>5850</v>
      </c>
      <c r="G1075" s="148" t="s">
        <v>5143</v>
      </c>
      <c r="H1075" s="144" t="s">
        <v>36</v>
      </c>
      <c r="I1075" s="148" t="s">
        <v>2237</v>
      </c>
      <c r="J1075" s="144" t="s">
        <v>2467</v>
      </c>
      <c r="K1075" s="146" t="str">
        <f t="shared" si="149"/>
        <v>LP</v>
      </c>
      <c r="L1075" s="148" t="s">
        <v>6264</v>
      </c>
      <c r="M1075" s="144" t="str">
        <f t="shared" si="150"/>
        <v>Low</v>
      </c>
      <c r="N1075" s="148" t="s">
        <v>2365</v>
      </c>
      <c r="O1075" s="190"/>
      <c r="P1075" s="148" t="s">
        <v>2366</v>
      </c>
      <c r="Q1075" s="168"/>
    </row>
    <row r="1076" spans="1:17" s="10" customFormat="1" ht="49.5" customHeight="1" x14ac:dyDescent="0.35">
      <c r="A1076" s="144" t="str">
        <f t="shared" ca="1" si="148"/>
        <v>Active</v>
      </c>
      <c r="B1076" s="144" t="s">
        <v>10487</v>
      </c>
      <c r="C1076" s="145">
        <v>45776</v>
      </c>
      <c r="D1076" s="145">
        <v>45776</v>
      </c>
      <c r="E1076" s="145">
        <f t="shared" si="151"/>
        <v>46505</v>
      </c>
      <c r="F1076" s="144" t="s">
        <v>10488</v>
      </c>
      <c r="G1076" s="144" t="s">
        <v>10489</v>
      </c>
      <c r="H1076" s="144" t="s">
        <v>45</v>
      </c>
      <c r="I1076" s="144" t="s">
        <v>3492</v>
      </c>
      <c r="J1076" s="144" t="s">
        <v>2467</v>
      </c>
      <c r="K1076" s="146" t="str">
        <f t="shared" si="149"/>
        <v>LP</v>
      </c>
      <c r="L1076" s="144" t="s">
        <v>6265</v>
      </c>
      <c r="M1076" s="144" t="str">
        <f>IF(EXACT(L1076,"Overseas Charities Operating in Jamaica"),"Medium",IF(EXACT(L1076,"Muslim Groups/Foundations"),"Medium",IF(EXACT(L1076,"Churches"),"Low",IF(EXACT(L1076,"Benevolent Societies"),"Low",IF(EXACT(L1076,"Alumni/Past Students Associations"),"Low",IF(EXACT(L1076,"Schools(Government/Private)"),"Low",IF(EXACT(L1076,"Govt.Based Trusts/Charities"),"Low",IF(EXACT(L1076,"Trust"),"Medium",IF(EXACT(L1076,"Company Based Foundations"),"Medium",IF(EXACT(L1076,"Other Foundations"),"Medium",IF(EXACT(L1076,"Unincorporated Groups"),"Medium","")))))))))))</f>
        <v>Low</v>
      </c>
      <c r="N1076" s="144" t="s">
        <v>10490</v>
      </c>
      <c r="O1076" s="189" t="s">
        <v>10491</v>
      </c>
      <c r="P1076" s="144" t="s">
        <v>10492</v>
      </c>
      <c r="Q1076" s="147" t="s">
        <v>10493</v>
      </c>
    </row>
    <row r="1077" spans="1:17" s="10" customFormat="1" ht="54" customHeight="1" x14ac:dyDescent="0.35">
      <c r="A1077" s="144" t="str">
        <f t="shared" ca="1" si="148"/>
        <v>Expired</v>
      </c>
      <c r="B1077" s="144" t="s">
        <v>756</v>
      </c>
      <c r="C1077" s="145">
        <v>42235</v>
      </c>
      <c r="D1077" s="145">
        <f>C1077</f>
        <v>42235</v>
      </c>
      <c r="E1077" s="145">
        <f t="shared" si="151"/>
        <v>42965</v>
      </c>
      <c r="F1077" s="144" t="s">
        <v>3367</v>
      </c>
      <c r="G1077" s="144" t="s">
        <v>7280</v>
      </c>
      <c r="H1077" s="148" t="s">
        <v>10</v>
      </c>
      <c r="I1077" s="144" t="s">
        <v>3492</v>
      </c>
      <c r="J1077" s="144" t="s">
        <v>2467</v>
      </c>
      <c r="K1077" s="146" t="str">
        <f t="shared" si="149"/>
        <v>LP</v>
      </c>
      <c r="L1077" s="148" t="s">
        <v>6261</v>
      </c>
      <c r="M1077" s="144" t="str">
        <f>IF(EXACT(L1077,"Overseas Charities Operating in Jamaica"),"Medium",IF(EXACT(L1077,"Muslim Groups/Foundations"),"Medium",IF(EXACT(L1077,"Churches"),"Low",IF(EXACT(L1077,"Benevolent Societies"),"Low",IF(EXACT(L1077,"Alumni/Past Students'associations"),"Low",IF(EXACT(L1077,"Schools(Government/Private)"),"Low",IF(EXACT(L1077,"Govt.Based Trust/Charities"),"Low",IF(EXACT(L1077,"Trust"),"Medium",IF(EXACT(L1077,"Company Based Foundations"),"Medium",IF(EXACT(L1077,"Other Foundations"),"Medium",IF(EXACT(L1077,"Unincorporated Groups"),"Medium","")))))))))))</f>
        <v>Medium</v>
      </c>
      <c r="N1077" s="144" t="s">
        <v>5146</v>
      </c>
      <c r="O1077" s="189" t="s">
        <v>8209</v>
      </c>
      <c r="P1077" s="169" t="s">
        <v>8210</v>
      </c>
      <c r="Q1077" s="147" t="s">
        <v>8211</v>
      </c>
    </row>
    <row r="1078" spans="1:17" s="10" customFormat="1" ht="44.25" customHeight="1" x14ac:dyDescent="0.35">
      <c r="A1078" s="144" t="str">
        <f t="shared" ca="1" si="148"/>
        <v>Active</v>
      </c>
      <c r="B1078" s="144" t="s">
        <v>6317</v>
      </c>
      <c r="C1078" s="145">
        <v>43920</v>
      </c>
      <c r="D1078" s="145">
        <v>45381</v>
      </c>
      <c r="E1078" s="145">
        <f t="shared" si="151"/>
        <v>46110</v>
      </c>
      <c r="F1078" s="144" t="s">
        <v>1606</v>
      </c>
      <c r="G1078" s="144" t="s">
        <v>5147</v>
      </c>
      <c r="H1078" s="144" t="s">
        <v>7919</v>
      </c>
      <c r="I1078" s="144" t="s">
        <v>3492</v>
      </c>
      <c r="J1078" s="144" t="s">
        <v>2467</v>
      </c>
      <c r="K1078" s="146" t="str">
        <f t="shared" si="149"/>
        <v>LP</v>
      </c>
      <c r="L1078" s="148" t="s">
        <v>6261</v>
      </c>
      <c r="M1078" s="144" t="str">
        <f>IF(EXACT(L1078,"Overseas Charities Operating in Jamaica"),"Medium",IF(EXACT(L1078,"Muslim Groups/Foundations"),"Medium",IF(EXACT(L1078,"Churches"),"Low",IF(EXACT(L1078,"Benevolent Societies"),"Low",IF(EXACT(L1078,"Alumni/Past Students'associations"),"Low",IF(EXACT(L1078,"Schools(Government/Private)"),"Low",IF(EXACT(L1078,"Govt.Based Trust/Charities"),"Low",IF(EXACT(L1078,"Trust"),"Medium",IF(EXACT(L1078,"Company Based Foundations"),"Medium",IF(EXACT(L1078,"Other Foundations"),"Medium",IF(EXACT(L1078,"Unincorporated Groups"),"Medium","")))))))))))</f>
        <v>Medium</v>
      </c>
      <c r="N1078" s="144" t="s">
        <v>5148</v>
      </c>
      <c r="O1078" s="189" t="s">
        <v>8239</v>
      </c>
      <c r="P1078" s="144" t="s">
        <v>8240</v>
      </c>
      <c r="Q1078" s="147" t="s">
        <v>8241</v>
      </c>
    </row>
    <row r="1079" spans="1:17" s="10" customFormat="1" ht="59.25" customHeight="1" x14ac:dyDescent="0.35">
      <c r="A1079" s="144" t="str">
        <f t="shared" ca="1" si="148"/>
        <v>Active</v>
      </c>
      <c r="B1079" s="144" t="s">
        <v>10714</v>
      </c>
      <c r="C1079" s="145">
        <v>45867</v>
      </c>
      <c r="D1079" s="145">
        <f>C1079</f>
        <v>45867</v>
      </c>
      <c r="E1079" s="145">
        <f t="shared" si="151"/>
        <v>46596</v>
      </c>
      <c r="F1079" s="144" t="s">
        <v>10715</v>
      </c>
      <c r="G1079" s="144" t="s">
        <v>10716</v>
      </c>
      <c r="H1079" s="144" t="s">
        <v>23</v>
      </c>
      <c r="I1079" s="144" t="s">
        <v>3492</v>
      </c>
      <c r="J1079" s="144" t="s">
        <v>2467</v>
      </c>
      <c r="K1079" s="146" t="str">
        <f t="shared" si="149"/>
        <v>LP</v>
      </c>
      <c r="L1079" s="144" t="s">
        <v>6261</v>
      </c>
      <c r="M1079" s="144" t="str">
        <f>IF(EXACT(L1079,"Overseas Charities Operating in Jamaica"),"Medium",IF(EXACT(L1079,"Muslim Groups/Foundations"),"Medium",IF(EXACT(L1079,"Churches"),"Low",IF(EXACT(L1079,"Benevolent Societies"),"Low",IF(EXACT(L1079,"Alumni/Past Students Associations"),"Low",IF(EXACT(L1079,"Schools(Government/Private)"),"Low",IF(EXACT(L1079,"Govt.Based Trusts/Charities"),"Low",IF(EXACT(L1079,"Trust"),"Medium",IF(EXACT(L1079,"Company Based Foundations"),"Medium",IF(EXACT(L1079,"Other Foundations"),"Medium",IF(EXACT(L1079,"Unincorporated Groups"),"Medium","")))))))))))</f>
        <v>Medium</v>
      </c>
      <c r="N1079" s="144" t="s">
        <v>10717</v>
      </c>
      <c r="O1079" s="189" t="s">
        <v>10718</v>
      </c>
      <c r="P1079" s="144" t="s">
        <v>10720</v>
      </c>
      <c r="Q1079" s="147" t="s">
        <v>10719</v>
      </c>
    </row>
    <row r="1080" spans="1:17" s="10" customFormat="1" ht="58.5" customHeight="1" x14ac:dyDescent="0.35">
      <c r="A1080" s="144" t="str">
        <f t="shared" ca="1" si="148"/>
        <v>Active</v>
      </c>
      <c r="B1080" s="148" t="s">
        <v>7937</v>
      </c>
      <c r="C1080" s="153">
        <v>41824</v>
      </c>
      <c r="D1080" s="157">
        <v>45707</v>
      </c>
      <c r="E1080" s="145">
        <f t="shared" si="151"/>
        <v>46436</v>
      </c>
      <c r="F1080" s="144" t="s">
        <v>514</v>
      </c>
      <c r="G1080" s="148" t="s">
        <v>10630</v>
      </c>
      <c r="H1080" s="148" t="s">
        <v>13</v>
      </c>
      <c r="I1080" s="148" t="s">
        <v>2237</v>
      </c>
      <c r="J1080" s="144" t="s">
        <v>2467</v>
      </c>
      <c r="K1080" s="146" t="str">
        <f t="shared" si="149"/>
        <v>LP</v>
      </c>
      <c r="L1080" s="148" t="s">
        <v>6261</v>
      </c>
      <c r="M1080" s="144" t="str">
        <f t="shared" ref="M1080:M1101" si="152">IF(EXACT(L1080,"Overseas Charities Operating in Jamaica"),"Medium",IF(EXACT(L1080,"Muslim Groups/Foundations"),"Medium",IF(EXACT(L1080,"Churches"),"Low",IF(EXACT(L1080,"Benevolent Societies"),"Low",IF(EXACT(L1080,"Alumni/Past Students'associations"),"Low",IF(EXACT(L1080,"Schools(Government/Private)"),"Low",IF(EXACT(L1080,"Govt.Based Trust/Charities"),"Low",IF(EXACT(L1080,"Trust"),"Medium",IF(EXACT(L1080,"Company Based Foundations"),"Medium",IF(EXACT(L1080,"Other Foundations"),"Medium",IF(EXACT(L1080,"Unincorporated Groups"),"Medium","")))))))))))</f>
        <v>Medium</v>
      </c>
      <c r="N1080" s="148" t="s">
        <v>8244</v>
      </c>
      <c r="O1080" s="190" t="s">
        <v>10631</v>
      </c>
      <c r="P1080" s="148" t="s">
        <v>8245</v>
      </c>
      <c r="Q1080" s="147" t="s">
        <v>8246</v>
      </c>
    </row>
    <row r="1081" spans="1:17" s="10" customFormat="1" ht="174.45" x14ac:dyDescent="0.35">
      <c r="A1081" s="144" t="str">
        <f t="shared" ca="1" si="148"/>
        <v>Expired</v>
      </c>
      <c r="B1081" s="144" t="s">
        <v>856</v>
      </c>
      <c r="C1081" s="145">
        <v>42626</v>
      </c>
      <c r="D1081" s="145">
        <f>C1081</f>
        <v>42626</v>
      </c>
      <c r="E1081" s="145">
        <f t="shared" si="151"/>
        <v>43355</v>
      </c>
      <c r="F1081" s="144" t="s">
        <v>855</v>
      </c>
      <c r="G1081" s="144" t="s">
        <v>7281</v>
      </c>
      <c r="H1081" s="144" t="s">
        <v>7919</v>
      </c>
      <c r="I1081" s="144" t="s">
        <v>3492</v>
      </c>
      <c r="J1081" s="144" t="s">
        <v>2467</v>
      </c>
      <c r="K1081" s="146" t="str">
        <f t="shared" si="149"/>
        <v>LP</v>
      </c>
      <c r="L1081" s="148" t="s">
        <v>6265</v>
      </c>
      <c r="M1081" s="144" t="str">
        <f t="shared" si="152"/>
        <v>Low</v>
      </c>
      <c r="N1081" s="144" t="s">
        <v>7713</v>
      </c>
      <c r="O1081" s="189" t="s">
        <v>10610</v>
      </c>
      <c r="P1081" s="144" t="s">
        <v>9171</v>
      </c>
      <c r="Q1081" s="147" t="s">
        <v>9170</v>
      </c>
    </row>
    <row r="1082" spans="1:17" s="10" customFormat="1" ht="50.25" customHeight="1" x14ac:dyDescent="0.35">
      <c r="A1082" s="144" t="str">
        <f t="shared" ca="1" si="148"/>
        <v>Expired</v>
      </c>
      <c r="B1082" s="148" t="s">
        <v>1585</v>
      </c>
      <c r="C1082" s="153">
        <v>43735</v>
      </c>
      <c r="D1082" s="157">
        <v>43789</v>
      </c>
      <c r="E1082" s="145">
        <f t="shared" si="151"/>
        <v>44519</v>
      </c>
      <c r="F1082" s="144" t="s">
        <v>5851</v>
      </c>
      <c r="G1082" s="148" t="s">
        <v>1586</v>
      </c>
      <c r="H1082" s="148" t="s">
        <v>10</v>
      </c>
      <c r="I1082" s="148" t="s">
        <v>2237</v>
      </c>
      <c r="J1082" s="144" t="s">
        <v>2467</v>
      </c>
      <c r="K1082" s="146" t="str">
        <f t="shared" si="149"/>
        <v>LP</v>
      </c>
      <c r="L1082" s="148" t="s">
        <v>6268</v>
      </c>
      <c r="M1082" s="144" t="str">
        <f t="shared" si="152"/>
        <v>Low</v>
      </c>
      <c r="N1082" s="148" t="s">
        <v>2367</v>
      </c>
      <c r="O1082" s="190"/>
      <c r="P1082" s="148" t="s">
        <v>2368</v>
      </c>
      <c r="Q1082" s="158" t="s">
        <v>5150</v>
      </c>
    </row>
    <row r="1083" spans="1:17" s="10" customFormat="1" ht="79.3" x14ac:dyDescent="0.35">
      <c r="A1083" s="144" t="str">
        <f t="shared" ca="1" si="148"/>
        <v>Expired</v>
      </c>
      <c r="B1083" s="144" t="s">
        <v>2493</v>
      </c>
      <c r="C1083" s="145">
        <v>43725</v>
      </c>
      <c r="D1083" s="145">
        <f>C1083</f>
        <v>43725</v>
      </c>
      <c r="E1083" s="145">
        <f t="shared" si="151"/>
        <v>44455</v>
      </c>
      <c r="F1083" s="144" t="s">
        <v>3377</v>
      </c>
      <c r="G1083" s="144" t="s">
        <v>7282</v>
      </c>
      <c r="H1083" s="148" t="s">
        <v>13</v>
      </c>
      <c r="I1083" s="144" t="s">
        <v>3492</v>
      </c>
      <c r="J1083" s="144" t="s">
        <v>2467</v>
      </c>
      <c r="K1083" s="146" t="str">
        <f t="shared" si="149"/>
        <v>LP</v>
      </c>
      <c r="L1083" s="148" t="s">
        <v>6261</v>
      </c>
      <c r="M1083" s="144" t="str">
        <f t="shared" si="152"/>
        <v>Medium</v>
      </c>
      <c r="N1083" s="144" t="s">
        <v>7715</v>
      </c>
      <c r="O1083" s="189" t="s">
        <v>8242</v>
      </c>
      <c r="P1083" s="144" t="s">
        <v>8243</v>
      </c>
      <c r="Q1083" s="147" t="s">
        <v>5151</v>
      </c>
    </row>
    <row r="1084" spans="1:17" s="10" customFormat="1" ht="40.5" customHeight="1" x14ac:dyDescent="0.35">
      <c r="A1084" s="144" t="str">
        <f t="shared" ca="1" si="148"/>
        <v>Expired</v>
      </c>
      <c r="B1084" s="144" t="s">
        <v>503</v>
      </c>
      <c r="C1084" s="145">
        <v>42044</v>
      </c>
      <c r="D1084" s="145">
        <f>C1084</f>
        <v>42044</v>
      </c>
      <c r="E1084" s="145">
        <f t="shared" si="151"/>
        <v>42774</v>
      </c>
      <c r="F1084" s="144" t="s">
        <v>2077</v>
      </c>
      <c r="G1084" s="144" t="s">
        <v>5152</v>
      </c>
      <c r="H1084" s="144" t="s">
        <v>7919</v>
      </c>
      <c r="I1084" s="144" t="s">
        <v>3492</v>
      </c>
      <c r="J1084" s="144" t="s">
        <v>2467</v>
      </c>
      <c r="K1084" s="146" t="str">
        <f t="shared" si="149"/>
        <v>LP</v>
      </c>
      <c r="L1084" s="148" t="s">
        <v>6264</v>
      </c>
      <c r="M1084" s="144" t="str">
        <f t="shared" si="152"/>
        <v>Low</v>
      </c>
      <c r="N1084" s="144"/>
      <c r="O1084" s="189"/>
      <c r="P1084" s="144" t="s">
        <v>1057</v>
      </c>
      <c r="Q1084" s="147" t="s">
        <v>5153</v>
      </c>
    </row>
    <row r="1085" spans="1:17" s="10" customFormat="1" ht="95.15" x14ac:dyDescent="0.35">
      <c r="A1085" s="144" t="str">
        <f t="shared" ca="1" si="148"/>
        <v>Expired</v>
      </c>
      <c r="B1085" s="144" t="s">
        <v>2734</v>
      </c>
      <c r="C1085" s="145">
        <v>44573</v>
      </c>
      <c r="D1085" s="145">
        <v>44573</v>
      </c>
      <c r="E1085" s="145">
        <f t="shared" si="151"/>
        <v>45302</v>
      </c>
      <c r="F1085" s="144" t="s">
        <v>8247</v>
      </c>
      <c r="G1085" s="144" t="s">
        <v>5156</v>
      </c>
      <c r="H1085" s="144" t="s">
        <v>7919</v>
      </c>
      <c r="I1085" s="144" t="s">
        <v>3492</v>
      </c>
      <c r="J1085" s="144" t="s">
        <v>2467</v>
      </c>
      <c r="K1085" s="146" t="str">
        <f t="shared" si="149"/>
        <v>LP</v>
      </c>
      <c r="L1085" s="148" t="s">
        <v>6261</v>
      </c>
      <c r="M1085" s="144" t="str">
        <f t="shared" si="152"/>
        <v>Medium</v>
      </c>
      <c r="N1085" s="144" t="s">
        <v>2735</v>
      </c>
      <c r="O1085" s="189" t="s">
        <v>8248</v>
      </c>
      <c r="P1085" s="144" t="s">
        <v>8249</v>
      </c>
      <c r="Q1085" s="152" t="s">
        <v>5157</v>
      </c>
    </row>
    <row r="1086" spans="1:17" s="10" customFormat="1" ht="60" customHeight="1" x14ac:dyDescent="0.35">
      <c r="A1086" s="144" t="str">
        <f t="shared" ca="1" si="148"/>
        <v>Expired</v>
      </c>
      <c r="B1086" s="144" t="s">
        <v>6974</v>
      </c>
      <c r="C1086" s="145">
        <v>43476</v>
      </c>
      <c r="D1086" s="145">
        <v>44937</v>
      </c>
      <c r="E1086" s="145">
        <f t="shared" si="151"/>
        <v>45667</v>
      </c>
      <c r="F1086" s="144" t="s">
        <v>3368</v>
      </c>
      <c r="G1086" s="144" t="s">
        <v>5160</v>
      </c>
      <c r="H1086" s="144" t="s">
        <v>19</v>
      </c>
      <c r="I1086" s="144" t="s">
        <v>3492</v>
      </c>
      <c r="J1086" s="144" t="s">
        <v>2467</v>
      </c>
      <c r="K1086" s="146" t="str">
        <f t="shared" si="149"/>
        <v>LP</v>
      </c>
      <c r="L1086" s="148" t="s">
        <v>6261</v>
      </c>
      <c r="M1086" s="144" t="str">
        <f t="shared" si="152"/>
        <v>Medium</v>
      </c>
      <c r="N1086" s="144" t="s">
        <v>7716</v>
      </c>
      <c r="O1086" s="189"/>
      <c r="P1086" s="144" t="s">
        <v>1698</v>
      </c>
      <c r="Q1086" s="147" t="s">
        <v>5161</v>
      </c>
    </row>
    <row r="1087" spans="1:17" s="10" customFormat="1" ht="63.45" x14ac:dyDescent="0.35">
      <c r="A1087" s="144" t="str">
        <f t="shared" ca="1" si="148"/>
        <v>Active</v>
      </c>
      <c r="B1087" s="144" t="s">
        <v>2750</v>
      </c>
      <c r="C1087" s="145">
        <v>42409</v>
      </c>
      <c r="D1087" s="145">
        <v>45331</v>
      </c>
      <c r="E1087" s="145">
        <f t="shared" si="151"/>
        <v>46061</v>
      </c>
      <c r="F1087" s="144" t="s">
        <v>728</v>
      </c>
      <c r="G1087" s="144" t="s">
        <v>5162</v>
      </c>
      <c r="H1087" s="144" t="s">
        <v>7921</v>
      </c>
      <c r="I1087" s="144" t="s">
        <v>3492</v>
      </c>
      <c r="J1087" s="144" t="s">
        <v>2467</v>
      </c>
      <c r="K1087" s="146" t="str">
        <f t="shared" si="149"/>
        <v>LP</v>
      </c>
      <c r="L1087" s="148" t="s">
        <v>6264</v>
      </c>
      <c r="M1087" s="144" t="str">
        <f t="shared" si="152"/>
        <v>Low</v>
      </c>
      <c r="N1087" s="144" t="s">
        <v>5163</v>
      </c>
      <c r="O1087" s="189" t="s">
        <v>8250</v>
      </c>
      <c r="P1087" s="144" t="s">
        <v>1812</v>
      </c>
      <c r="Q1087" s="147" t="s">
        <v>8251</v>
      </c>
    </row>
    <row r="1088" spans="1:17" s="10" customFormat="1" ht="142.75" x14ac:dyDescent="0.35">
      <c r="A1088" s="144" t="str">
        <f t="shared" ca="1" si="148"/>
        <v>Expired</v>
      </c>
      <c r="B1088" s="144" t="s">
        <v>3192</v>
      </c>
      <c r="C1088" s="145">
        <v>44714</v>
      </c>
      <c r="D1088" s="145">
        <v>44714</v>
      </c>
      <c r="E1088" s="145">
        <f t="shared" si="151"/>
        <v>45444</v>
      </c>
      <c r="F1088" s="144" t="s">
        <v>5852</v>
      </c>
      <c r="G1088" s="144" t="s">
        <v>5164</v>
      </c>
      <c r="H1088" s="148" t="s">
        <v>10</v>
      </c>
      <c r="I1088" s="144" t="s">
        <v>2237</v>
      </c>
      <c r="J1088" s="144" t="s">
        <v>2467</v>
      </c>
      <c r="K1088" s="146" t="str">
        <f t="shared" si="149"/>
        <v>LP</v>
      </c>
      <c r="L1088" s="148" t="s">
        <v>6264</v>
      </c>
      <c r="M1088" s="144" t="str">
        <f t="shared" si="152"/>
        <v>Low</v>
      </c>
      <c r="N1088" s="144" t="s">
        <v>3195</v>
      </c>
      <c r="O1088" s="189"/>
      <c r="P1088" s="144" t="s">
        <v>3197</v>
      </c>
      <c r="Q1088" s="152" t="s">
        <v>5165</v>
      </c>
    </row>
    <row r="1089" spans="1:17" s="10" customFormat="1" ht="64.5" customHeight="1" x14ac:dyDescent="0.35">
      <c r="A1089" s="144" t="str">
        <f t="shared" ca="1" si="148"/>
        <v>Expired</v>
      </c>
      <c r="B1089" s="144" t="s">
        <v>2812</v>
      </c>
      <c r="C1089" s="145">
        <v>41711</v>
      </c>
      <c r="D1089" s="145">
        <v>45364</v>
      </c>
      <c r="E1089" s="145">
        <f>DATE(YEAR(D1089),MONTH(D1089)+19,DAY(D1089)-1)</f>
        <v>45942</v>
      </c>
      <c r="F1089" s="144" t="s">
        <v>54</v>
      </c>
      <c r="G1089" s="144" t="s">
        <v>5166</v>
      </c>
      <c r="H1089" s="144" t="s">
        <v>7919</v>
      </c>
      <c r="I1089" s="144" t="s">
        <v>3492</v>
      </c>
      <c r="J1089" s="144" t="s">
        <v>2467</v>
      </c>
      <c r="K1089" s="146" t="str">
        <f t="shared" si="149"/>
        <v>LP</v>
      </c>
      <c r="L1089" s="148" t="s">
        <v>6269</v>
      </c>
      <c r="M1089" s="144" t="str">
        <f t="shared" si="152"/>
        <v>Medium</v>
      </c>
      <c r="N1089" s="144" t="s">
        <v>1593</v>
      </c>
      <c r="O1089" s="189" t="s">
        <v>8295</v>
      </c>
      <c r="P1089" s="144" t="s">
        <v>2166</v>
      </c>
      <c r="Q1089" s="147" t="s">
        <v>8296</v>
      </c>
    </row>
    <row r="1090" spans="1:17" s="10" customFormat="1" ht="51.75" customHeight="1" x14ac:dyDescent="0.35">
      <c r="A1090" s="144" t="str">
        <f t="shared" ca="1" si="148"/>
        <v>Expired</v>
      </c>
      <c r="B1090" s="144" t="s">
        <v>6443</v>
      </c>
      <c r="C1090" s="145">
        <v>43440</v>
      </c>
      <c r="D1090" s="145">
        <v>44901</v>
      </c>
      <c r="E1090" s="145">
        <f>DATE(YEAR(D1090)+2,MONTH(D1090),DAY(D1090)-1)</f>
        <v>45631</v>
      </c>
      <c r="F1090" s="144" t="s">
        <v>1365</v>
      </c>
      <c r="G1090" s="144" t="s">
        <v>5167</v>
      </c>
      <c r="H1090" s="144" t="s">
        <v>716</v>
      </c>
      <c r="I1090" s="144" t="s">
        <v>3492</v>
      </c>
      <c r="J1090" s="144" t="s">
        <v>2467</v>
      </c>
      <c r="K1090" s="146" t="str">
        <f t="shared" si="149"/>
        <v>LP</v>
      </c>
      <c r="L1090" s="148" t="s">
        <v>6269</v>
      </c>
      <c r="M1090" s="144" t="str">
        <f t="shared" si="152"/>
        <v>Medium</v>
      </c>
      <c r="N1090" s="144" t="s">
        <v>7717</v>
      </c>
      <c r="O1090" s="189" t="s">
        <v>8292</v>
      </c>
      <c r="P1090" s="144" t="s">
        <v>8293</v>
      </c>
      <c r="Q1090" s="147" t="s">
        <v>8294</v>
      </c>
    </row>
    <row r="1091" spans="1:17" s="10" customFormat="1" ht="52.5" customHeight="1" x14ac:dyDescent="0.35">
      <c r="A1091" s="144" t="str">
        <f t="shared" ca="1" si="148"/>
        <v>Active</v>
      </c>
      <c r="B1091" s="144" t="s">
        <v>2606</v>
      </c>
      <c r="C1091" s="145">
        <v>42206</v>
      </c>
      <c r="D1091" s="145">
        <v>45859</v>
      </c>
      <c r="E1091" s="145">
        <f>DATE(YEAR(D1091),MONTH(D1091)+18,DAY(D1091)-1)</f>
        <v>46407</v>
      </c>
      <c r="F1091" s="144" t="s">
        <v>10773</v>
      </c>
      <c r="G1091" s="144" t="s">
        <v>5170</v>
      </c>
      <c r="H1091" s="144" t="s">
        <v>7919</v>
      </c>
      <c r="I1091" s="144" t="s">
        <v>3492</v>
      </c>
      <c r="J1091" s="144" t="s">
        <v>2467</v>
      </c>
      <c r="K1091" s="146" t="str">
        <f t="shared" si="149"/>
        <v>LP</v>
      </c>
      <c r="L1091" s="148" t="s">
        <v>6264</v>
      </c>
      <c r="M1091" s="144" t="str">
        <f t="shared" si="152"/>
        <v>Low</v>
      </c>
      <c r="N1091" s="144" t="s">
        <v>448</v>
      </c>
      <c r="O1091" s="189" t="s">
        <v>10774</v>
      </c>
      <c r="P1091" s="144" t="s">
        <v>8234</v>
      </c>
      <c r="Q1091" s="147" t="s">
        <v>5171</v>
      </c>
    </row>
    <row r="1092" spans="1:17" s="10" customFormat="1" ht="57.75" customHeight="1" x14ac:dyDescent="0.35">
      <c r="A1092" s="144" t="str">
        <f t="shared" ca="1" si="148"/>
        <v>Active</v>
      </c>
      <c r="B1092" s="144" t="s">
        <v>5893</v>
      </c>
      <c r="C1092" s="145">
        <v>41810</v>
      </c>
      <c r="D1092" s="145">
        <v>45463</v>
      </c>
      <c r="E1092" s="145">
        <f t="shared" ref="E1092:E1104" si="153">DATE(YEAR(D1092)+2,MONTH(D1092),DAY(D1092)-1)</f>
        <v>46192</v>
      </c>
      <c r="F1092" s="144" t="s">
        <v>116</v>
      </c>
      <c r="G1092" s="144" t="s">
        <v>5170</v>
      </c>
      <c r="H1092" s="144" t="s">
        <v>7919</v>
      </c>
      <c r="I1092" s="144" t="s">
        <v>3492</v>
      </c>
      <c r="J1092" s="144" t="s">
        <v>2467</v>
      </c>
      <c r="K1092" s="146" t="str">
        <f t="shared" si="149"/>
        <v>LP</v>
      </c>
      <c r="L1092" s="148" t="s">
        <v>6264</v>
      </c>
      <c r="M1092" s="144" t="str">
        <f t="shared" si="152"/>
        <v>Low</v>
      </c>
      <c r="N1092" s="144" t="s">
        <v>287</v>
      </c>
      <c r="O1092" s="189" t="s">
        <v>9862</v>
      </c>
      <c r="P1092" s="144" t="s">
        <v>9863</v>
      </c>
      <c r="Q1092" s="147" t="s">
        <v>9864</v>
      </c>
    </row>
    <row r="1093" spans="1:17" s="10" customFormat="1" ht="61.5" customHeight="1" x14ac:dyDescent="0.35">
      <c r="A1093" s="144" t="str">
        <f t="shared" ca="1" si="148"/>
        <v>Expired</v>
      </c>
      <c r="B1093" s="144" t="s">
        <v>2615</v>
      </c>
      <c r="C1093" s="145">
        <v>42272</v>
      </c>
      <c r="D1093" s="145">
        <v>45178</v>
      </c>
      <c r="E1093" s="145">
        <f t="shared" si="153"/>
        <v>45908</v>
      </c>
      <c r="F1093" s="144" t="s">
        <v>5854</v>
      </c>
      <c r="G1093" s="144" t="s">
        <v>5173</v>
      </c>
      <c r="H1093" s="144" t="s">
        <v>7919</v>
      </c>
      <c r="I1093" s="144" t="s">
        <v>3492</v>
      </c>
      <c r="J1093" s="144" t="s">
        <v>2467</v>
      </c>
      <c r="K1093" s="146" t="str">
        <f t="shared" si="149"/>
        <v>LP</v>
      </c>
      <c r="L1093" s="148" t="s">
        <v>6261</v>
      </c>
      <c r="M1093" s="144" t="str">
        <f t="shared" si="152"/>
        <v>Medium</v>
      </c>
      <c r="N1093" s="144" t="s">
        <v>5174</v>
      </c>
      <c r="O1093" s="189" t="s">
        <v>9766</v>
      </c>
      <c r="P1093" s="144" t="s">
        <v>9767</v>
      </c>
      <c r="Q1093" s="147" t="s">
        <v>9768</v>
      </c>
    </row>
    <row r="1094" spans="1:17" s="10" customFormat="1" ht="60.75" customHeight="1" x14ac:dyDescent="0.35">
      <c r="A1094" s="144" t="str">
        <f t="shared" ca="1" si="148"/>
        <v>Active</v>
      </c>
      <c r="B1094" s="144" t="s">
        <v>2798</v>
      </c>
      <c r="C1094" s="145">
        <v>42425</v>
      </c>
      <c r="D1094" s="145">
        <v>45347</v>
      </c>
      <c r="E1094" s="145">
        <f t="shared" si="153"/>
        <v>46077</v>
      </c>
      <c r="F1094" s="144" t="s">
        <v>738</v>
      </c>
      <c r="G1094" s="144" t="s">
        <v>5175</v>
      </c>
      <c r="H1094" s="144" t="s">
        <v>7919</v>
      </c>
      <c r="I1094" s="144" t="s">
        <v>3492</v>
      </c>
      <c r="J1094" s="144" t="s">
        <v>2467</v>
      </c>
      <c r="K1094" s="146" t="str">
        <f t="shared" si="149"/>
        <v>LP</v>
      </c>
      <c r="L1094" s="148" t="s">
        <v>6261</v>
      </c>
      <c r="M1094" s="144" t="str">
        <f t="shared" si="152"/>
        <v>Medium</v>
      </c>
      <c r="N1094" s="144" t="s">
        <v>1354</v>
      </c>
      <c r="O1094" s="189" t="s">
        <v>8275</v>
      </c>
      <c r="P1094" s="144" t="s">
        <v>8276</v>
      </c>
      <c r="Q1094" s="147" t="s">
        <v>8277</v>
      </c>
    </row>
    <row r="1095" spans="1:17" s="10" customFormat="1" ht="48" customHeight="1" x14ac:dyDescent="0.35">
      <c r="A1095" s="144" t="str">
        <f t="shared" ca="1" si="148"/>
        <v>Expired</v>
      </c>
      <c r="B1095" s="148" t="s">
        <v>3146</v>
      </c>
      <c r="C1095" s="153">
        <v>44426</v>
      </c>
      <c r="D1095" s="157">
        <v>45156</v>
      </c>
      <c r="E1095" s="145">
        <f t="shared" si="153"/>
        <v>45886</v>
      </c>
      <c r="F1095" s="144" t="s">
        <v>5856</v>
      </c>
      <c r="G1095" s="148" t="s">
        <v>5178</v>
      </c>
      <c r="H1095" s="148" t="s">
        <v>10</v>
      </c>
      <c r="I1095" s="148" t="s">
        <v>2237</v>
      </c>
      <c r="J1095" s="169" t="s">
        <v>2467</v>
      </c>
      <c r="K1095" s="146" t="str">
        <f t="shared" si="149"/>
        <v>LP</v>
      </c>
      <c r="L1095" s="148" t="s">
        <v>6264</v>
      </c>
      <c r="M1095" s="144" t="str">
        <f t="shared" si="152"/>
        <v>Low</v>
      </c>
      <c r="N1095" s="148" t="s">
        <v>3147</v>
      </c>
      <c r="O1095" s="190"/>
      <c r="P1095" s="148" t="s">
        <v>3148</v>
      </c>
      <c r="Q1095" s="158" t="s">
        <v>5179</v>
      </c>
    </row>
    <row r="1096" spans="1:17" s="10" customFormat="1" ht="126.9" x14ac:dyDescent="0.35">
      <c r="A1096" s="144" t="str">
        <f t="shared" ca="1" si="148"/>
        <v>Active</v>
      </c>
      <c r="B1096" s="144" t="s">
        <v>8219</v>
      </c>
      <c r="C1096" s="145">
        <v>41844</v>
      </c>
      <c r="D1096" s="145">
        <v>45573</v>
      </c>
      <c r="E1096" s="145">
        <f t="shared" si="153"/>
        <v>46302</v>
      </c>
      <c r="F1096" s="144" t="s">
        <v>183</v>
      </c>
      <c r="G1096" s="144" t="s">
        <v>8220</v>
      </c>
      <c r="H1096" s="144" t="s">
        <v>7919</v>
      </c>
      <c r="I1096" s="144" t="s">
        <v>3492</v>
      </c>
      <c r="J1096" s="144" t="s">
        <v>2467</v>
      </c>
      <c r="K1096" s="146" t="str">
        <f t="shared" si="149"/>
        <v>LP</v>
      </c>
      <c r="L1096" s="148" t="s">
        <v>6261</v>
      </c>
      <c r="M1096" s="144" t="str">
        <f t="shared" si="152"/>
        <v>Medium</v>
      </c>
      <c r="N1096" s="144" t="s">
        <v>318</v>
      </c>
      <c r="O1096" s="189" t="s">
        <v>8221</v>
      </c>
      <c r="P1096" s="144" t="s">
        <v>8222</v>
      </c>
      <c r="Q1096" s="147" t="s">
        <v>8223</v>
      </c>
    </row>
    <row r="1097" spans="1:17" s="10" customFormat="1" ht="70.5" customHeight="1" x14ac:dyDescent="0.35">
      <c r="A1097" s="144" t="str">
        <f t="shared" ca="1" si="148"/>
        <v>Expired</v>
      </c>
      <c r="B1097" s="144" t="s">
        <v>88</v>
      </c>
      <c r="C1097" s="145">
        <v>41785</v>
      </c>
      <c r="D1097" s="145">
        <f>C1097</f>
        <v>41785</v>
      </c>
      <c r="E1097" s="145">
        <f t="shared" si="153"/>
        <v>42515</v>
      </c>
      <c r="F1097" s="144" t="s">
        <v>2132</v>
      </c>
      <c r="G1097" s="144" t="s">
        <v>5182</v>
      </c>
      <c r="H1097" s="144" t="s">
        <v>7919</v>
      </c>
      <c r="I1097" s="144" t="s">
        <v>3492</v>
      </c>
      <c r="J1097" s="144" t="s">
        <v>2467</v>
      </c>
      <c r="K1097" s="146" t="str">
        <f t="shared" si="149"/>
        <v>LP</v>
      </c>
      <c r="L1097" s="148" t="s">
        <v>6261</v>
      </c>
      <c r="M1097" s="144" t="str">
        <f t="shared" si="152"/>
        <v>Medium</v>
      </c>
      <c r="N1097" s="144" t="s">
        <v>7719</v>
      </c>
      <c r="O1097" s="189" t="s">
        <v>8283</v>
      </c>
      <c r="P1097" s="144" t="s">
        <v>8281</v>
      </c>
      <c r="Q1097" s="147" t="s">
        <v>8282</v>
      </c>
    </row>
    <row r="1098" spans="1:17" s="10" customFormat="1" ht="49.5" customHeight="1" x14ac:dyDescent="0.35">
      <c r="A1098" s="144" t="str">
        <f t="shared" ca="1" si="148"/>
        <v>Expired</v>
      </c>
      <c r="B1098" s="144" t="s">
        <v>2834</v>
      </c>
      <c r="C1098" s="145">
        <v>41680</v>
      </c>
      <c r="D1098" s="145">
        <v>44602</v>
      </c>
      <c r="E1098" s="145">
        <f t="shared" si="153"/>
        <v>45331</v>
      </c>
      <c r="F1098" s="144" t="s">
        <v>5857</v>
      </c>
      <c r="G1098" s="144" t="s">
        <v>5183</v>
      </c>
      <c r="H1098" s="144" t="s">
        <v>5</v>
      </c>
      <c r="I1098" s="144" t="s">
        <v>3492</v>
      </c>
      <c r="J1098" s="144" t="s">
        <v>2467</v>
      </c>
      <c r="K1098" s="146" t="str">
        <f t="shared" si="149"/>
        <v>LP</v>
      </c>
      <c r="L1098" s="148" t="s">
        <v>6261</v>
      </c>
      <c r="M1098" s="144" t="str">
        <f t="shared" si="152"/>
        <v>Medium</v>
      </c>
      <c r="N1098" s="144" t="s">
        <v>5184</v>
      </c>
      <c r="O1098" s="189" t="s">
        <v>8289</v>
      </c>
      <c r="P1098" s="144" t="s">
        <v>8290</v>
      </c>
      <c r="Q1098" s="152" t="s">
        <v>8291</v>
      </c>
    </row>
    <row r="1099" spans="1:17" s="10" customFormat="1" ht="63.45" x14ac:dyDescent="0.35">
      <c r="A1099" s="144" t="str">
        <f t="shared" ca="1" si="148"/>
        <v>Expired</v>
      </c>
      <c r="B1099" s="144" t="s">
        <v>6160</v>
      </c>
      <c r="C1099" s="145">
        <v>44055</v>
      </c>
      <c r="D1099" s="145">
        <v>44785</v>
      </c>
      <c r="E1099" s="145">
        <f t="shared" si="153"/>
        <v>45515</v>
      </c>
      <c r="F1099" s="144" t="s">
        <v>1970</v>
      </c>
      <c r="G1099" s="144" t="s">
        <v>5185</v>
      </c>
      <c r="H1099" s="144" t="s">
        <v>19</v>
      </c>
      <c r="I1099" s="144" t="s">
        <v>3492</v>
      </c>
      <c r="J1099" s="144" t="s">
        <v>2467</v>
      </c>
      <c r="K1099" s="146" t="str">
        <f t="shared" si="149"/>
        <v>LP</v>
      </c>
      <c r="L1099" s="148" t="s">
        <v>6261</v>
      </c>
      <c r="M1099" s="144" t="str">
        <f t="shared" si="152"/>
        <v>Medium</v>
      </c>
      <c r="N1099" s="144" t="s">
        <v>7720</v>
      </c>
      <c r="O1099" s="189"/>
      <c r="P1099" s="144" t="s">
        <v>1765</v>
      </c>
      <c r="Q1099" s="152" t="s">
        <v>5186</v>
      </c>
    </row>
    <row r="1100" spans="1:17" s="10" customFormat="1" ht="79.3" x14ac:dyDescent="0.35">
      <c r="A1100" s="144" t="str">
        <f t="shared" ca="1" si="148"/>
        <v>Active</v>
      </c>
      <c r="B1100" s="148" t="s">
        <v>10112</v>
      </c>
      <c r="C1100" s="153">
        <v>41780</v>
      </c>
      <c r="D1100" s="157">
        <v>45433</v>
      </c>
      <c r="E1100" s="145">
        <f t="shared" si="153"/>
        <v>46162</v>
      </c>
      <c r="F1100" s="144" t="s">
        <v>85</v>
      </c>
      <c r="G1100" s="148" t="s">
        <v>5187</v>
      </c>
      <c r="H1100" s="148" t="s">
        <v>10</v>
      </c>
      <c r="I1100" s="148" t="s">
        <v>2237</v>
      </c>
      <c r="J1100" s="144" t="s">
        <v>2467</v>
      </c>
      <c r="K1100" s="146" t="str">
        <f t="shared" si="149"/>
        <v>LP</v>
      </c>
      <c r="L1100" s="148" t="s">
        <v>6261</v>
      </c>
      <c r="M1100" s="144" t="str">
        <f t="shared" si="152"/>
        <v>Medium</v>
      </c>
      <c r="N1100" s="148" t="s">
        <v>7721</v>
      </c>
      <c r="O1100" s="190" t="s">
        <v>8278</v>
      </c>
      <c r="P1100" s="148" t="s">
        <v>8279</v>
      </c>
      <c r="Q1100" s="158" t="s">
        <v>8280</v>
      </c>
    </row>
    <row r="1101" spans="1:17" s="10" customFormat="1" ht="142.75" x14ac:dyDescent="0.35">
      <c r="A1101" s="144" t="str">
        <f t="shared" ca="1" si="148"/>
        <v>Active</v>
      </c>
      <c r="B1101" s="148" t="s">
        <v>10809</v>
      </c>
      <c r="C1101" s="153">
        <v>41828</v>
      </c>
      <c r="D1101" s="157">
        <v>45507</v>
      </c>
      <c r="E1101" s="145">
        <f t="shared" si="153"/>
        <v>46236</v>
      </c>
      <c r="F1101" s="144" t="s">
        <v>151</v>
      </c>
      <c r="G1101" s="148" t="s">
        <v>5188</v>
      </c>
      <c r="H1101" s="148" t="s">
        <v>13</v>
      </c>
      <c r="I1101" s="148" t="s">
        <v>2237</v>
      </c>
      <c r="J1101" s="144" t="s">
        <v>2467</v>
      </c>
      <c r="K1101" s="146" t="str">
        <f t="shared" ref="K1101:K1132" si="154">IF(EXACT(J1101,"C - COMPANY ACT"),"LP",IF(EXACT(J1101,"V- VEST ACT (WITHIN PARLIAMENT) "),"LP",IF(EXACT(J1101,"FS - FRIENDLY SOCIETIES ACT"),"LP",IF(EXACT(J1101,"UN - UNICORPORATED"),"LA",""))))</f>
        <v>LP</v>
      </c>
      <c r="L1101" s="148" t="s">
        <v>6261</v>
      </c>
      <c r="M1101" s="144" t="str">
        <f t="shared" si="152"/>
        <v>Medium</v>
      </c>
      <c r="N1101" s="148" t="s">
        <v>7366</v>
      </c>
      <c r="O1101" s="190" t="s">
        <v>8342</v>
      </c>
      <c r="P1101" s="148" t="s">
        <v>6580</v>
      </c>
      <c r="Q1101" s="158" t="s">
        <v>6581</v>
      </c>
    </row>
    <row r="1102" spans="1:17" s="10" customFormat="1" ht="87.75" customHeight="1" x14ac:dyDescent="0.35">
      <c r="A1102" s="144" t="str">
        <f t="shared" ca="1" si="148"/>
        <v>Active</v>
      </c>
      <c r="B1102" s="144" t="s">
        <v>9568</v>
      </c>
      <c r="C1102" s="145">
        <v>45400</v>
      </c>
      <c r="D1102" s="145">
        <f>C1102</f>
        <v>45400</v>
      </c>
      <c r="E1102" s="145">
        <f t="shared" si="153"/>
        <v>46129</v>
      </c>
      <c r="F1102" s="144" t="s">
        <v>9569</v>
      </c>
      <c r="G1102" s="144" t="s">
        <v>9570</v>
      </c>
      <c r="H1102" s="144" t="s">
        <v>19</v>
      </c>
      <c r="I1102" s="144" t="s">
        <v>3492</v>
      </c>
      <c r="J1102" s="144" t="s">
        <v>2467</v>
      </c>
      <c r="K1102" s="146" t="str">
        <f t="shared" si="154"/>
        <v>LP</v>
      </c>
      <c r="L1102" s="144" t="s">
        <v>6261</v>
      </c>
      <c r="M1102" s="144" t="str">
        <f>IF(EXACT(L1102,"Overseas Charities Operating in Jamaica"),"Medium",IF(EXACT(L1102,"Muslim Groups/Foundations"),"Medium",IF(EXACT(L1102,"Churches"),"Low",IF(EXACT(L1102,"Benevolent Societies"),"Low",IF(EXACT(L1102,"Alumni/Past Students Associations"),"Low",IF(EXACT(L1102,"Schools(Government/Private)"),"Low",IF(EXACT(L1102,"Govt.Based Trusts/Charities"),"Low",IF(EXACT(L1102,"Trust"),"Medium",IF(EXACT(L1102,"Company Based Foundations"),"Medium",IF(EXACT(L1102,"Other Foundations"),"Medium",IF(EXACT(L1102,"Unincorporated Groups"),"Medium","")))))))))))</f>
        <v>Medium</v>
      </c>
      <c r="N1102" s="144" t="s">
        <v>9571</v>
      </c>
      <c r="O1102" s="189" t="s">
        <v>9572</v>
      </c>
      <c r="P1102" s="144" t="s">
        <v>9573</v>
      </c>
      <c r="Q1102" s="147" t="s">
        <v>9574</v>
      </c>
    </row>
    <row r="1103" spans="1:17" s="10" customFormat="1" ht="47.6" x14ac:dyDescent="0.35">
      <c r="A1103" s="144" t="str">
        <f t="shared" ca="1" si="148"/>
        <v>Expired</v>
      </c>
      <c r="B1103" s="144" t="s">
        <v>2624</v>
      </c>
      <c r="C1103" s="145">
        <v>44462</v>
      </c>
      <c r="D1103" s="145">
        <v>44462</v>
      </c>
      <c r="E1103" s="145">
        <f t="shared" si="153"/>
        <v>45191</v>
      </c>
      <c r="F1103" s="144" t="s">
        <v>5858</v>
      </c>
      <c r="G1103" s="144" t="s">
        <v>5189</v>
      </c>
      <c r="H1103" s="144" t="s">
        <v>19</v>
      </c>
      <c r="I1103" s="144" t="s">
        <v>3492</v>
      </c>
      <c r="J1103" s="144" t="s">
        <v>2467</v>
      </c>
      <c r="K1103" s="146" t="str">
        <f t="shared" si="154"/>
        <v>LP</v>
      </c>
      <c r="L1103" s="148" t="s">
        <v>6264</v>
      </c>
      <c r="M1103" s="144" t="str">
        <f t="shared" ref="M1103:M1119" si="155">IF(EXACT(L1103,"Overseas Charities Operating in Jamaica"),"Medium",IF(EXACT(L1103,"Muslim Groups/Foundations"),"Medium",IF(EXACT(L1103,"Churches"),"Low",IF(EXACT(L1103,"Benevolent Societies"),"Low",IF(EXACT(L1103,"Alumni/Past Students'associations"),"Low",IF(EXACT(L1103,"Schools(Government/Private)"),"Low",IF(EXACT(L1103,"Govt.Based Trust/Charities"),"Low",IF(EXACT(L1103,"Trust"),"Medium",IF(EXACT(L1103,"Company Based Foundations"),"Medium",IF(EXACT(L1103,"Other Foundations"),"Medium",IF(EXACT(L1103,"Unincorporated Groups"),"Medium","")))))))))))</f>
        <v>Low</v>
      </c>
      <c r="N1103" s="144" t="s">
        <v>7406</v>
      </c>
      <c r="O1103" s="189" t="s">
        <v>8343</v>
      </c>
      <c r="P1103" s="144" t="s">
        <v>8344</v>
      </c>
      <c r="Q1103" s="152" t="s">
        <v>8345</v>
      </c>
    </row>
    <row r="1104" spans="1:17" s="10" customFormat="1" ht="190.3" x14ac:dyDescent="0.35">
      <c r="A1104" s="144" t="str">
        <f t="shared" ca="1" si="148"/>
        <v>Expired</v>
      </c>
      <c r="B1104" s="144" t="s">
        <v>2419</v>
      </c>
      <c r="C1104" s="145">
        <v>41985</v>
      </c>
      <c r="D1104" s="145">
        <v>44907</v>
      </c>
      <c r="E1104" s="145">
        <f t="shared" si="153"/>
        <v>45637</v>
      </c>
      <c r="F1104" s="144" t="s">
        <v>10559</v>
      </c>
      <c r="G1104" s="144" t="s">
        <v>5195</v>
      </c>
      <c r="H1104" s="144" t="s">
        <v>7919</v>
      </c>
      <c r="I1104" s="144" t="s">
        <v>3492</v>
      </c>
      <c r="J1104" s="144" t="s">
        <v>2467</v>
      </c>
      <c r="K1104" s="146" t="str">
        <f t="shared" si="154"/>
        <v>LP</v>
      </c>
      <c r="L1104" s="148" t="s">
        <v>6264</v>
      </c>
      <c r="M1104" s="144" t="str">
        <f t="shared" si="155"/>
        <v>Low</v>
      </c>
      <c r="N1104" s="144" t="s">
        <v>3468</v>
      </c>
      <c r="O1104" s="189" t="s">
        <v>8259</v>
      </c>
      <c r="P1104" s="144" t="s">
        <v>2172</v>
      </c>
      <c r="Q1104" s="147" t="s">
        <v>9463</v>
      </c>
    </row>
    <row r="1105" spans="1:17" s="10" customFormat="1" ht="53.25" customHeight="1" x14ac:dyDescent="0.35">
      <c r="A1105" s="144" t="str">
        <f t="shared" ca="1" si="148"/>
        <v>Active</v>
      </c>
      <c r="B1105" s="144" t="s">
        <v>10329</v>
      </c>
      <c r="C1105" s="145">
        <v>41745</v>
      </c>
      <c r="D1105" s="145">
        <v>45700</v>
      </c>
      <c r="E1105" s="145">
        <f>DATE(YEAR(D1105),MONTH(D1105)+18,DAY(D1105)-1)</f>
        <v>46245</v>
      </c>
      <c r="F1105" s="144" t="s">
        <v>69</v>
      </c>
      <c r="G1105" s="144" t="s">
        <v>10330</v>
      </c>
      <c r="H1105" s="144" t="s">
        <v>7919</v>
      </c>
      <c r="I1105" s="144" t="s">
        <v>3492</v>
      </c>
      <c r="J1105" s="144" t="s">
        <v>2467</v>
      </c>
      <c r="K1105" s="146" t="str">
        <f t="shared" si="154"/>
        <v>LP</v>
      </c>
      <c r="L1105" s="148" t="s">
        <v>6261</v>
      </c>
      <c r="M1105" s="144" t="str">
        <f t="shared" si="155"/>
        <v>Medium</v>
      </c>
      <c r="N1105" s="144" t="s">
        <v>7722</v>
      </c>
      <c r="O1105" s="189" t="s">
        <v>8358</v>
      </c>
      <c r="P1105" s="144" t="s">
        <v>2163</v>
      </c>
      <c r="Q1105" s="147" t="s">
        <v>8359</v>
      </c>
    </row>
    <row r="1106" spans="1:17" s="10" customFormat="1" ht="85.5" customHeight="1" x14ac:dyDescent="0.35">
      <c r="A1106" s="144" t="str">
        <f t="shared" ca="1" si="148"/>
        <v>Expired</v>
      </c>
      <c r="B1106" s="144" t="s">
        <v>2504</v>
      </c>
      <c r="C1106" s="145">
        <v>43745</v>
      </c>
      <c r="D1106" s="145">
        <f>C1106</f>
        <v>43745</v>
      </c>
      <c r="E1106" s="145">
        <f t="shared" ref="E1106:E1115" si="156">DATE(YEAR(D1106)+2,MONTH(D1106),DAY(D1106)-1)</f>
        <v>44475</v>
      </c>
      <c r="F1106" s="144" t="s">
        <v>1956</v>
      </c>
      <c r="G1106" s="144" t="s">
        <v>7283</v>
      </c>
      <c r="H1106" s="144" t="s">
        <v>7919</v>
      </c>
      <c r="I1106" s="144" t="s">
        <v>3492</v>
      </c>
      <c r="J1106" s="144" t="s">
        <v>2467</v>
      </c>
      <c r="K1106" s="146" t="str">
        <f t="shared" si="154"/>
        <v>LP</v>
      </c>
      <c r="L1106" s="148" t="s">
        <v>6261</v>
      </c>
      <c r="M1106" s="144" t="str">
        <f t="shared" si="155"/>
        <v>Medium</v>
      </c>
      <c r="N1106" s="144" t="s">
        <v>5196</v>
      </c>
      <c r="O1106" s="189" t="s">
        <v>8348</v>
      </c>
      <c r="P1106" s="144" t="s">
        <v>8349</v>
      </c>
      <c r="Q1106" s="147" t="s">
        <v>8350</v>
      </c>
    </row>
    <row r="1107" spans="1:17" s="10" customFormat="1" ht="85.5" customHeight="1" x14ac:dyDescent="0.35">
      <c r="A1107" s="144" t="str">
        <f t="shared" ca="1" si="148"/>
        <v>Expired</v>
      </c>
      <c r="B1107" s="144" t="s">
        <v>946</v>
      </c>
      <c r="C1107" s="145">
        <v>42873</v>
      </c>
      <c r="D1107" s="145">
        <f>C1107</f>
        <v>42873</v>
      </c>
      <c r="E1107" s="145">
        <f t="shared" si="156"/>
        <v>43602</v>
      </c>
      <c r="F1107" s="144" t="s">
        <v>1934</v>
      </c>
      <c r="G1107" s="144" t="s">
        <v>5197</v>
      </c>
      <c r="H1107" s="144" t="s">
        <v>7919</v>
      </c>
      <c r="I1107" s="144" t="s">
        <v>3492</v>
      </c>
      <c r="J1107" s="144" t="s">
        <v>2467</v>
      </c>
      <c r="K1107" s="146" t="str">
        <f t="shared" si="154"/>
        <v>LP</v>
      </c>
      <c r="L1107" s="148" t="s">
        <v>6268</v>
      </c>
      <c r="M1107" s="144" t="str">
        <f t="shared" si="155"/>
        <v>Low</v>
      </c>
      <c r="N1107" s="144" t="s">
        <v>7723</v>
      </c>
      <c r="O1107" s="189" t="s">
        <v>8351</v>
      </c>
      <c r="P1107" s="144" t="s">
        <v>8352</v>
      </c>
      <c r="Q1107" s="152" t="s">
        <v>8353</v>
      </c>
    </row>
    <row r="1108" spans="1:17" s="10" customFormat="1" ht="63.45" x14ac:dyDescent="0.35">
      <c r="A1108" s="144" t="str">
        <f t="shared" ca="1" si="148"/>
        <v>Expired</v>
      </c>
      <c r="B1108" s="144" t="s">
        <v>676</v>
      </c>
      <c r="C1108" s="145">
        <v>42289</v>
      </c>
      <c r="D1108" s="145">
        <f>C1108</f>
        <v>42289</v>
      </c>
      <c r="E1108" s="145">
        <f t="shared" si="156"/>
        <v>43019</v>
      </c>
      <c r="F1108" s="144" t="s">
        <v>677</v>
      </c>
      <c r="G1108" s="144" t="s">
        <v>5198</v>
      </c>
      <c r="H1108" s="144" t="s">
        <v>7919</v>
      </c>
      <c r="I1108" s="144" t="s">
        <v>3492</v>
      </c>
      <c r="J1108" s="144" t="s">
        <v>2467</v>
      </c>
      <c r="K1108" s="146" t="str">
        <f t="shared" si="154"/>
        <v>LP</v>
      </c>
      <c r="L1108" s="148" t="s">
        <v>6262</v>
      </c>
      <c r="M1108" s="144" t="str">
        <f t="shared" si="155"/>
        <v>Medium</v>
      </c>
      <c r="N1108" s="144" t="s">
        <v>8354</v>
      </c>
      <c r="O1108" s="189" t="s">
        <v>8355</v>
      </c>
      <c r="P1108" s="144" t="s">
        <v>8356</v>
      </c>
      <c r="Q1108" s="152" t="s">
        <v>8357</v>
      </c>
    </row>
    <row r="1109" spans="1:17" s="10" customFormat="1" ht="46.5" customHeight="1" x14ac:dyDescent="0.35">
      <c r="A1109" s="144" t="str">
        <f t="shared" ca="1" si="148"/>
        <v>Expired</v>
      </c>
      <c r="B1109" s="144" t="s">
        <v>7073</v>
      </c>
      <c r="C1109" s="145">
        <v>44039</v>
      </c>
      <c r="D1109" s="145">
        <v>45100</v>
      </c>
      <c r="E1109" s="145">
        <f t="shared" si="156"/>
        <v>45830</v>
      </c>
      <c r="F1109" s="144" t="s">
        <v>1967</v>
      </c>
      <c r="G1109" s="144" t="s">
        <v>5199</v>
      </c>
      <c r="H1109" s="144" t="s">
        <v>19</v>
      </c>
      <c r="I1109" s="144" t="s">
        <v>3492</v>
      </c>
      <c r="J1109" s="144" t="s">
        <v>2467</v>
      </c>
      <c r="K1109" s="146" t="str">
        <f t="shared" si="154"/>
        <v>LP</v>
      </c>
      <c r="L1109" s="148" t="s">
        <v>6261</v>
      </c>
      <c r="M1109" s="144" t="str">
        <f t="shared" si="155"/>
        <v>Medium</v>
      </c>
      <c r="N1109" s="144" t="s">
        <v>5200</v>
      </c>
      <c r="O1109" s="189" t="s">
        <v>7870</v>
      </c>
      <c r="P1109" s="144" t="s">
        <v>1763</v>
      </c>
      <c r="Q1109" s="152" t="s">
        <v>7074</v>
      </c>
    </row>
    <row r="1110" spans="1:17" s="10" customFormat="1" ht="111" x14ac:dyDescent="0.35">
      <c r="A1110" s="144" t="str">
        <f t="shared" ca="1" si="148"/>
        <v>Active</v>
      </c>
      <c r="B1110" s="144" t="s">
        <v>9669</v>
      </c>
      <c r="C1110" s="145">
        <v>42688</v>
      </c>
      <c r="D1110" s="145">
        <v>45610</v>
      </c>
      <c r="E1110" s="145">
        <f t="shared" si="156"/>
        <v>46339</v>
      </c>
      <c r="F1110" s="144" t="s">
        <v>2021</v>
      </c>
      <c r="G1110" s="144" t="s">
        <v>5201</v>
      </c>
      <c r="H1110" s="144" t="s">
        <v>7919</v>
      </c>
      <c r="I1110" s="144" t="s">
        <v>3492</v>
      </c>
      <c r="J1110" s="144" t="s">
        <v>2467</v>
      </c>
      <c r="K1110" s="146" t="str">
        <f t="shared" si="154"/>
        <v>LP</v>
      </c>
      <c r="L1110" s="148" t="s">
        <v>6264</v>
      </c>
      <c r="M1110" s="144" t="str">
        <f t="shared" si="155"/>
        <v>Low</v>
      </c>
      <c r="N1110" s="144" t="s">
        <v>5202</v>
      </c>
      <c r="O1110" s="189" t="s">
        <v>9670</v>
      </c>
      <c r="P1110" s="144" t="s">
        <v>9671</v>
      </c>
      <c r="Q1110" s="147" t="s">
        <v>9672</v>
      </c>
    </row>
    <row r="1111" spans="1:17" s="10" customFormat="1" ht="31.75" x14ac:dyDescent="0.35">
      <c r="A1111" s="144" t="str">
        <f t="shared" ca="1" si="148"/>
        <v>Expired</v>
      </c>
      <c r="B1111" s="148" t="s">
        <v>3149</v>
      </c>
      <c r="C1111" s="153">
        <v>44426</v>
      </c>
      <c r="D1111" s="157">
        <v>44426</v>
      </c>
      <c r="E1111" s="145">
        <f t="shared" si="156"/>
        <v>45155</v>
      </c>
      <c r="F1111" s="144" t="s">
        <v>5859</v>
      </c>
      <c r="G1111" s="148" t="s">
        <v>5203</v>
      </c>
      <c r="H1111" s="148" t="s">
        <v>154</v>
      </c>
      <c r="I1111" s="148" t="s">
        <v>2237</v>
      </c>
      <c r="J1111" s="144" t="s">
        <v>2467</v>
      </c>
      <c r="K1111" s="146" t="str">
        <f t="shared" si="154"/>
        <v>LP</v>
      </c>
      <c r="L1111" s="148" t="s">
        <v>6264</v>
      </c>
      <c r="M1111" s="144" t="str">
        <f t="shared" si="155"/>
        <v>Low</v>
      </c>
      <c r="N1111" s="148" t="s">
        <v>3150</v>
      </c>
      <c r="O1111" s="190"/>
      <c r="P1111" s="148" t="s">
        <v>3151</v>
      </c>
      <c r="Q1111" s="147" t="s">
        <v>5204</v>
      </c>
    </row>
    <row r="1112" spans="1:17" s="10" customFormat="1" ht="51.75" customHeight="1" x14ac:dyDescent="0.35">
      <c r="A1112" s="144" t="str">
        <f t="shared" ca="1" si="148"/>
        <v>Expired</v>
      </c>
      <c r="B1112" s="144" t="s">
        <v>2782</v>
      </c>
      <c r="C1112" s="145">
        <v>41843</v>
      </c>
      <c r="D1112" s="145">
        <v>44434</v>
      </c>
      <c r="E1112" s="145">
        <f t="shared" si="156"/>
        <v>45163</v>
      </c>
      <c r="F1112" s="144" t="s">
        <v>2142</v>
      </c>
      <c r="G1112" s="144" t="s">
        <v>5205</v>
      </c>
      <c r="H1112" s="144" t="s">
        <v>7919</v>
      </c>
      <c r="I1112" s="144" t="s">
        <v>3492</v>
      </c>
      <c r="J1112" s="144" t="s">
        <v>2467</v>
      </c>
      <c r="K1112" s="146" t="str">
        <f t="shared" si="154"/>
        <v>LP</v>
      </c>
      <c r="L1112" s="148" t="s">
        <v>6265</v>
      </c>
      <c r="M1112" s="144" t="str">
        <f t="shared" si="155"/>
        <v>Low</v>
      </c>
      <c r="N1112" s="144" t="s">
        <v>5206</v>
      </c>
      <c r="O1112" s="189" t="s">
        <v>8382</v>
      </c>
      <c r="P1112" s="144" t="s">
        <v>8383</v>
      </c>
      <c r="Q1112" s="152" t="s">
        <v>8384</v>
      </c>
    </row>
    <row r="1113" spans="1:17" s="10" customFormat="1" ht="63.45" x14ac:dyDescent="0.35">
      <c r="A1113" s="144" t="str">
        <f t="shared" ca="1" si="148"/>
        <v>Active</v>
      </c>
      <c r="B1113" s="144" t="s">
        <v>6373</v>
      </c>
      <c r="C1113" s="145">
        <v>41995</v>
      </c>
      <c r="D1113" s="145">
        <v>45648</v>
      </c>
      <c r="E1113" s="145">
        <f t="shared" si="156"/>
        <v>46377</v>
      </c>
      <c r="F1113" s="144" t="s">
        <v>6372</v>
      </c>
      <c r="G1113" s="144" t="s">
        <v>5207</v>
      </c>
      <c r="H1113" s="144" t="s">
        <v>7919</v>
      </c>
      <c r="I1113" s="144" t="s">
        <v>3492</v>
      </c>
      <c r="J1113" s="144" t="s">
        <v>2467</v>
      </c>
      <c r="K1113" s="146" t="str">
        <f t="shared" si="154"/>
        <v>LP</v>
      </c>
      <c r="L1113" s="148" t="s">
        <v>6261</v>
      </c>
      <c r="M1113" s="144" t="str">
        <f t="shared" si="155"/>
        <v>Medium</v>
      </c>
      <c r="N1113" s="144" t="s">
        <v>543</v>
      </c>
      <c r="O1113" s="189" t="s">
        <v>10223</v>
      </c>
      <c r="P1113" s="144" t="s">
        <v>1825</v>
      </c>
      <c r="Q1113" s="147" t="s">
        <v>10224</v>
      </c>
    </row>
    <row r="1114" spans="1:17" s="10" customFormat="1" ht="71.25" customHeight="1" x14ac:dyDescent="0.35">
      <c r="A1114" s="144" t="str">
        <f t="shared" ca="1" si="148"/>
        <v>Expired</v>
      </c>
      <c r="B1114" s="144" t="s">
        <v>967</v>
      </c>
      <c r="C1114" s="145">
        <v>42913</v>
      </c>
      <c r="D1114" s="145">
        <v>43643</v>
      </c>
      <c r="E1114" s="145">
        <f t="shared" si="156"/>
        <v>44373</v>
      </c>
      <c r="F1114" s="144" t="s">
        <v>1992</v>
      </c>
      <c r="G1114" s="144" t="s">
        <v>4650</v>
      </c>
      <c r="H1114" s="144" t="s">
        <v>7919</v>
      </c>
      <c r="I1114" s="144" t="s">
        <v>3492</v>
      </c>
      <c r="J1114" s="144" t="s">
        <v>2467</v>
      </c>
      <c r="K1114" s="146" t="str">
        <f t="shared" si="154"/>
        <v>LP</v>
      </c>
      <c r="L1114" s="148" t="s">
        <v>6261</v>
      </c>
      <c r="M1114" s="144" t="str">
        <f t="shared" si="155"/>
        <v>Medium</v>
      </c>
      <c r="N1114" s="144" t="s">
        <v>7725</v>
      </c>
      <c r="O1114" s="189" t="s">
        <v>8373</v>
      </c>
      <c r="P1114" s="144" t="s">
        <v>8374</v>
      </c>
      <c r="Q1114" s="152" t="s">
        <v>5208</v>
      </c>
    </row>
    <row r="1115" spans="1:17" s="10" customFormat="1" ht="52.5" customHeight="1" x14ac:dyDescent="0.35">
      <c r="A1115" s="144" t="str">
        <f t="shared" ca="1" si="148"/>
        <v>Active</v>
      </c>
      <c r="B1115" s="144" t="s">
        <v>6442</v>
      </c>
      <c r="C1115" s="145">
        <v>42576</v>
      </c>
      <c r="D1115" s="145">
        <v>45498</v>
      </c>
      <c r="E1115" s="145">
        <f t="shared" si="156"/>
        <v>46227</v>
      </c>
      <c r="F1115" s="144" t="s">
        <v>824</v>
      </c>
      <c r="G1115" s="144" t="s">
        <v>5209</v>
      </c>
      <c r="H1115" s="144" t="s">
        <v>23</v>
      </c>
      <c r="I1115" s="144" t="s">
        <v>3492</v>
      </c>
      <c r="J1115" s="144" t="s">
        <v>2467</v>
      </c>
      <c r="K1115" s="146" t="str">
        <f t="shared" si="154"/>
        <v>LP</v>
      </c>
      <c r="L1115" s="148" t="s">
        <v>6261</v>
      </c>
      <c r="M1115" s="144" t="str">
        <f t="shared" si="155"/>
        <v>Medium</v>
      </c>
      <c r="N1115" s="144" t="s">
        <v>5210</v>
      </c>
      <c r="O1115" s="189" t="s">
        <v>10111</v>
      </c>
      <c r="P1115" s="144" t="s">
        <v>1828</v>
      </c>
      <c r="Q1115" s="147" t="s">
        <v>8375</v>
      </c>
    </row>
    <row r="1116" spans="1:17" s="10" customFormat="1" ht="48" customHeight="1" x14ac:dyDescent="0.35">
      <c r="A1116" s="144" t="str">
        <f t="shared" ca="1" si="148"/>
        <v>Active</v>
      </c>
      <c r="B1116" s="144" t="s">
        <v>5888</v>
      </c>
      <c r="C1116" s="145">
        <v>41904</v>
      </c>
      <c r="D1116" s="145">
        <v>45417</v>
      </c>
      <c r="E1116" s="145">
        <f>DATE(YEAR(D1116),MONTH(D1116)+19,DAY(D1116)-1)</f>
        <v>45995</v>
      </c>
      <c r="F1116" s="144" t="s">
        <v>10560</v>
      </c>
      <c r="G1116" s="144" t="s">
        <v>5211</v>
      </c>
      <c r="H1116" s="144" t="s">
        <v>7919</v>
      </c>
      <c r="I1116" s="144" t="s">
        <v>3492</v>
      </c>
      <c r="J1116" s="144" t="s">
        <v>2467</v>
      </c>
      <c r="K1116" s="146" t="str">
        <f t="shared" si="154"/>
        <v>LP</v>
      </c>
      <c r="L1116" s="148" t="s">
        <v>6269</v>
      </c>
      <c r="M1116" s="144" t="str">
        <f t="shared" si="155"/>
        <v>Medium</v>
      </c>
      <c r="N1116" s="144" t="s">
        <v>378</v>
      </c>
      <c r="O1116" s="189"/>
      <c r="P1116" s="144" t="s">
        <v>2160</v>
      </c>
      <c r="Q1116" s="147" t="s">
        <v>5212</v>
      </c>
    </row>
    <row r="1117" spans="1:17" s="10" customFormat="1" ht="70.5" customHeight="1" x14ac:dyDescent="0.35">
      <c r="A1117" s="144" t="str">
        <f t="shared" ca="1" si="148"/>
        <v>Expired</v>
      </c>
      <c r="B1117" s="148" t="s">
        <v>2372</v>
      </c>
      <c r="C1117" s="153">
        <v>43984</v>
      </c>
      <c r="D1117" s="157">
        <v>43973</v>
      </c>
      <c r="E1117" s="145">
        <f>DATE(YEAR(D1117)+2,MONTH(D1117),DAY(D1117)-1)</f>
        <v>44702</v>
      </c>
      <c r="F1117" s="144" t="s">
        <v>2373</v>
      </c>
      <c r="G1117" s="148" t="s">
        <v>5213</v>
      </c>
      <c r="H1117" s="148" t="s">
        <v>450</v>
      </c>
      <c r="I1117" s="148" t="s">
        <v>2237</v>
      </c>
      <c r="J1117" s="144" t="s">
        <v>2467</v>
      </c>
      <c r="K1117" s="146" t="str">
        <f t="shared" si="154"/>
        <v>LP</v>
      </c>
      <c r="L1117" s="148" t="s">
        <v>6261</v>
      </c>
      <c r="M1117" s="144" t="str">
        <f t="shared" si="155"/>
        <v>Medium</v>
      </c>
      <c r="N1117" s="148" t="s">
        <v>3152</v>
      </c>
      <c r="O1117" s="190"/>
      <c r="P1117" s="148" t="s">
        <v>2374</v>
      </c>
      <c r="Q1117" s="158" t="s">
        <v>5214</v>
      </c>
    </row>
    <row r="1118" spans="1:17" s="10" customFormat="1" ht="58.5" customHeight="1" x14ac:dyDescent="0.35">
      <c r="A1118" s="144" t="str">
        <f t="shared" ca="1" si="148"/>
        <v>Active</v>
      </c>
      <c r="B1118" s="148" t="s">
        <v>5985</v>
      </c>
      <c r="C1118" s="153">
        <v>44796</v>
      </c>
      <c r="D1118" s="157">
        <v>45527</v>
      </c>
      <c r="E1118" s="145">
        <f>DATE(YEAR(D1118)+2,MONTH(D1118),DAY(D1118)-1)</f>
        <v>46256</v>
      </c>
      <c r="F1118" s="144" t="s">
        <v>5986</v>
      </c>
      <c r="G1118" s="148" t="s">
        <v>5987</v>
      </c>
      <c r="H1118" s="148" t="s">
        <v>10</v>
      </c>
      <c r="I1118" s="148" t="s">
        <v>2237</v>
      </c>
      <c r="J1118" s="144" t="s">
        <v>2467</v>
      </c>
      <c r="K1118" s="146" t="str">
        <f t="shared" si="154"/>
        <v>LP</v>
      </c>
      <c r="L1118" s="148" t="s">
        <v>6261</v>
      </c>
      <c r="M1118" s="144" t="str">
        <f t="shared" si="155"/>
        <v>Medium</v>
      </c>
      <c r="N1118" s="148" t="s">
        <v>749</v>
      </c>
      <c r="O1118" s="190"/>
      <c r="P1118" s="148" t="s">
        <v>749</v>
      </c>
      <c r="Q1118" s="158" t="s">
        <v>749</v>
      </c>
    </row>
    <row r="1119" spans="1:17" s="10" customFormat="1" ht="37.5" customHeight="1" x14ac:dyDescent="0.35">
      <c r="A1119" s="144" t="str">
        <f t="shared" ca="1" si="148"/>
        <v>Expired</v>
      </c>
      <c r="B1119" s="144" t="s">
        <v>1279</v>
      </c>
      <c r="C1119" s="145">
        <v>43271</v>
      </c>
      <c r="D1119" s="145">
        <f>C1119</f>
        <v>43271</v>
      </c>
      <c r="E1119" s="145">
        <f>DATE(YEAR(D1119)+2,MONTH(D1119),DAY(D1119)-1)</f>
        <v>44001</v>
      </c>
      <c r="F1119" s="144" t="s">
        <v>1280</v>
      </c>
      <c r="G1119" s="144" t="s">
        <v>5215</v>
      </c>
      <c r="H1119" s="144" t="s">
        <v>716</v>
      </c>
      <c r="I1119" s="144" t="s">
        <v>3492</v>
      </c>
      <c r="J1119" s="144" t="s">
        <v>2467</v>
      </c>
      <c r="K1119" s="146" t="str">
        <f t="shared" si="154"/>
        <v>LP</v>
      </c>
      <c r="L1119" s="148" t="s">
        <v>6264</v>
      </c>
      <c r="M1119" s="144" t="str">
        <f t="shared" si="155"/>
        <v>Low</v>
      </c>
      <c r="N1119" s="144" t="s">
        <v>7726</v>
      </c>
      <c r="O1119" s="189" t="s">
        <v>8376</v>
      </c>
      <c r="P1119" s="144" t="s">
        <v>8378</v>
      </c>
      <c r="Q1119" s="152" t="s">
        <v>8377</v>
      </c>
    </row>
    <row r="1120" spans="1:17" s="10" customFormat="1" ht="51" customHeight="1" x14ac:dyDescent="0.35">
      <c r="A1120" s="144" t="str">
        <f t="shared" ref="A1120:A1183" ca="1" si="157">IF(E1120&lt;TODAY(),"Expired","Active")</f>
        <v>Active</v>
      </c>
      <c r="B1120" s="144" t="s">
        <v>6029</v>
      </c>
      <c r="C1120" s="145">
        <v>43669</v>
      </c>
      <c r="D1120" s="145">
        <v>45861</v>
      </c>
      <c r="E1120" s="145">
        <f>DATE(YEAR(D1120)+2,MONTH(D1120),DAY(D1120)-1)</f>
        <v>46590</v>
      </c>
      <c r="F1120" s="144" t="s">
        <v>10693</v>
      </c>
      <c r="G1120" s="144" t="s">
        <v>9491</v>
      </c>
      <c r="H1120" s="144" t="s">
        <v>7919</v>
      </c>
      <c r="I1120" s="144" t="s">
        <v>3492</v>
      </c>
      <c r="J1120" s="144" t="s">
        <v>2467</v>
      </c>
      <c r="K1120" s="146" t="str">
        <f t="shared" si="154"/>
        <v>LP</v>
      </c>
      <c r="L1120" s="144" t="s">
        <v>6269</v>
      </c>
      <c r="M1120" s="144" t="str">
        <f>IF(EXACT(L1120,"Overseas Charities Operating in Jamaica"),"Medium",IF(EXACT(L1120,"Muslim Groups/Foundations"),"Medium",IF(EXACT(L1120,"Churches"),"Low",IF(EXACT(L1120,"Benevolent Societies"),"Low",IF(EXACT(L1120,"Alumni/Past Students Associations"),"Low",IF(EXACT(L1120,"Schools(Government/Private)"),"Low",IF(EXACT(L1120,"Govt.Based Trusts/Charities"),"Low",IF(EXACT(L1120,"Trust"),"Medium",IF(EXACT(L1120,"Company Based Foundations"),"Medium",IF(EXACT(L1120,"Other Foundations"),"Medium",IF(EXACT(L1120,"Unincorporated Groups"),"Medium","")))))))))))</f>
        <v>Medium</v>
      </c>
      <c r="N1120" s="144" t="s">
        <v>3636</v>
      </c>
      <c r="O1120" s="189" t="s">
        <v>9492</v>
      </c>
      <c r="P1120" s="144" t="s">
        <v>9493</v>
      </c>
      <c r="Q1120" s="147" t="s">
        <v>9494</v>
      </c>
    </row>
    <row r="1121" spans="1:19" s="10" customFormat="1" ht="63.45" x14ac:dyDescent="0.35">
      <c r="A1121" s="144" t="str">
        <f t="shared" ca="1" si="157"/>
        <v>Expired</v>
      </c>
      <c r="B1121" s="144" t="s">
        <v>2635</v>
      </c>
      <c r="C1121" s="145">
        <v>43803</v>
      </c>
      <c r="D1121" s="145">
        <v>44534</v>
      </c>
      <c r="E1121" s="145">
        <f>DATE(YEAR(D1121)+2,MONTH(D1121),DAY(D1121)-1)</f>
        <v>45263</v>
      </c>
      <c r="F1121" s="144" t="s">
        <v>1958</v>
      </c>
      <c r="G1121" s="144" t="s">
        <v>5216</v>
      </c>
      <c r="H1121" s="144" t="s">
        <v>7919</v>
      </c>
      <c r="I1121" s="144" t="s">
        <v>3492</v>
      </c>
      <c r="J1121" s="144" t="s">
        <v>2467</v>
      </c>
      <c r="K1121" s="146" t="str">
        <f t="shared" si="154"/>
        <v>LP</v>
      </c>
      <c r="L1121" s="148" t="s">
        <v>6261</v>
      </c>
      <c r="M1121" s="144" t="str">
        <f t="shared" ref="M1121:M1139" si="158">IF(EXACT(L1121,"Overseas Charities Operating in Jamaica"),"Medium",IF(EXACT(L1121,"Muslim Groups/Foundations"),"Medium",IF(EXACT(L1121,"Churches"),"Low",IF(EXACT(L1121,"Benevolent Societies"),"Low",IF(EXACT(L1121,"Alumni/Past Students'associations"),"Low",IF(EXACT(L1121,"Schools(Government/Private)"),"Low",IF(EXACT(L1121,"Govt.Based Trust/Charities"),"Low",IF(EXACT(L1121,"Trust"),"Medium",IF(EXACT(L1121,"Company Based Foundations"),"Medium",IF(EXACT(L1121,"Other Foundations"),"Medium",IF(EXACT(L1121,"Unincorporated Groups"),"Medium","")))))))))))</f>
        <v>Medium</v>
      </c>
      <c r="N1121" s="144" t="s">
        <v>5217</v>
      </c>
      <c r="O1121" s="189" t="s">
        <v>8379</v>
      </c>
      <c r="P1121" s="144" t="s">
        <v>8380</v>
      </c>
      <c r="Q1121" s="147" t="s">
        <v>8381</v>
      </c>
    </row>
    <row r="1122" spans="1:19" s="10" customFormat="1" ht="79.3" x14ac:dyDescent="0.35">
      <c r="A1122" s="144" t="str">
        <f t="shared" ca="1" si="157"/>
        <v>Expired</v>
      </c>
      <c r="B1122" s="144" t="s">
        <v>2433</v>
      </c>
      <c r="C1122" s="145">
        <v>43503</v>
      </c>
      <c r="D1122" s="145">
        <v>45329</v>
      </c>
      <c r="E1122" s="145">
        <f>DATE(YEAR(D1122)+1,MONTH(D1122)+6,DAY(D1122)-1)</f>
        <v>45875</v>
      </c>
      <c r="F1122" s="144" t="s">
        <v>6790</v>
      </c>
      <c r="G1122" s="144" t="s">
        <v>5219</v>
      </c>
      <c r="H1122" s="144" t="s">
        <v>23</v>
      </c>
      <c r="I1122" s="144" t="s">
        <v>3492</v>
      </c>
      <c r="J1122" s="144" t="s">
        <v>2467</v>
      </c>
      <c r="K1122" s="146" t="str">
        <f t="shared" si="154"/>
        <v>LP</v>
      </c>
      <c r="L1122" s="148" t="s">
        <v>6263</v>
      </c>
      <c r="M1122" s="144" t="str">
        <f t="shared" si="158"/>
        <v>Medium</v>
      </c>
      <c r="N1122" s="144" t="s">
        <v>5220</v>
      </c>
      <c r="O1122" s="189" t="s">
        <v>8370</v>
      </c>
      <c r="P1122" s="144" t="s">
        <v>8371</v>
      </c>
      <c r="Q1122" s="147" t="s">
        <v>8372</v>
      </c>
    </row>
    <row r="1123" spans="1:19" s="10" customFormat="1" ht="36" customHeight="1" x14ac:dyDescent="0.35">
      <c r="A1123" s="144" t="str">
        <f t="shared" ca="1" si="157"/>
        <v>Active</v>
      </c>
      <c r="B1123" s="144" t="s">
        <v>2814</v>
      </c>
      <c r="C1123" s="145">
        <v>42044</v>
      </c>
      <c r="D1123" s="145">
        <v>45331</v>
      </c>
      <c r="E1123" s="145">
        <f>DATE(YEAR(D1123)+2,MONTH(D1123),DAY(D1123)-1)</f>
        <v>46061</v>
      </c>
      <c r="F1123" s="144" t="s">
        <v>510</v>
      </c>
      <c r="G1123" s="144" t="s">
        <v>4361</v>
      </c>
      <c r="H1123" s="144" t="s">
        <v>7919</v>
      </c>
      <c r="I1123" s="144" t="s">
        <v>3492</v>
      </c>
      <c r="J1123" s="144" t="s">
        <v>2467</v>
      </c>
      <c r="K1123" s="146" t="str">
        <f t="shared" si="154"/>
        <v>LP</v>
      </c>
      <c r="L1123" s="148" t="s">
        <v>6262</v>
      </c>
      <c r="M1123" s="144" t="str">
        <f t="shared" si="158"/>
        <v>Medium</v>
      </c>
      <c r="N1123" s="144" t="s">
        <v>7727</v>
      </c>
      <c r="O1123" s="189" t="s">
        <v>8387</v>
      </c>
      <c r="P1123" s="144" t="s">
        <v>1056</v>
      </c>
      <c r="Q1123" s="147" t="s">
        <v>8388</v>
      </c>
    </row>
    <row r="1124" spans="1:19" s="10" customFormat="1" ht="42" customHeight="1" x14ac:dyDescent="0.35">
      <c r="A1124" s="144" t="str">
        <f t="shared" ca="1" si="157"/>
        <v>Active</v>
      </c>
      <c r="B1124" s="144" t="s">
        <v>6358</v>
      </c>
      <c r="C1124" s="145">
        <v>41786</v>
      </c>
      <c r="D1124" s="145">
        <v>45439</v>
      </c>
      <c r="E1124" s="145">
        <f>DATE(YEAR(D1124)+2,MONTH(D1124),DAY(D1124)-1)</f>
        <v>46168</v>
      </c>
      <c r="F1124" s="144" t="s">
        <v>2090</v>
      </c>
      <c r="G1124" s="144" t="s">
        <v>5221</v>
      </c>
      <c r="H1124" s="144" t="s">
        <v>7919</v>
      </c>
      <c r="I1124" s="144" t="s">
        <v>3492</v>
      </c>
      <c r="J1124" s="144" t="s">
        <v>2467</v>
      </c>
      <c r="K1124" s="146" t="str">
        <f t="shared" si="154"/>
        <v>LP</v>
      </c>
      <c r="L1124" s="148" t="s">
        <v>6261</v>
      </c>
      <c r="M1124" s="144" t="str">
        <f t="shared" si="158"/>
        <v>Medium</v>
      </c>
      <c r="N1124" s="144" t="s">
        <v>277</v>
      </c>
      <c r="O1124" s="189" t="s">
        <v>8389</v>
      </c>
      <c r="P1124" s="144" t="s">
        <v>2170</v>
      </c>
      <c r="Q1124" s="147" t="s">
        <v>8390</v>
      </c>
    </row>
    <row r="1125" spans="1:19" s="10" customFormat="1" ht="42.75" customHeight="1" x14ac:dyDescent="0.35">
      <c r="A1125" s="144" t="str">
        <f t="shared" ca="1" si="157"/>
        <v>Active</v>
      </c>
      <c r="B1125" s="148" t="s">
        <v>10518</v>
      </c>
      <c r="C1125" s="153">
        <v>42016</v>
      </c>
      <c r="D1125" s="157">
        <v>45669</v>
      </c>
      <c r="E1125" s="145">
        <f>DATE(YEAR(D1125)+1,MONTH(D1125),DAY(D1125)-1)</f>
        <v>46033</v>
      </c>
      <c r="F1125" s="144" t="s">
        <v>493</v>
      </c>
      <c r="G1125" s="148" t="s">
        <v>3153</v>
      </c>
      <c r="H1125" s="148" t="s">
        <v>10</v>
      </c>
      <c r="I1125" s="148" t="s">
        <v>2237</v>
      </c>
      <c r="J1125" s="147" t="s">
        <v>2467</v>
      </c>
      <c r="K1125" s="146" t="str">
        <f t="shared" si="154"/>
        <v>LP</v>
      </c>
      <c r="L1125" s="148" t="s">
        <v>6261</v>
      </c>
      <c r="M1125" s="144" t="str">
        <f t="shared" si="158"/>
        <v>Medium</v>
      </c>
      <c r="N1125" s="148" t="s">
        <v>7367</v>
      </c>
      <c r="O1125" s="190"/>
      <c r="P1125" s="148" t="s">
        <v>2376</v>
      </c>
      <c r="Q1125" s="158" t="s">
        <v>5222</v>
      </c>
    </row>
    <row r="1126" spans="1:19" s="10" customFormat="1" ht="63.45" x14ac:dyDescent="0.35">
      <c r="A1126" s="144" t="str">
        <f t="shared" ca="1" si="157"/>
        <v>Expired</v>
      </c>
      <c r="B1126" s="144" t="s">
        <v>2690</v>
      </c>
      <c r="C1126" s="145">
        <v>44537</v>
      </c>
      <c r="D1126" s="145">
        <v>45267</v>
      </c>
      <c r="E1126" s="145">
        <f>DATE(YEAR(D1126)+1,MONTH(D1126),DAY(D1126)-1)</f>
        <v>45632</v>
      </c>
      <c r="F1126" s="144" t="s">
        <v>5874</v>
      </c>
      <c r="G1126" s="144" t="s">
        <v>5414</v>
      </c>
      <c r="H1126" s="144" t="s">
        <v>7919</v>
      </c>
      <c r="I1126" s="144" t="s">
        <v>3492</v>
      </c>
      <c r="J1126" s="144" t="s">
        <v>2467</v>
      </c>
      <c r="K1126" s="146" t="str">
        <f t="shared" si="154"/>
        <v>LP</v>
      </c>
      <c r="L1126" s="148" t="s">
        <v>6261</v>
      </c>
      <c r="M1126" s="144" t="str">
        <f t="shared" si="158"/>
        <v>Medium</v>
      </c>
      <c r="N1126" s="144" t="s">
        <v>7728</v>
      </c>
      <c r="O1126" s="189" t="s">
        <v>8398</v>
      </c>
      <c r="P1126" s="144" t="s">
        <v>8399</v>
      </c>
      <c r="Q1126" s="152" t="s">
        <v>8400</v>
      </c>
    </row>
    <row r="1127" spans="1:19" s="10" customFormat="1" ht="50.25" customHeight="1" x14ac:dyDescent="0.35">
      <c r="A1127" s="144" t="str">
        <f t="shared" ca="1" si="157"/>
        <v>Expired</v>
      </c>
      <c r="B1127" s="144" t="s">
        <v>2465</v>
      </c>
      <c r="C1127" s="145">
        <v>41883</v>
      </c>
      <c r="D1127" s="145">
        <v>45087</v>
      </c>
      <c r="E1127" s="145">
        <f t="shared" ref="E1127:E1138" si="159">DATE(YEAR(D1127)+2,MONTH(D1127),DAY(D1127)-1)</f>
        <v>45817</v>
      </c>
      <c r="F1127" s="144" t="s">
        <v>346</v>
      </c>
      <c r="G1127" s="144" t="s">
        <v>5223</v>
      </c>
      <c r="H1127" s="144" t="s">
        <v>7919</v>
      </c>
      <c r="I1127" s="144" t="s">
        <v>3492</v>
      </c>
      <c r="J1127" s="144" t="s">
        <v>2467</v>
      </c>
      <c r="K1127" s="146" t="str">
        <f t="shared" si="154"/>
        <v>LP</v>
      </c>
      <c r="L1127" s="148" t="s">
        <v>6262</v>
      </c>
      <c r="M1127" s="144" t="str">
        <f t="shared" si="158"/>
        <v>Medium</v>
      </c>
      <c r="N1127" s="144" t="s">
        <v>383</v>
      </c>
      <c r="O1127" s="189" t="s">
        <v>8299</v>
      </c>
      <c r="P1127" s="144" t="s">
        <v>8300</v>
      </c>
      <c r="Q1127" s="147" t="s">
        <v>8301</v>
      </c>
    </row>
    <row r="1128" spans="1:19" s="10" customFormat="1" ht="126.9" x14ac:dyDescent="0.35">
      <c r="A1128" s="144" t="str">
        <f t="shared" ca="1" si="157"/>
        <v>Active</v>
      </c>
      <c r="B1128" s="144" t="s">
        <v>8934</v>
      </c>
      <c r="C1128" s="145">
        <v>42479</v>
      </c>
      <c r="D1128" s="145">
        <v>45302</v>
      </c>
      <c r="E1128" s="145">
        <f t="shared" si="159"/>
        <v>46032</v>
      </c>
      <c r="F1128" s="144" t="s">
        <v>2044</v>
      </c>
      <c r="G1128" s="144" t="s">
        <v>8935</v>
      </c>
      <c r="H1128" s="144" t="s">
        <v>45</v>
      </c>
      <c r="I1128" s="144" t="s">
        <v>3492</v>
      </c>
      <c r="J1128" s="144" t="s">
        <v>2467</v>
      </c>
      <c r="K1128" s="146" t="str">
        <f t="shared" si="154"/>
        <v>LP</v>
      </c>
      <c r="L1128" s="148" t="s">
        <v>6261</v>
      </c>
      <c r="M1128" s="144" t="str">
        <f t="shared" si="158"/>
        <v>Medium</v>
      </c>
      <c r="N1128" s="144" t="s">
        <v>5224</v>
      </c>
      <c r="O1128" s="189" t="s">
        <v>8937</v>
      </c>
      <c r="P1128" s="144" t="s">
        <v>8936</v>
      </c>
      <c r="Q1128" s="147" t="s">
        <v>8938</v>
      </c>
    </row>
    <row r="1129" spans="1:19" s="10" customFormat="1" ht="59.25" customHeight="1" x14ac:dyDescent="0.35">
      <c r="A1129" s="144" t="str">
        <f t="shared" ca="1" si="157"/>
        <v>Active</v>
      </c>
      <c r="B1129" s="144" t="s">
        <v>10096</v>
      </c>
      <c r="C1129" s="145">
        <v>41844</v>
      </c>
      <c r="D1129" s="145">
        <v>45589</v>
      </c>
      <c r="E1129" s="145">
        <f t="shared" si="159"/>
        <v>46318</v>
      </c>
      <c r="F1129" s="144" t="s">
        <v>180</v>
      </c>
      <c r="G1129" s="144" t="s">
        <v>9686</v>
      </c>
      <c r="H1129" s="144" t="s">
        <v>7919</v>
      </c>
      <c r="I1129" s="144" t="s">
        <v>3492</v>
      </c>
      <c r="J1129" s="144" t="s">
        <v>2467</v>
      </c>
      <c r="K1129" s="146" t="str">
        <f t="shared" si="154"/>
        <v>LP</v>
      </c>
      <c r="L1129" s="148" t="s">
        <v>6261</v>
      </c>
      <c r="M1129" s="144" t="str">
        <f t="shared" si="158"/>
        <v>Medium</v>
      </c>
      <c r="N1129" s="144" t="s">
        <v>316</v>
      </c>
      <c r="O1129" s="189" t="s">
        <v>8391</v>
      </c>
      <c r="P1129" s="144" t="s">
        <v>8392</v>
      </c>
      <c r="Q1129" s="152" t="s">
        <v>9687</v>
      </c>
    </row>
    <row r="1130" spans="1:19" s="10" customFormat="1" ht="50.25" customHeight="1" x14ac:dyDescent="0.35">
      <c r="A1130" s="144" t="str">
        <f t="shared" ca="1" si="157"/>
        <v>Expired</v>
      </c>
      <c r="B1130" s="144" t="s">
        <v>2776</v>
      </c>
      <c r="C1130" s="145">
        <v>41687</v>
      </c>
      <c r="D1130" s="145">
        <v>44617</v>
      </c>
      <c r="E1130" s="145">
        <f t="shared" si="159"/>
        <v>45346</v>
      </c>
      <c r="F1130" s="144" t="s">
        <v>6570</v>
      </c>
      <c r="G1130" s="145" t="s">
        <v>4052</v>
      </c>
      <c r="H1130" s="144" t="s">
        <v>7919</v>
      </c>
      <c r="I1130" s="144" t="s">
        <v>3492</v>
      </c>
      <c r="J1130" s="144" t="s">
        <v>2467</v>
      </c>
      <c r="K1130" s="146" t="str">
        <f t="shared" si="154"/>
        <v>LP</v>
      </c>
      <c r="L1130" s="148" t="s">
        <v>6264</v>
      </c>
      <c r="M1130" s="144" t="str">
        <f t="shared" si="158"/>
        <v>Low</v>
      </c>
      <c r="N1130" s="144" t="s">
        <v>221</v>
      </c>
      <c r="O1130" s="189" t="s">
        <v>9470</v>
      </c>
      <c r="P1130" s="144" t="s">
        <v>9471</v>
      </c>
      <c r="Q1130" s="147" t="s">
        <v>9472</v>
      </c>
    </row>
    <row r="1131" spans="1:19" s="10" customFormat="1" ht="68.25" customHeight="1" x14ac:dyDescent="0.35">
      <c r="A1131" s="144" t="str">
        <f t="shared" ca="1" si="157"/>
        <v>Active</v>
      </c>
      <c r="B1131" s="144" t="s">
        <v>6378</v>
      </c>
      <c r="C1131" s="145">
        <v>41869</v>
      </c>
      <c r="D1131" s="145">
        <v>45522</v>
      </c>
      <c r="E1131" s="145">
        <f t="shared" si="159"/>
        <v>46251</v>
      </c>
      <c r="F1131" s="144" t="s">
        <v>328</v>
      </c>
      <c r="G1131" s="144" t="s">
        <v>5225</v>
      </c>
      <c r="H1131" s="144" t="s">
        <v>7919</v>
      </c>
      <c r="I1131" s="144" t="s">
        <v>3492</v>
      </c>
      <c r="J1131" s="144" t="s">
        <v>2467</v>
      </c>
      <c r="K1131" s="146" t="str">
        <f t="shared" si="154"/>
        <v>LP</v>
      </c>
      <c r="L1131" s="148" t="s">
        <v>6266</v>
      </c>
      <c r="M1131" s="144" t="str">
        <f t="shared" si="158"/>
        <v>Low</v>
      </c>
      <c r="N1131" s="144" t="s">
        <v>373</v>
      </c>
      <c r="O1131" s="189"/>
      <c r="P1131" s="144" t="s">
        <v>901</v>
      </c>
      <c r="Q1131" s="147" t="s">
        <v>5226</v>
      </c>
    </row>
    <row r="1132" spans="1:19" s="10" customFormat="1" ht="111" x14ac:dyDescent="0.35">
      <c r="A1132" s="144" t="str">
        <f t="shared" ca="1" si="157"/>
        <v>Expired</v>
      </c>
      <c r="B1132" s="144" t="s">
        <v>635</v>
      </c>
      <c r="C1132" s="145">
        <v>42237</v>
      </c>
      <c r="D1132" s="145">
        <f>C1132</f>
        <v>42237</v>
      </c>
      <c r="E1132" s="145">
        <f t="shared" si="159"/>
        <v>42967</v>
      </c>
      <c r="F1132" s="144" t="s">
        <v>636</v>
      </c>
      <c r="G1132" s="144" t="s">
        <v>5227</v>
      </c>
      <c r="H1132" s="144" t="s">
        <v>7919</v>
      </c>
      <c r="I1132" s="144" t="s">
        <v>3492</v>
      </c>
      <c r="J1132" s="144" t="s">
        <v>2467</v>
      </c>
      <c r="K1132" s="146" t="str">
        <f t="shared" si="154"/>
        <v>LP</v>
      </c>
      <c r="L1132" s="148" t="s">
        <v>6261</v>
      </c>
      <c r="M1132" s="144" t="str">
        <f t="shared" si="158"/>
        <v>Medium</v>
      </c>
      <c r="N1132" s="144" t="s">
        <v>9197</v>
      </c>
      <c r="O1132" s="189" t="s">
        <v>9198</v>
      </c>
      <c r="P1132" s="144" t="s">
        <v>9199</v>
      </c>
      <c r="Q1132" s="147" t="s">
        <v>9200</v>
      </c>
    </row>
    <row r="1133" spans="1:19" ht="53.25" customHeight="1" x14ac:dyDescent="0.35">
      <c r="A1133" s="144" t="str">
        <f t="shared" ca="1" si="157"/>
        <v>Expired</v>
      </c>
      <c r="B1133" s="144" t="s">
        <v>587</v>
      </c>
      <c r="C1133" s="145">
        <v>42184</v>
      </c>
      <c r="D1133" s="145">
        <f>C1133</f>
        <v>42184</v>
      </c>
      <c r="E1133" s="145">
        <f t="shared" si="159"/>
        <v>42914</v>
      </c>
      <c r="F1133" s="144" t="s">
        <v>588</v>
      </c>
      <c r="G1133" s="144" t="s">
        <v>5229</v>
      </c>
      <c r="H1133" s="144" t="s">
        <v>7919</v>
      </c>
      <c r="I1133" s="144" t="s">
        <v>3492</v>
      </c>
      <c r="J1133" s="144" t="s">
        <v>2467</v>
      </c>
      <c r="K1133" s="146" t="str">
        <f t="shared" ref="K1133:K1164" si="160">IF(EXACT(J1133,"C - COMPANY ACT"),"LP",IF(EXACT(J1133,"V- VEST ACT (WITHIN PARLIAMENT) "),"LP",IF(EXACT(J1133,"FS - FRIENDLY SOCIETIES ACT"),"LP",IF(EXACT(J1133,"UN - UNICORPORATED"),"LA",""))))</f>
        <v>LP</v>
      </c>
      <c r="L1133" s="148" t="s">
        <v>6264</v>
      </c>
      <c r="M1133" s="144" t="str">
        <f t="shared" si="158"/>
        <v>Low</v>
      </c>
      <c r="N1133" s="144" t="s">
        <v>9205</v>
      </c>
      <c r="O1133" s="189" t="s">
        <v>9206</v>
      </c>
      <c r="P1133" s="144" t="s">
        <v>9207</v>
      </c>
      <c r="Q1133" s="152" t="s">
        <v>9208</v>
      </c>
      <c r="R1133" s="10"/>
      <c r="S1133" s="10"/>
    </row>
    <row r="1134" spans="1:19" ht="60" customHeight="1" x14ac:dyDescent="0.35">
      <c r="A1134" s="144" t="str">
        <f t="shared" ca="1" si="157"/>
        <v>Expired</v>
      </c>
      <c r="B1134" s="144" t="s">
        <v>2183</v>
      </c>
      <c r="C1134" s="145">
        <v>44266</v>
      </c>
      <c r="D1134" s="145">
        <f>C1134</f>
        <v>44266</v>
      </c>
      <c r="E1134" s="145">
        <f t="shared" si="159"/>
        <v>44995</v>
      </c>
      <c r="F1134" s="144" t="s">
        <v>5860</v>
      </c>
      <c r="G1134" s="144" t="s">
        <v>5230</v>
      </c>
      <c r="H1134" s="144" t="s">
        <v>7919</v>
      </c>
      <c r="I1134" s="144" t="s">
        <v>3492</v>
      </c>
      <c r="J1134" s="144" t="s">
        <v>2467</v>
      </c>
      <c r="K1134" s="146" t="str">
        <f t="shared" si="160"/>
        <v>LP</v>
      </c>
      <c r="L1134" s="148" t="s">
        <v>6264</v>
      </c>
      <c r="M1134" s="144" t="str">
        <f t="shared" si="158"/>
        <v>Low</v>
      </c>
      <c r="N1134" s="144" t="s">
        <v>3408</v>
      </c>
      <c r="O1134" s="189" t="s">
        <v>8395</v>
      </c>
      <c r="P1134" s="144" t="s">
        <v>8396</v>
      </c>
      <c r="Q1134" s="147" t="s">
        <v>8397</v>
      </c>
      <c r="R1134" s="10"/>
      <c r="S1134" s="10"/>
    </row>
    <row r="1135" spans="1:19" ht="54" customHeight="1" x14ac:dyDescent="0.35">
      <c r="A1135" s="144" t="str">
        <f t="shared" ca="1" si="157"/>
        <v>Expired</v>
      </c>
      <c r="B1135" s="144" t="s">
        <v>796</v>
      </c>
      <c r="C1135" s="145">
        <v>42530</v>
      </c>
      <c r="D1135" s="145">
        <f>C1135</f>
        <v>42530</v>
      </c>
      <c r="E1135" s="145">
        <f t="shared" si="159"/>
        <v>43259</v>
      </c>
      <c r="F1135" s="144" t="s">
        <v>2031</v>
      </c>
      <c r="G1135" s="144" t="s">
        <v>5231</v>
      </c>
      <c r="H1135" s="144" t="s">
        <v>7919</v>
      </c>
      <c r="I1135" s="144" t="s">
        <v>3492</v>
      </c>
      <c r="J1135" s="144" t="s">
        <v>2467</v>
      </c>
      <c r="K1135" s="146" t="str">
        <f t="shared" si="160"/>
        <v>LP</v>
      </c>
      <c r="L1135" s="148" t="s">
        <v>6264</v>
      </c>
      <c r="M1135" s="144" t="str">
        <f t="shared" si="158"/>
        <v>Low</v>
      </c>
      <c r="N1135" s="144" t="s">
        <v>7729</v>
      </c>
      <c r="O1135" s="189" t="s">
        <v>8412</v>
      </c>
      <c r="P1135" s="144" t="s">
        <v>8413</v>
      </c>
      <c r="Q1135" s="152" t="s">
        <v>8414</v>
      </c>
      <c r="R1135" s="10"/>
      <c r="S1135" s="10"/>
    </row>
    <row r="1136" spans="1:19" ht="51.75" customHeight="1" x14ac:dyDescent="0.35">
      <c r="A1136" s="144" t="str">
        <f t="shared" ca="1" si="157"/>
        <v>Expired</v>
      </c>
      <c r="B1136" s="148" t="s">
        <v>2377</v>
      </c>
      <c r="C1136" s="153">
        <v>43278</v>
      </c>
      <c r="D1136" s="157">
        <v>43278</v>
      </c>
      <c r="E1136" s="145">
        <f t="shared" si="159"/>
        <v>44008</v>
      </c>
      <c r="F1136" s="144" t="s">
        <v>5861</v>
      </c>
      <c r="G1136" s="148" t="s">
        <v>5232</v>
      </c>
      <c r="H1136" s="148" t="s">
        <v>10</v>
      </c>
      <c r="I1136" s="148" t="s">
        <v>2237</v>
      </c>
      <c r="J1136" s="144" t="s">
        <v>2467</v>
      </c>
      <c r="K1136" s="146" t="str">
        <f t="shared" si="160"/>
        <v>LP</v>
      </c>
      <c r="L1136" s="148" t="s">
        <v>6264</v>
      </c>
      <c r="M1136" s="144" t="str">
        <f t="shared" si="158"/>
        <v>Low</v>
      </c>
      <c r="N1136" s="148" t="s">
        <v>5233</v>
      </c>
      <c r="O1136" s="190"/>
      <c r="P1136" s="148" t="s">
        <v>2378</v>
      </c>
      <c r="Q1136" s="158" t="s">
        <v>2379</v>
      </c>
      <c r="R1136" s="10"/>
      <c r="S1136" s="10"/>
    </row>
    <row r="1137" spans="1:18" ht="60.75" customHeight="1" x14ac:dyDescent="0.35">
      <c r="A1137" s="144" t="str">
        <f t="shared" ca="1" si="157"/>
        <v>Expired</v>
      </c>
      <c r="B1137" s="144" t="s">
        <v>1313</v>
      </c>
      <c r="C1137" s="145">
        <v>43306</v>
      </c>
      <c r="D1137" s="145">
        <f>C1137</f>
        <v>43306</v>
      </c>
      <c r="E1137" s="145">
        <f t="shared" si="159"/>
        <v>44036</v>
      </c>
      <c r="F1137" s="144" t="s">
        <v>1982</v>
      </c>
      <c r="G1137" s="144" t="s">
        <v>7285</v>
      </c>
      <c r="H1137" s="144" t="s">
        <v>7919</v>
      </c>
      <c r="I1137" s="144" t="s">
        <v>3492</v>
      </c>
      <c r="J1137" s="144" t="s">
        <v>2467</v>
      </c>
      <c r="K1137" s="146" t="str">
        <f t="shared" si="160"/>
        <v>LP</v>
      </c>
      <c r="L1137" s="148" t="s">
        <v>6264</v>
      </c>
      <c r="M1137" s="144" t="str">
        <f t="shared" si="158"/>
        <v>Low</v>
      </c>
      <c r="N1137" s="144" t="s">
        <v>5234</v>
      </c>
      <c r="O1137" s="189" t="s">
        <v>8401</v>
      </c>
      <c r="P1137" s="144" t="s">
        <v>8402</v>
      </c>
      <c r="Q1137" s="147" t="s">
        <v>5235</v>
      </c>
      <c r="R1137" s="10"/>
    </row>
    <row r="1138" spans="1:18" ht="49.5" customHeight="1" x14ac:dyDescent="0.35">
      <c r="A1138" s="144" t="str">
        <f t="shared" ca="1" si="157"/>
        <v>Active</v>
      </c>
      <c r="B1138" s="148" t="s">
        <v>10042</v>
      </c>
      <c r="C1138" s="153">
        <v>41795</v>
      </c>
      <c r="D1138" s="157">
        <v>45620</v>
      </c>
      <c r="E1138" s="145">
        <f t="shared" si="159"/>
        <v>46349</v>
      </c>
      <c r="F1138" s="144" t="s">
        <v>8806</v>
      </c>
      <c r="G1138" s="148" t="s">
        <v>8807</v>
      </c>
      <c r="H1138" s="148" t="s">
        <v>10</v>
      </c>
      <c r="I1138" s="148" t="s">
        <v>2237</v>
      </c>
      <c r="J1138" s="169" t="s">
        <v>2467</v>
      </c>
      <c r="K1138" s="146" t="str">
        <f t="shared" si="160"/>
        <v>LP</v>
      </c>
      <c r="L1138" s="148" t="s">
        <v>6261</v>
      </c>
      <c r="M1138" s="144" t="str">
        <f t="shared" si="158"/>
        <v>Medium</v>
      </c>
      <c r="N1138" s="148" t="s">
        <v>3469</v>
      </c>
      <c r="O1138" s="190" t="s">
        <v>8808</v>
      </c>
      <c r="P1138" s="148" t="s">
        <v>8809</v>
      </c>
      <c r="Q1138" s="158" t="s">
        <v>8810</v>
      </c>
      <c r="R1138" s="10"/>
    </row>
    <row r="1139" spans="1:18" ht="39" customHeight="1" x14ac:dyDescent="0.35">
      <c r="A1139" s="144" t="str">
        <f t="shared" ca="1" si="157"/>
        <v>Active</v>
      </c>
      <c r="B1139" s="144" t="s">
        <v>6118</v>
      </c>
      <c r="C1139" s="145">
        <v>41744</v>
      </c>
      <c r="D1139" s="145">
        <v>45845</v>
      </c>
      <c r="E1139" s="145">
        <f>DATE(YEAR(D1139),MONTH(D1139)+18,DAY(D1139)-1)</f>
        <v>46393</v>
      </c>
      <c r="F1139" s="144" t="s">
        <v>1997</v>
      </c>
      <c r="G1139" s="144" t="s">
        <v>6119</v>
      </c>
      <c r="H1139" s="144" t="s">
        <v>7919</v>
      </c>
      <c r="I1139" s="144" t="s">
        <v>3492</v>
      </c>
      <c r="J1139" s="144" t="s">
        <v>2467</v>
      </c>
      <c r="K1139" s="146" t="str">
        <f t="shared" si="160"/>
        <v>LP</v>
      </c>
      <c r="L1139" s="148" t="s">
        <v>6261</v>
      </c>
      <c r="M1139" s="144" t="str">
        <f t="shared" si="158"/>
        <v>Medium</v>
      </c>
      <c r="N1139" s="144" t="s">
        <v>252</v>
      </c>
      <c r="O1139" s="189" t="s">
        <v>10638</v>
      </c>
      <c r="P1139" s="144" t="s">
        <v>10639</v>
      </c>
      <c r="Q1139" s="147" t="s">
        <v>10640</v>
      </c>
      <c r="R1139" s="10"/>
    </row>
    <row r="1140" spans="1:18" ht="47.6" x14ac:dyDescent="0.35">
      <c r="A1140" s="144" t="str">
        <f t="shared" ca="1" si="157"/>
        <v>Active</v>
      </c>
      <c r="B1140" s="144" t="s">
        <v>6440</v>
      </c>
      <c r="C1140" s="145">
        <v>44978</v>
      </c>
      <c r="D1140" s="145">
        <v>45709</v>
      </c>
      <c r="E1140" s="145">
        <f t="shared" ref="E1140:E1149" si="161">DATE(YEAR(D1140)+2,MONTH(D1140),DAY(D1140)-1)</f>
        <v>46438</v>
      </c>
      <c r="F1140" s="144" t="s">
        <v>10459</v>
      </c>
      <c r="G1140" s="144" t="s">
        <v>6441</v>
      </c>
      <c r="H1140" s="148" t="s">
        <v>7919</v>
      </c>
      <c r="I1140" s="144" t="s">
        <v>3492</v>
      </c>
      <c r="J1140" s="144" t="s">
        <v>2467</v>
      </c>
      <c r="K1140" s="146" t="str">
        <f t="shared" si="160"/>
        <v>LP</v>
      </c>
      <c r="L1140" s="144" t="s">
        <v>6261</v>
      </c>
      <c r="M1140" s="144" t="str">
        <f>IF(EXACT(L1140,"Overseas Charities Operating in Jamaica"),"Medium",IF(EXACT(L1140,"Muslim Groups/Foundations"),"Medium",IF(EXACT(L1140,"Churches"),"Low",IF(EXACT(L1140,"Benevolent Societies"),"Low",IF(EXACT(L1140,"Alumni/Past Students Associations"),"Low",IF(EXACT(L1140,"Schools(Government/Private)"),"Low",IF(EXACT(L1140,"Govt.Based Trusts/Charities"),"Low",IF(EXACT(L1140,"Trust"),"Medium",IF(EXACT(L1140,"Company Based Foundations"),"Medium",IF(EXACT(L1140,"Other Foundations"),"Medium",IF(EXACT(L1140,"Unincorporated Groups"),"Medium","")))))))))))</f>
        <v>Medium</v>
      </c>
      <c r="N1140" s="144" t="s">
        <v>7368</v>
      </c>
      <c r="O1140" s="189" t="s">
        <v>9201</v>
      </c>
      <c r="P1140" s="144" t="s">
        <v>10458</v>
      </c>
      <c r="Q1140" s="152" t="s">
        <v>10457</v>
      </c>
      <c r="R1140" s="10"/>
    </row>
    <row r="1141" spans="1:18" ht="63.45" x14ac:dyDescent="0.35">
      <c r="A1141" s="144" t="str">
        <f t="shared" ca="1" si="157"/>
        <v>Expired</v>
      </c>
      <c r="B1141" s="144" t="s">
        <v>2475</v>
      </c>
      <c r="C1141" s="145">
        <v>43563</v>
      </c>
      <c r="D1141" s="145">
        <f>C1141</f>
        <v>43563</v>
      </c>
      <c r="E1141" s="145">
        <f t="shared" si="161"/>
        <v>44293</v>
      </c>
      <c r="F1141" s="144" t="s">
        <v>6210</v>
      </c>
      <c r="G1141" s="144" t="s">
        <v>5238</v>
      </c>
      <c r="H1141" s="144" t="s">
        <v>7919</v>
      </c>
      <c r="I1141" s="144" t="s">
        <v>3492</v>
      </c>
      <c r="J1141" s="144" t="s">
        <v>2467</v>
      </c>
      <c r="K1141" s="146" t="str">
        <f t="shared" si="160"/>
        <v>LP</v>
      </c>
      <c r="L1141" s="148" t="s">
        <v>6261</v>
      </c>
      <c r="M1141" s="144" t="str">
        <f t="shared" ref="M1141:M1175" si="162">IF(EXACT(L1141,"Overseas Charities Operating in Jamaica"),"Medium",IF(EXACT(L1141,"Muslim Groups/Foundations"),"Medium",IF(EXACT(L1141,"Churches"),"Low",IF(EXACT(L1141,"Benevolent Societies"),"Low",IF(EXACT(L1141,"Alumni/Past Students'associations"),"Low",IF(EXACT(L1141,"Schools(Government/Private)"),"Low",IF(EXACT(L1141,"Govt.Based Trust/Charities"),"Low",IF(EXACT(L1141,"Trust"),"Medium",IF(EXACT(L1141,"Company Based Foundations"),"Medium",IF(EXACT(L1141,"Other Foundations"),"Medium",IF(EXACT(L1141,"Unincorporated Groups"),"Medium","")))))))))))</f>
        <v>Medium</v>
      </c>
      <c r="N1141" s="144" t="s">
        <v>7730</v>
      </c>
      <c r="O1141" s="189" t="s">
        <v>8403</v>
      </c>
      <c r="P1141" s="144" t="s">
        <v>1809</v>
      </c>
      <c r="Q1141" s="147" t="s">
        <v>5239</v>
      </c>
      <c r="R1141" s="10"/>
    </row>
    <row r="1142" spans="1:18" ht="63.45" x14ac:dyDescent="0.35">
      <c r="A1142" s="144" t="str">
        <f t="shared" ca="1" si="157"/>
        <v>Expired</v>
      </c>
      <c r="B1142" s="144" t="s">
        <v>833</v>
      </c>
      <c r="C1142" s="145">
        <v>42593</v>
      </c>
      <c r="D1142" s="145">
        <f>C1142</f>
        <v>42593</v>
      </c>
      <c r="E1142" s="145">
        <f t="shared" si="161"/>
        <v>43322</v>
      </c>
      <c r="F1142" s="144" t="s">
        <v>843</v>
      </c>
      <c r="G1142" s="144" t="s">
        <v>5240</v>
      </c>
      <c r="H1142" s="144" t="s">
        <v>19</v>
      </c>
      <c r="I1142" s="144" t="s">
        <v>3492</v>
      </c>
      <c r="J1142" s="144" t="s">
        <v>2467</v>
      </c>
      <c r="K1142" s="146" t="str">
        <f t="shared" si="160"/>
        <v>LP</v>
      </c>
      <c r="L1142" s="148" t="s">
        <v>6261</v>
      </c>
      <c r="M1142" s="144" t="str">
        <f t="shared" si="162"/>
        <v>Medium</v>
      </c>
      <c r="N1142" s="144" t="s">
        <v>5241</v>
      </c>
      <c r="O1142" s="189" t="s">
        <v>8404</v>
      </c>
      <c r="P1142" s="144" t="s">
        <v>8405</v>
      </c>
      <c r="Q1142" s="147" t="s">
        <v>5242</v>
      </c>
      <c r="R1142" s="10"/>
    </row>
    <row r="1143" spans="1:18" ht="31.75" x14ac:dyDescent="0.35">
      <c r="A1143" s="144" t="str">
        <f t="shared" ca="1" si="157"/>
        <v>Expired</v>
      </c>
      <c r="B1143" s="144" t="s">
        <v>2712</v>
      </c>
      <c r="C1143" s="145">
        <v>43742</v>
      </c>
      <c r="D1143" s="145">
        <v>44471</v>
      </c>
      <c r="E1143" s="145">
        <f t="shared" si="161"/>
        <v>45200</v>
      </c>
      <c r="F1143" s="144" t="s">
        <v>6049</v>
      </c>
      <c r="G1143" s="144" t="s">
        <v>5243</v>
      </c>
      <c r="H1143" s="144" t="s">
        <v>7921</v>
      </c>
      <c r="I1143" s="144" t="s">
        <v>3492</v>
      </c>
      <c r="J1143" s="144" t="s">
        <v>2467</v>
      </c>
      <c r="K1143" s="146" t="str">
        <f t="shared" si="160"/>
        <v>LP</v>
      </c>
      <c r="L1143" s="148" t="s">
        <v>6261</v>
      </c>
      <c r="M1143" s="144" t="str">
        <f t="shared" si="162"/>
        <v>Medium</v>
      </c>
      <c r="N1143" s="144" t="s">
        <v>5244</v>
      </c>
      <c r="O1143" s="189"/>
      <c r="P1143" s="144" t="s">
        <v>1741</v>
      </c>
      <c r="Q1143" s="147" t="s">
        <v>5245</v>
      </c>
      <c r="R1143" s="10"/>
    </row>
    <row r="1144" spans="1:18" ht="126.9" x14ac:dyDescent="0.35">
      <c r="A1144" s="144" t="str">
        <f t="shared" ca="1" si="157"/>
        <v>Expired</v>
      </c>
      <c r="B1144" s="144" t="s">
        <v>1283</v>
      </c>
      <c r="C1144" s="145">
        <v>43269</v>
      </c>
      <c r="D1144" s="145">
        <v>44000</v>
      </c>
      <c r="E1144" s="145">
        <f t="shared" si="161"/>
        <v>44729</v>
      </c>
      <c r="F1144" s="144" t="s">
        <v>1284</v>
      </c>
      <c r="G1144" s="144" t="s">
        <v>5246</v>
      </c>
      <c r="H1144" s="144" t="s">
        <v>7919</v>
      </c>
      <c r="I1144" s="144" t="s">
        <v>3492</v>
      </c>
      <c r="J1144" s="144" t="s">
        <v>2467</v>
      </c>
      <c r="K1144" s="146" t="str">
        <f t="shared" si="160"/>
        <v>LP</v>
      </c>
      <c r="L1144" s="148" t="s">
        <v>6261</v>
      </c>
      <c r="M1144" s="144" t="str">
        <f t="shared" si="162"/>
        <v>Medium</v>
      </c>
      <c r="N1144" s="144" t="s">
        <v>7731</v>
      </c>
      <c r="O1144" s="189" t="s">
        <v>8415</v>
      </c>
      <c r="P1144" s="144" t="s">
        <v>1677</v>
      </c>
      <c r="Q1144" s="147" t="s">
        <v>8416</v>
      </c>
      <c r="R1144" s="10"/>
    </row>
    <row r="1145" spans="1:18" ht="45.75" customHeight="1" x14ac:dyDescent="0.35">
      <c r="A1145" s="144" t="str">
        <f t="shared" ca="1" si="157"/>
        <v>Expired</v>
      </c>
      <c r="B1145" s="144" t="s">
        <v>336</v>
      </c>
      <c r="C1145" s="145">
        <v>41870</v>
      </c>
      <c r="D1145" s="145">
        <v>43331</v>
      </c>
      <c r="E1145" s="145">
        <f t="shared" si="161"/>
        <v>44061</v>
      </c>
      <c r="F1145" s="144" t="s">
        <v>337</v>
      </c>
      <c r="G1145" s="144" t="s">
        <v>5247</v>
      </c>
      <c r="H1145" s="144" t="s">
        <v>7919</v>
      </c>
      <c r="I1145" s="144" t="s">
        <v>3492</v>
      </c>
      <c r="J1145" s="144" t="s">
        <v>2467</v>
      </c>
      <c r="K1145" s="146" t="str">
        <f t="shared" si="160"/>
        <v>LP</v>
      </c>
      <c r="L1145" s="148" t="s">
        <v>6261</v>
      </c>
      <c r="M1145" s="144" t="str">
        <f t="shared" si="162"/>
        <v>Medium</v>
      </c>
      <c r="N1145" s="144" t="s">
        <v>7732</v>
      </c>
      <c r="O1145" s="189" t="s">
        <v>8417</v>
      </c>
      <c r="P1145" s="144" t="s">
        <v>1797</v>
      </c>
      <c r="Q1145" s="147" t="s">
        <v>8418</v>
      </c>
      <c r="R1145" s="10"/>
    </row>
    <row r="1146" spans="1:18" ht="48.75" customHeight="1" x14ac:dyDescent="0.35">
      <c r="A1146" s="144" t="str">
        <f t="shared" ca="1" si="157"/>
        <v>Expired</v>
      </c>
      <c r="B1146" s="144" t="s">
        <v>2483</v>
      </c>
      <c r="C1146" s="145">
        <v>43768</v>
      </c>
      <c r="D1146" s="145">
        <f>C1146</f>
        <v>43768</v>
      </c>
      <c r="E1146" s="145">
        <f t="shared" si="161"/>
        <v>44498</v>
      </c>
      <c r="F1146" s="144" t="s">
        <v>6050</v>
      </c>
      <c r="G1146" s="144" t="s">
        <v>5248</v>
      </c>
      <c r="H1146" s="144" t="s">
        <v>19</v>
      </c>
      <c r="I1146" s="144" t="s">
        <v>3492</v>
      </c>
      <c r="J1146" s="144" t="s">
        <v>2467</v>
      </c>
      <c r="K1146" s="146" t="str">
        <f t="shared" si="160"/>
        <v>LP</v>
      </c>
      <c r="L1146" s="148" t="s">
        <v>6264</v>
      </c>
      <c r="M1146" s="144" t="str">
        <f t="shared" si="162"/>
        <v>Low</v>
      </c>
      <c r="N1146" s="144" t="s">
        <v>5249</v>
      </c>
      <c r="O1146" s="189" t="s">
        <v>8419</v>
      </c>
      <c r="P1146" s="144" t="s">
        <v>8420</v>
      </c>
      <c r="Q1146" s="147" t="s">
        <v>8421</v>
      </c>
      <c r="R1146" s="10"/>
    </row>
    <row r="1147" spans="1:18" ht="45" customHeight="1" x14ac:dyDescent="0.35">
      <c r="A1147" s="144" t="str">
        <f t="shared" ca="1" si="157"/>
        <v>Expired</v>
      </c>
      <c r="B1147" s="144" t="s">
        <v>2511</v>
      </c>
      <c r="C1147" s="145">
        <v>43879</v>
      </c>
      <c r="D1147" s="145">
        <f>C1147</f>
        <v>43879</v>
      </c>
      <c r="E1147" s="145">
        <f t="shared" si="161"/>
        <v>44609</v>
      </c>
      <c r="F1147" s="144" t="s">
        <v>6051</v>
      </c>
      <c r="G1147" s="144" t="s">
        <v>5250</v>
      </c>
      <c r="H1147" s="144" t="s">
        <v>7919</v>
      </c>
      <c r="I1147" s="144" t="s">
        <v>3492</v>
      </c>
      <c r="J1147" s="144" t="s">
        <v>2467</v>
      </c>
      <c r="K1147" s="146" t="str">
        <f t="shared" si="160"/>
        <v>LP</v>
      </c>
      <c r="L1147" s="148" t="s">
        <v>6264</v>
      </c>
      <c r="M1147" s="144" t="str">
        <f t="shared" si="162"/>
        <v>Low</v>
      </c>
      <c r="N1147" s="144" t="s">
        <v>1364</v>
      </c>
      <c r="O1147" s="189" t="s">
        <v>8406</v>
      </c>
      <c r="P1147" s="144" t="s">
        <v>8407</v>
      </c>
      <c r="Q1147" s="147" t="s">
        <v>8408</v>
      </c>
      <c r="R1147" s="10"/>
    </row>
    <row r="1148" spans="1:18" ht="44.25" customHeight="1" x14ac:dyDescent="0.35">
      <c r="A1148" s="144" t="str">
        <f t="shared" ca="1" si="157"/>
        <v>Expired</v>
      </c>
      <c r="B1148" s="144" t="s">
        <v>2849</v>
      </c>
      <c r="C1148" s="145">
        <v>44698</v>
      </c>
      <c r="D1148" s="145">
        <v>44698</v>
      </c>
      <c r="E1148" s="145">
        <f t="shared" si="161"/>
        <v>45428</v>
      </c>
      <c r="F1148" s="144" t="s">
        <v>6052</v>
      </c>
      <c r="G1148" s="144" t="s">
        <v>5251</v>
      </c>
      <c r="H1148" s="144" t="s">
        <v>7919</v>
      </c>
      <c r="I1148" s="144" t="s">
        <v>3492</v>
      </c>
      <c r="J1148" s="144" t="s">
        <v>2467</v>
      </c>
      <c r="K1148" s="146" t="str">
        <f t="shared" si="160"/>
        <v>LP</v>
      </c>
      <c r="L1148" s="148" t="s">
        <v>6261</v>
      </c>
      <c r="M1148" s="144" t="str">
        <f t="shared" si="162"/>
        <v>Medium</v>
      </c>
      <c r="N1148" s="144" t="s">
        <v>5252</v>
      </c>
      <c r="O1148" s="189" t="s">
        <v>8424</v>
      </c>
      <c r="P1148" s="144" t="s">
        <v>8422</v>
      </c>
      <c r="Q1148" s="152" t="s">
        <v>8423</v>
      </c>
      <c r="R1148" s="10"/>
    </row>
    <row r="1149" spans="1:18" ht="47.6" x14ac:dyDescent="0.35">
      <c r="A1149" s="144" t="str">
        <f t="shared" ca="1" si="157"/>
        <v>Expired</v>
      </c>
      <c r="B1149" s="144" t="s">
        <v>1645</v>
      </c>
      <c r="C1149" s="145">
        <v>44139</v>
      </c>
      <c r="D1149" s="145">
        <f>C1149</f>
        <v>44139</v>
      </c>
      <c r="E1149" s="145">
        <f t="shared" si="161"/>
        <v>44868</v>
      </c>
      <c r="F1149" s="144" t="s">
        <v>6053</v>
      </c>
      <c r="G1149" s="144" t="s">
        <v>7286</v>
      </c>
      <c r="H1149" s="144" t="s">
        <v>36</v>
      </c>
      <c r="I1149" s="144" t="s">
        <v>3492</v>
      </c>
      <c r="J1149" s="144" t="s">
        <v>2467</v>
      </c>
      <c r="K1149" s="146" t="str">
        <f t="shared" si="160"/>
        <v>LP</v>
      </c>
      <c r="L1149" s="148" t="s">
        <v>6261</v>
      </c>
      <c r="M1149" s="144" t="str">
        <f t="shared" si="162"/>
        <v>Medium</v>
      </c>
      <c r="N1149" s="144" t="s">
        <v>5253</v>
      </c>
      <c r="O1149" s="189" t="s">
        <v>8409</v>
      </c>
      <c r="P1149" s="144" t="s">
        <v>8410</v>
      </c>
      <c r="Q1149" s="152" t="s">
        <v>8411</v>
      </c>
      <c r="R1149" s="10"/>
    </row>
    <row r="1150" spans="1:18" ht="79.3" x14ac:dyDescent="0.35">
      <c r="A1150" s="144" t="str">
        <f t="shared" ca="1" si="157"/>
        <v>Expired</v>
      </c>
      <c r="B1150" s="148" t="s">
        <v>8801</v>
      </c>
      <c r="C1150" s="153">
        <v>43493</v>
      </c>
      <c r="D1150" s="157">
        <v>45265</v>
      </c>
      <c r="E1150" s="145">
        <f>DATE(YEAR(D1150)+1,MONTH(D1150),DAY(D1150)-1)</f>
        <v>45630</v>
      </c>
      <c r="F1150" s="144" t="s">
        <v>1584</v>
      </c>
      <c r="G1150" s="148" t="s">
        <v>8802</v>
      </c>
      <c r="H1150" s="148" t="s">
        <v>10</v>
      </c>
      <c r="I1150" s="148" t="s">
        <v>2237</v>
      </c>
      <c r="J1150" s="144" t="s">
        <v>2467</v>
      </c>
      <c r="K1150" s="146" t="str">
        <f t="shared" si="160"/>
        <v>LP</v>
      </c>
      <c r="L1150" s="148" t="s">
        <v>6261</v>
      </c>
      <c r="M1150" s="144" t="str">
        <f t="shared" si="162"/>
        <v>Medium</v>
      </c>
      <c r="N1150" s="148" t="s">
        <v>3154</v>
      </c>
      <c r="O1150" s="190" t="s">
        <v>8803</v>
      </c>
      <c r="P1150" s="148" t="s">
        <v>8804</v>
      </c>
      <c r="Q1150" s="168" t="s">
        <v>8805</v>
      </c>
      <c r="R1150" s="10"/>
    </row>
    <row r="1151" spans="1:18" ht="39" customHeight="1" x14ac:dyDescent="0.35">
      <c r="A1151" s="144" t="str">
        <f t="shared" ca="1" si="157"/>
        <v>Expired</v>
      </c>
      <c r="B1151" s="144" t="s">
        <v>39</v>
      </c>
      <c r="C1151" s="145">
        <v>41708</v>
      </c>
      <c r="D1151" s="145">
        <v>43169</v>
      </c>
      <c r="E1151" s="145">
        <f>DATE(YEAR(D1151)+2,MONTH(D1151),DAY(D1151)-1)</f>
        <v>43899</v>
      </c>
      <c r="F1151" s="144" t="s">
        <v>40</v>
      </c>
      <c r="G1151" s="144" t="s">
        <v>5254</v>
      </c>
      <c r="H1151" s="144" t="s">
        <v>7919</v>
      </c>
      <c r="I1151" s="144" t="s">
        <v>3492</v>
      </c>
      <c r="J1151" s="144" t="s">
        <v>2467</v>
      </c>
      <c r="K1151" s="146" t="str">
        <f t="shared" si="160"/>
        <v>LP</v>
      </c>
      <c r="L1151" s="148" t="s">
        <v>6271</v>
      </c>
      <c r="M1151" s="144" t="str">
        <f t="shared" si="162"/>
        <v>Low</v>
      </c>
      <c r="N1151" s="144" t="s">
        <v>232</v>
      </c>
      <c r="O1151" s="189" t="s">
        <v>8157</v>
      </c>
      <c r="P1151" s="144" t="s">
        <v>8158</v>
      </c>
      <c r="Q1151" s="152" t="s">
        <v>8159</v>
      </c>
      <c r="R1151" s="10"/>
    </row>
    <row r="1152" spans="1:18" ht="45" customHeight="1" x14ac:dyDescent="0.35">
      <c r="A1152" s="144" t="str">
        <f t="shared" ca="1" si="157"/>
        <v>Expired</v>
      </c>
      <c r="B1152" s="144" t="s">
        <v>572</v>
      </c>
      <c r="C1152" s="145">
        <v>42146</v>
      </c>
      <c r="D1152" s="145">
        <v>43607</v>
      </c>
      <c r="E1152" s="145">
        <f>DATE(YEAR(D1152)+2,MONTH(D1152),DAY(D1152)-1)</f>
        <v>44337</v>
      </c>
      <c r="F1152" s="144" t="s">
        <v>2102</v>
      </c>
      <c r="G1152" s="144" t="s">
        <v>5257</v>
      </c>
      <c r="H1152" s="144" t="s">
        <v>19</v>
      </c>
      <c r="I1152" s="144" t="s">
        <v>3492</v>
      </c>
      <c r="J1152" s="144" t="s">
        <v>2467</v>
      </c>
      <c r="K1152" s="146" t="str">
        <f t="shared" si="160"/>
        <v>LP</v>
      </c>
      <c r="L1152" s="148" t="s">
        <v>6264</v>
      </c>
      <c r="M1152" s="144" t="str">
        <f t="shared" si="162"/>
        <v>Low</v>
      </c>
      <c r="N1152" s="144" t="s">
        <v>603</v>
      </c>
      <c r="O1152" s="189" t="s">
        <v>8428</v>
      </c>
      <c r="P1152" s="144" t="s">
        <v>3470</v>
      </c>
      <c r="Q1152" s="147" t="s">
        <v>8429</v>
      </c>
      <c r="R1152" s="10"/>
    </row>
    <row r="1153" spans="1:18" ht="52.5" customHeight="1" x14ac:dyDescent="0.35">
      <c r="A1153" s="144" t="str">
        <f t="shared" ca="1" si="157"/>
        <v>Expired</v>
      </c>
      <c r="B1153" s="144" t="s">
        <v>6696</v>
      </c>
      <c r="C1153" s="145">
        <v>42481</v>
      </c>
      <c r="D1153" s="145">
        <v>45041</v>
      </c>
      <c r="E1153" s="145">
        <f>DATE(YEAR(D1153)+2,MONTH(D1153),DAY(D1153)-1)</f>
        <v>45771</v>
      </c>
      <c r="F1153" s="144" t="s">
        <v>770</v>
      </c>
      <c r="G1153" s="144" t="s">
        <v>5258</v>
      </c>
      <c r="H1153" s="144" t="s">
        <v>7919</v>
      </c>
      <c r="I1153" s="144" t="s">
        <v>3492</v>
      </c>
      <c r="J1153" s="144" t="s">
        <v>2467</v>
      </c>
      <c r="K1153" s="146" t="str">
        <f t="shared" si="160"/>
        <v>LP</v>
      </c>
      <c r="L1153" s="148" t="s">
        <v>6261</v>
      </c>
      <c r="M1153" s="144" t="str">
        <f t="shared" si="162"/>
        <v>Medium</v>
      </c>
      <c r="N1153" s="144" t="s">
        <v>7369</v>
      </c>
      <c r="O1153" s="189" t="s">
        <v>8430</v>
      </c>
      <c r="P1153" s="144" t="s">
        <v>6697</v>
      </c>
      <c r="Q1153" s="147" t="s">
        <v>8431</v>
      </c>
      <c r="R1153" s="10"/>
    </row>
    <row r="1154" spans="1:18" ht="49.5" customHeight="1" x14ac:dyDescent="0.35">
      <c r="A1154" s="144" t="str">
        <f t="shared" ca="1" si="157"/>
        <v>Expired</v>
      </c>
      <c r="B1154" s="144" t="s">
        <v>2761</v>
      </c>
      <c r="C1154" s="145">
        <v>42991</v>
      </c>
      <c r="D1154" s="145">
        <v>45182</v>
      </c>
      <c r="E1154" s="145">
        <f>DATE(YEAR(D1154)+1,MONTH(D1154),DAY(D1154)-1)</f>
        <v>45547</v>
      </c>
      <c r="F1154" s="144" t="s">
        <v>1036</v>
      </c>
      <c r="G1154" s="144" t="s">
        <v>5259</v>
      </c>
      <c r="H1154" s="144" t="s">
        <v>7919</v>
      </c>
      <c r="I1154" s="144" t="s">
        <v>3492</v>
      </c>
      <c r="J1154" s="144" t="s">
        <v>2467</v>
      </c>
      <c r="K1154" s="146" t="str">
        <f t="shared" si="160"/>
        <v>LP</v>
      </c>
      <c r="L1154" s="148" t="s">
        <v>6264</v>
      </c>
      <c r="M1154" s="144" t="str">
        <f t="shared" si="162"/>
        <v>Low</v>
      </c>
      <c r="N1154" s="144" t="s">
        <v>7733</v>
      </c>
      <c r="O1154" s="189" t="s">
        <v>9209</v>
      </c>
      <c r="P1154" s="169" t="s">
        <v>9210</v>
      </c>
      <c r="Q1154" s="147" t="s">
        <v>9211</v>
      </c>
      <c r="R1154" s="10"/>
    </row>
    <row r="1155" spans="1:18" ht="54" customHeight="1" x14ac:dyDescent="0.35">
      <c r="A1155" s="144" t="str">
        <f t="shared" ca="1" si="157"/>
        <v>Expired</v>
      </c>
      <c r="B1155" s="144" t="s">
        <v>121</v>
      </c>
      <c r="C1155" s="145">
        <v>41815</v>
      </c>
      <c r="D1155" s="145">
        <f>C1155</f>
        <v>41815</v>
      </c>
      <c r="E1155" s="145">
        <f t="shared" ref="E1155:E1160" si="163">DATE(YEAR(D1155)+2,MONTH(D1155),DAY(D1155)-1)</f>
        <v>42545</v>
      </c>
      <c r="F1155" s="144" t="s">
        <v>122</v>
      </c>
      <c r="G1155" s="144" t="s">
        <v>5260</v>
      </c>
      <c r="H1155" s="144" t="s">
        <v>7919</v>
      </c>
      <c r="I1155" s="144" t="s">
        <v>3492</v>
      </c>
      <c r="J1155" s="144" t="s">
        <v>2467</v>
      </c>
      <c r="K1155" s="146" t="str">
        <f t="shared" si="160"/>
        <v>LP</v>
      </c>
      <c r="L1155" s="148" t="s">
        <v>6271</v>
      </c>
      <c r="M1155" s="144" t="str">
        <f t="shared" si="162"/>
        <v>Low</v>
      </c>
      <c r="N1155" s="144" t="s">
        <v>290</v>
      </c>
      <c r="O1155" s="189" t="s">
        <v>8432</v>
      </c>
      <c r="P1155" s="144" t="s">
        <v>1047</v>
      </c>
      <c r="Q1155" s="147" t="s">
        <v>5261</v>
      </c>
      <c r="R1155" s="10"/>
    </row>
    <row r="1156" spans="1:18" ht="44.25" customHeight="1" x14ac:dyDescent="0.35">
      <c r="A1156" s="144" t="str">
        <f t="shared" ca="1" si="157"/>
        <v>Expired</v>
      </c>
      <c r="B1156" s="144" t="s">
        <v>3232</v>
      </c>
      <c r="C1156" s="145">
        <v>41850</v>
      </c>
      <c r="D1156" s="145">
        <f>C1156</f>
        <v>41850</v>
      </c>
      <c r="E1156" s="145">
        <f t="shared" si="163"/>
        <v>42580</v>
      </c>
      <c r="F1156" s="144" t="s">
        <v>10561</v>
      </c>
      <c r="G1156" s="144" t="s">
        <v>5262</v>
      </c>
      <c r="H1156" s="144" t="s">
        <v>5</v>
      </c>
      <c r="I1156" s="144" t="s">
        <v>3492</v>
      </c>
      <c r="J1156" s="144" t="s">
        <v>2467</v>
      </c>
      <c r="K1156" s="146" t="str">
        <f t="shared" si="160"/>
        <v>LP</v>
      </c>
      <c r="L1156" s="148" t="s">
        <v>6261</v>
      </c>
      <c r="M1156" s="144" t="str">
        <f t="shared" si="162"/>
        <v>Medium</v>
      </c>
      <c r="N1156" s="144" t="s">
        <v>3233</v>
      </c>
      <c r="O1156" s="189" t="s">
        <v>8436</v>
      </c>
      <c r="P1156" s="144" t="s">
        <v>3234</v>
      </c>
      <c r="Q1156" s="152" t="s">
        <v>8437</v>
      </c>
      <c r="R1156" s="10"/>
    </row>
    <row r="1157" spans="1:18" ht="51" customHeight="1" x14ac:dyDescent="0.35">
      <c r="A1157" s="144" t="str">
        <f t="shared" ca="1" si="157"/>
        <v>Expired</v>
      </c>
      <c r="B1157" s="144" t="s">
        <v>2781</v>
      </c>
      <c r="C1157" s="145">
        <v>43105</v>
      </c>
      <c r="D1157" s="145">
        <v>44566</v>
      </c>
      <c r="E1157" s="145">
        <f t="shared" si="163"/>
        <v>45295</v>
      </c>
      <c r="F1157" s="144" t="s">
        <v>2104</v>
      </c>
      <c r="G1157" s="144" t="s">
        <v>5266</v>
      </c>
      <c r="H1157" s="144" t="s">
        <v>23</v>
      </c>
      <c r="I1157" s="144" t="s">
        <v>3492</v>
      </c>
      <c r="J1157" s="144" t="s">
        <v>2467</v>
      </c>
      <c r="K1157" s="146" t="str">
        <f t="shared" si="160"/>
        <v>LP</v>
      </c>
      <c r="L1157" s="148" t="s">
        <v>6264</v>
      </c>
      <c r="M1157" s="144" t="str">
        <f t="shared" si="162"/>
        <v>Low</v>
      </c>
      <c r="N1157" s="144" t="s">
        <v>1364</v>
      </c>
      <c r="O1157" s="189" t="s">
        <v>8438</v>
      </c>
      <c r="P1157" s="144" t="s">
        <v>1862</v>
      </c>
      <c r="Q1157" s="152" t="s">
        <v>8439</v>
      </c>
      <c r="R1157" s="10"/>
    </row>
    <row r="1158" spans="1:18" ht="95.15" x14ac:dyDescent="0.35">
      <c r="A1158" s="144" t="str">
        <f t="shared" ca="1" si="157"/>
        <v>Active</v>
      </c>
      <c r="B1158" s="144" t="s">
        <v>2663</v>
      </c>
      <c r="C1158" s="145">
        <v>43486</v>
      </c>
      <c r="D1158" s="145">
        <v>45600</v>
      </c>
      <c r="E1158" s="145">
        <f t="shared" si="163"/>
        <v>46329</v>
      </c>
      <c r="F1158" s="144" t="s">
        <v>1440</v>
      </c>
      <c r="G1158" s="144" t="s">
        <v>5267</v>
      </c>
      <c r="H1158" s="144" t="s">
        <v>7919</v>
      </c>
      <c r="I1158" s="144" t="s">
        <v>3492</v>
      </c>
      <c r="J1158" s="144" t="s">
        <v>2467</v>
      </c>
      <c r="K1158" s="146" t="str">
        <f t="shared" si="160"/>
        <v>LP</v>
      </c>
      <c r="L1158" s="148" t="s">
        <v>6264</v>
      </c>
      <c r="M1158" s="144" t="str">
        <f t="shared" si="162"/>
        <v>Low</v>
      </c>
      <c r="N1158" s="144" t="s">
        <v>1870</v>
      </c>
      <c r="O1158" s="189" t="s">
        <v>10300</v>
      </c>
      <c r="P1158" s="144" t="s">
        <v>10301</v>
      </c>
      <c r="Q1158" s="147" t="s">
        <v>10302</v>
      </c>
      <c r="R1158" s="10"/>
    </row>
    <row r="1159" spans="1:18" ht="51" customHeight="1" x14ac:dyDescent="0.35">
      <c r="A1159" s="144" t="str">
        <f t="shared" ca="1" si="157"/>
        <v>Expired</v>
      </c>
      <c r="B1159" s="144" t="s">
        <v>127</v>
      </c>
      <c r="C1159" s="145">
        <v>41816</v>
      </c>
      <c r="D1159" s="145">
        <f>C1159</f>
        <v>41816</v>
      </c>
      <c r="E1159" s="145">
        <f t="shared" si="163"/>
        <v>42546</v>
      </c>
      <c r="F1159" s="144" t="s">
        <v>128</v>
      </c>
      <c r="G1159" s="144" t="s">
        <v>5268</v>
      </c>
      <c r="H1159" s="144" t="s">
        <v>7919</v>
      </c>
      <c r="I1159" s="144" t="s">
        <v>3492</v>
      </c>
      <c r="J1159" s="144" t="s">
        <v>2467</v>
      </c>
      <c r="K1159" s="146" t="str">
        <f t="shared" si="160"/>
        <v>LP</v>
      </c>
      <c r="L1159" s="148" t="s">
        <v>6261</v>
      </c>
      <c r="M1159" s="144" t="str">
        <f t="shared" si="162"/>
        <v>Medium</v>
      </c>
      <c r="N1159" s="144" t="s">
        <v>410</v>
      </c>
      <c r="O1159" s="189"/>
      <c r="P1159" s="144"/>
      <c r="Q1159" s="152"/>
      <c r="R1159" s="10"/>
    </row>
    <row r="1160" spans="1:18" ht="237.9" x14ac:dyDescent="0.35">
      <c r="A1160" s="144" t="str">
        <f t="shared" ca="1" si="157"/>
        <v>Active</v>
      </c>
      <c r="B1160" s="144" t="s">
        <v>5997</v>
      </c>
      <c r="C1160" s="145">
        <v>41877</v>
      </c>
      <c r="D1160" s="145">
        <v>45541</v>
      </c>
      <c r="E1160" s="145">
        <f t="shared" si="163"/>
        <v>46270</v>
      </c>
      <c r="F1160" s="144" t="s">
        <v>6569</v>
      </c>
      <c r="G1160" s="144" t="s">
        <v>5269</v>
      </c>
      <c r="H1160" s="144" t="s">
        <v>45</v>
      </c>
      <c r="I1160" s="144" t="s">
        <v>3492</v>
      </c>
      <c r="J1160" s="144" t="s">
        <v>2467</v>
      </c>
      <c r="K1160" s="146" t="str">
        <f t="shared" si="160"/>
        <v>LP</v>
      </c>
      <c r="L1160" s="148" t="s">
        <v>6269</v>
      </c>
      <c r="M1160" s="144" t="str">
        <f t="shared" si="162"/>
        <v>Medium</v>
      </c>
      <c r="N1160" s="144" t="s">
        <v>380</v>
      </c>
      <c r="O1160" s="189" t="s">
        <v>10064</v>
      </c>
      <c r="P1160" s="144" t="s">
        <v>1260</v>
      </c>
      <c r="Q1160" s="147" t="s">
        <v>5998</v>
      </c>
      <c r="R1160" s="10"/>
    </row>
    <row r="1161" spans="1:18" ht="75" customHeight="1" x14ac:dyDescent="0.35">
      <c r="A1161" s="144" t="str">
        <f t="shared" ca="1" si="157"/>
        <v>Active</v>
      </c>
      <c r="B1161" s="144" t="s">
        <v>2619</v>
      </c>
      <c r="C1161" s="145">
        <v>42859</v>
      </c>
      <c r="D1161" s="145">
        <v>45781</v>
      </c>
      <c r="E1161" s="145">
        <f>DATE(YEAR(D1161),MONTH(D1161)+18,DAY(D1161)-1)</f>
        <v>46329</v>
      </c>
      <c r="F1161" s="144" t="s">
        <v>10538</v>
      </c>
      <c r="G1161" s="144" t="s">
        <v>10539</v>
      </c>
      <c r="H1161" s="144" t="s">
        <v>7919</v>
      </c>
      <c r="I1161" s="144" t="s">
        <v>3492</v>
      </c>
      <c r="J1161" s="144" t="s">
        <v>2467</v>
      </c>
      <c r="K1161" s="146" t="str">
        <f t="shared" si="160"/>
        <v>LP</v>
      </c>
      <c r="L1161" s="148" t="s">
        <v>6264</v>
      </c>
      <c r="M1161" s="144" t="str">
        <f t="shared" si="162"/>
        <v>Low</v>
      </c>
      <c r="N1161" s="144" t="s">
        <v>7734</v>
      </c>
      <c r="O1161" s="189" t="s">
        <v>10540</v>
      </c>
      <c r="P1161" s="144" t="s">
        <v>10541</v>
      </c>
      <c r="Q1161" s="147" t="s">
        <v>10542</v>
      </c>
      <c r="R1161" s="10"/>
    </row>
    <row r="1162" spans="1:18" ht="142.75" x14ac:dyDescent="0.35">
      <c r="A1162" s="144" t="str">
        <f t="shared" ca="1" si="157"/>
        <v>Expired</v>
      </c>
      <c r="B1162" s="144" t="s">
        <v>968</v>
      </c>
      <c r="C1162" s="145">
        <v>42976</v>
      </c>
      <c r="D1162" s="145">
        <v>43706</v>
      </c>
      <c r="E1162" s="145">
        <f>DATE(YEAR(D1162)+2,MONTH(D1162),DAY(D1162)-1)</f>
        <v>44436</v>
      </c>
      <c r="F1162" s="144" t="s">
        <v>1986</v>
      </c>
      <c r="G1162" s="144" t="s">
        <v>5271</v>
      </c>
      <c r="H1162" s="144" t="s">
        <v>19</v>
      </c>
      <c r="I1162" s="144" t="s">
        <v>3492</v>
      </c>
      <c r="J1162" s="144" t="s">
        <v>2467</v>
      </c>
      <c r="K1162" s="146" t="str">
        <f t="shared" si="160"/>
        <v>LP</v>
      </c>
      <c r="L1162" s="148" t="s">
        <v>6264</v>
      </c>
      <c r="M1162" s="144" t="str">
        <f t="shared" si="162"/>
        <v>Low</v>
      </c>
      <c r="N1162" s="144" t="s">
        <v>7735</v>
      </c>
      <c r="O1162" s="189"/>
      <c r="P1162" s="144" t="s">
        <v>1775</v>
      </c>
      <c r="Q1162" s="152" t="s">
        <v>5272</v>
      </c>
      <c r="R1162" s="10"/>
    </row>
    <row r="1163" spans="1:18" ht="55.5" customHeight="1" x14ac:dyDescent="0.35">
      <c r="A1163" s="144" t="str">
        <f t="shared" ca="1" si="157"/>
        <v>Expired</v>
      </c>
      <c r="B1163" s="144" t="s">
        <v>2707</v>
      </c>
      <c r="C1163" s="145">
        <v>42066</v>
      </c>
      <c r="D1163" s="145">
        <v>44258</v>
      </c>
      <c r="E1163" s="145">
        <f>DATE(YEAR(D1163)+2,MONTH(D1163),DAY(D1163)-1)</f>
        <v>44987</v>
      </c>
      <c r="F1163" s="144" t="s">
        <v>1918</v>
      </c>
      <c r="G1163" s="144" t="s">
        <v>5273</v>
      </c>
      <c r="H1163" s="144" t="s">
        <v>7919</v>
      </c>
      <c r="I1163" s="144" t="s">
        <v>3492</v>
      </c>
      <c r="J1163" s="144" t="s">
        <v>2467</v>
      </c>
      <c r="K1163" s="146" t="str">
        <f t="shared" si="160"/>
        <v>LP</v>
      </c>
      <c r="L1163" s="148" t="s">
        <v>6271</v>
      </c>
      <c r="M1163" s="144" t="str">
        <f t="shared" si="162"/>
        <v>Low</v>
      </c>
      <c r="N1163" s="144" t="s">
        <v>5274</v>
      </c>
      <c r="O1163" s="189" t="s">
        <v>8446</v>
      </c>
      <c r="P1163" s="144" t="s">
        <v>1723</v>
      </c>
      <c r="Q1163" s="147" t="s">
        <v>5275</v>
      </c>
      <c r="R1163" s="10"/>
    </row>
    <row r="1164" spans="1:18" ht="61.5" customHeight="1" x14ac:dyDescent="0.35">
      <c r="A1164" s="144" t="str">
        <f t="shared" ca="1" si="157"/>
        <v>Active</v>
      </c>
      <c r="B1164" s="144" t="s">
        <v>2801</v>
      </c>
      <c r="C1164" s="145">
        <v>41702</v>
      </c>
      <c r="D1164" s="145">
        <v>45720</v>
      </c>
      <c r="E1164" s="145">
        <f>DATE(YEAR(D1164)+1,MONTH(D1164),DAY(D1164)-1)</f>
        <v>46084</v>
      </c>
      <c r="F1164" s="144" t="s">
        <v>2000</v>
      </c>
      <c r="G1164" s="144" t="s">
        <v>5276</v>
      </c>
      <c r="H1164" s="144" t="s">
        <v>7919</v>
      </c>
      <c r="I1164" s="144" t="s">
        <v>3492</v>
      </c>
      <c r="J1164" s="144" t="s">
        <v>2467</v>
      </c>
      <c r="K1164" s="146" t="str">
        <f t="shared" si="160"/>
        <v>LP</v>
      </c>
      <c r="L1164" s="148" t="s">
        <v>6269</v>
      </c>
      <c r="M1164" s="144" t="str">
        <f t="shared" si="162"/>
        <v>Medium</v>
      </c>
      <c r="N1164" s="144" t="s">
        <v>227</v>
      </c>
      <c r="O1164" s="189" t="s">
        <v>10590</v>
      </c>
      <c r="P1164" s="144" t="s">
        <v>8447</v>
      </c>
      <c r="Q1164" s="147" t="s">
        <v>9673</v>
      </c>
      <c r="R1164" s="10"/>
    </row>
    <row r="1165" spans="1:18" ht="72.75" customHeight="1" x14ac:dyDescent="0.35">
      <c r="A1165" s="144" t="str">
        <f t="shared" ca="1" si="157"/>
        <v>Active</v>
      </c>
      <c r="B1165" s="144" t="s">
        <v>2815</v>
      </c>
      <c r="C1165" s="145">
        <v>42388</v>
      </c>
      <c r="D1165" s="145">
        <v>45307</v>
      </c>
      <c r="E1165" s="145">
        <f>DATE(YEAR(D1165)+2,MONTH(D1165)+5,DAY(D1165)-1)</f>
        <v>46188</v>
      </c>
      <c r="F1165" s="144" t="s">
        <v>2080</v>
      </c>
      <c r="G1165" s="144" t="s">
        <v>5277</v>
      </c>
      <c r="H1165" s="144" t="s">
        <v>7919</v>
      </c>
      <c r="I1165" s="144" t="s">
        <v>3492</v>
      </c>
      <c r="J1165" s="144" t="s">
        <v>2467</v>
      </c>
      <c r="K1165" s="146" t="str">
        <f t="shared" ref="K1165:K1196" si="164">IF(EXACT(J1165,"C - COMPANY ACT"),"LP",IF(EXACT(J1165,"V- VEST ACT (WITHIN PARLIAMENT) "),"LP",IF(EXACT(J1165,"FS - FRIENDLY SOCIETIES ACT"),"LP",IF(EXACT(J1165,"UN - UNICORPORATED"),"LA",""))))</f>
        <v>LP</v>
      </c>
      <c r="L1165" s="148" t="s">
        <v>6261</v>
      </c>
      <c r="M1165" s="144" t="str">
        <f t="shared" si="162"/>
        <v>Medium</v>
      </c>
      <c r="N1165" s="144" t="s">
        <v>7736</v>
      </c>
      <c r="O1165" s="189" t="s">
        <v>9066</v>
      </c>
      <c r="P1165" s="144" t="s">
        <v>9067</v>
      </c>
      <c r="Q1165" s="147" t="s">
        <v>9068</v>
      </c>
      <c r="R1165" s="10"/>
    </row>
    <row r="1166" spans="1:18" ht="95.15" x14ac:dyDescent="0.35">
      <c r="A1166" s="144" t="str">
        <f t="shared" ca="1" si="157"/>
        <v>Active</v>
      </c>
      <c r="B1166" s="144" t="s">
        <v>5999</v>
      </c>
      <c r="C1166" s="145">
        <v>44804</v>
      </c>
      <c r="D1166" s="145">
        <v>45535</v>
      </c>
      <c r="E1166" s="145">
        <f>DATE(YEAR(D1166)+2,MONTH(D1166),DAY(D1166)-1)</f>
        <v>46264</v>
      </c>
      <c r="F1166" s="144" t="s">
        <v>6000</v>
      </c>
      <c r="G1166" s="144" t="s">
        <v>6001</v>
      </c>
      <c r="H1166" s="144" t="s">
        <v>7919</v>
      </c>
      <c r="I1166" s="144" t="s">
        <v>3492</v>
      </c>
      <c r="J1166" s="144" t="s">
        <v>2467</v>
      </c>
      <c r="K1166" s="146" t="str">
        <f t="shared" si="164"/>
        <v>LP</v>
      </c>
      <c r="L1166" s="148" t="s">
        <v>6261</v>
      </c>
      <c r="M1166" s="144" t="str">
        <f t="shared" si="162"/>
        <v>Medium</v>
      </c>
      <c r="N1166" s="144" t="s">
        <v>6002</v>
      </c>
      <c r="O1166" s="189" t="s">
        <v>9194</v>
      </c>
      <c r="P1166" s="144" t="s">
        <v>9195</v>
      </c>
      <c r="Q1166" s="147" t="s">
        <v>9196</v>
      </c>
      <c r="R1166" s="10"/>
    </row>
    <row r="1167" spans="1:18" ht="237.9" x14ac:dyDescent="0.35">
      <c r="A1167" s="160" t="str">
        <f t="shared" ca="1" si="157"/>
        <v>Expired</v>
      </c>
      <c r="B1167" s="160" t="s">
        <v>9666</v>
      </c>
      <c r="C1167" s="161">
        <v>41743</v>
      </c>
      <c r="D1167" s="161">
        <v>44980</v>
      </c>
      <c r="E1167" s="161">
        <f>DATE(YEAR(D1167)+2,MONTH(D1167),DAY(D1167)-1)</f>
        <v>45710</v>
      </c>
      <c r="F1167" s="160" t="s">
        <v>2022</v>
      </c>
      <c r="G1167" s="160" t="s">
        <v>9665</v>
      </c>
      <c r="H1167" s="160" t="s">
        <v>7919</v>
      </c>
      <c r="I1167" s="160" t="s">
        <v>3492</v>
      </c>
      <c r="J1167" s="160" t="s">
        <v>2467</v>
      </c>
      <c r="K1167" s="162" t="str">
        <f t="shared" si="164"/>
        <v>LP</v>
      </c>
      <c r="L1167" s="166" t="s">
        <v>6263</v>
      </c>
      <c r="M1167" s="160" t="str">
        <f t="shared" si="162"/>
        <v>Medium</v>
      </c>
      <c r="N1167" s="163" t="s">
        <v>7737</v>
      </c>
      <c r="O1167" s="191" t="s">
        <v>9192</v>
      </c>
      <c r="P1167" s="160" t="s">
        <v>1226</v>
      </c>
      <c r="Q1167" s="172" t="s">
        <v>9193</v>
      </c>
      <c r="R1167" s="10"/>
    </row>
    <row r="1168" spans="1:18" ht="63.45" x14ac:dyDescent="0.35">
      <c r="A1168" s="144" t="str">
        <f t="shared" ca="1" si="157"/>
        <v>Active</v>
      </c>
      <c r="B1168" s="148" t="s">
        <v>10632</v>
      </c>
      <c r="C1168" s="153">
        <v>43200</v>
      </c>
      <c r="D1168" s="157">
        <v>45835</v>
      </c>
      <c r="E1168" s="145">
        <f>DATE(YEAR(D1168)+2,MONTH(D1168),DAY(D1168)-1)</f>
        <v>46564</v>
      </c>
      <c r="F1168" s="144" t="s">
        <v>3378</v>
      </c>
      <c r="G1168" s="148" t="s">
        <v>5279</v>
      </c>
      <c r="H1168" s="148" t="s">
        <v>10</v>
      </c>
      <c r="I1168" s="148" t="s">
        <v>2237</v>
      </c>
      <c r="J1168" s="144" t="s">
        <v>2467</v>
      </c>
      <c r="K1168" s="146" t="str">
        <f t="shared" si="164"/>
        <v>LP</v>
      </c>
      <c r="L1168" s="148" t="s">
        <v>6261</v>
      </c>
      <c r="M1168" s="144" t="str">
        <f t="shared" si="162"/>
        <v>Medium</v>
      </c>
      <c r="N1168" s="148" t="s">
        <v>7370</v>
      </c>
      <c r="O1168" s="190" t="s">
        <v>10633</v>
      </c>
      <c r="P1168" s="148" t="s">
        <v>10634</v>
      </c>
      <c r="Q1168" s="147" t="s">
        <v>6558</v>
      </c>
      <c r="R1168" s="10"/>
    </row>
    <row r="1169" spans="1:18" ht="67.5" customHeight="1" x14ac:dyDescent="0.35">
      <c r="A1169" s="144" t="str">
        <f t="shared" ca="1" si="157"/>
        <v>Active</v>
      </c>
      <c r="B1169" s="144" t="s">
        <v>2686</v>
      </c>
      <c r="C1169" s="145">
        <v>42453</v>
      </c>
      <c r="D1169" s="145">
        <v>45625</v>
      </c>
      <c r="E1169" s="145">
        <f>DATE(YEAR(D1169),MONTH(D1169)+18,DAY(D1169)-1)</f>
        <v>46170</v>
      </c>
      <c r="F1169" s="144" t="s">
        <v>6568</v>
      </c>
      <c r="G1169" s="144" t="s">
        <v>4757</v>
      </c>
      <c r="H1169" s="144" t="s">
        <v>7919</v>
      </c>
      <c r="I1169" s="144" t="s">
        <v>3492</v>
      </c>
      <c r="J1169" s="144" t="s">
        <v>2467</v>
      </c>
      <c r="K1169" s="146" t="str">
        <f t="shared" si="164"/>
        <v>LP</v>
      </c>
      <c r="L1169" s="148" t="s">
        <v>6261</v>
      </c>
      <c r="M1169" s="144" t="str">
        <f t="shared" si="162"/>
        <v>Medium</v>
      </c>
      <c r="N1169" s="144" t="s">
        <v>5280</v>
      </c>
      <c r="O1169" s="189" t="s">
        <v>9661</v>
      </c>
      <c r="P1169" s="144" t="s">
        <v>9662</v>
      </c>
      <c r="Q1169" s="147" t="s">
        <v>9663</v>
      </c>
      <c r="R1169" s="10"/>
    </row>
    <row r="1170" spans="1:18" ht="66.75" customHeight="1" x14ac:dyDescent="0.35">
      <c r="A1170" s="144" t="str">
        <f t="shared" ca="1" si="157"/>
        <v>Expired</v>
      </c>
      <c r="B1170" s="144" t="s">
        <v>765</v>
      </c>
      <c r="C1170" s="145">
        <v>42481</v>
      </c>
      <c r="D1170" s="145">
        <v>44672</v>
      </c>
      <c r="E1170" s="145">
        <f t="shared" ref="E1170:E1181" si="165">DATE(YEAR(D1170)+2,MONTH(D1170),DAY(D1170)-1)</f>
        <v>45402</v>
      </c>
      <c r="F1170" s="144" t="s">
        <v>2009</v>
      </c>
      <c r="G1170" s="144" t="s">
        <v>5281</v>
      </c>
      <c r="H1170" s="144" t="s">
        <v>5</v>
      </c>
      <c r="I1170" s="144" t="s">
        <v>3492</v>
      </c>
      <c r="J1170" s="144" t="s">
        <v>2467</v>
      </c>
      <c r="K1170" s="146" t="str">
        <f t="shared" si="164"/>
        <v>LP</v>
      </c>
      <c r="L1170" s="148" t="s">
        <v>6261</v>
      </c>
      <c r="M1170" s="144" t="str">
        <f t="shared" si="162"/>
        <v>Medium</v>
      </c>
      <c r="N1170" s="144" t="s">
        <v>5282</v>
      </c>
      <c r="O1170" s="189" t="s">
        <v>8451</v>
      </c>
      <c r="P1170" s="144" t="s">
        <v>8450</v>
      </c>
      <c r="Q1170" s="147" t="s">
        <v>8452</v>
      </c>
      <c r="R1170" s="10"/>
    </row>
    <row r="1171" spans="1:18" ht="80.25" customHeight="1" x14ac:dyDescent="0.35">
      <c r="A1171" s="144" t="str">
        <f t="shared" ca="1" si="157"/>
        <v>Active</v>
      </c>
      <c r="B1171" s="144" t="s">
        <v>5979</v>
      </c>
      <c r="C1171" s="145">
        <v>41759</v>
      </c>
      <c r="D1171" s="145">
        <v>45412</v>
      </c>
      <c r="E1171" s="145">
        <f t="shared" si="165"/>
        <v>46141</v>
      </c>
      <c r="F1171" s="144" t="s">
        <v>435</v>
      </c>
      <c r="G1171" s="144" t="s">
        <v>5283</v>
      </c>
      <c r="H1171" s="144" t="s">
        <v>7919</v>
      </c>
      <c r="I1171" s="144" t="s">
        <v>3492</v>
      </c>
      <c r="J1171" s="144" t="s">
        <v>2467</v>
      </c>
      <c r="K1171" s="146" t="str">
        <f t="shared" si="164"/>
        <v>LP</v>
      </c>
      <c r="L1171" s="148" t="s">
        <v>6264</v>
      </c>
      <c r="M1171" s="144" t="str">
        <f t="shared" si="162"/>
        <v>Low</v>
      </c>
      <c r="N1171" s="144" t="s">
        <v>437</v>
      </c>
      <c r="O1171" s="189" t="s">
        <v>9698</v>
      </c>
      <c r="P1171" s="144" t="s">
        <v>1052</v>
      </c>
      <c r="Q1171" s="147" t="s">
        <v>9699</v>
      </c>
      <c r="R1171" s="10"/>
    </row>
    <row r="1172" spans="1:18" ht="111" x14ac:dyDescent="0.35">
      <c r="A1172" s="144" t="str">
        <f t="shared" ca="1" si="157"/>
        <v>Expired</v>
      </c>
      <c r="B1172" s="144" t="s">
        <v>2219</v>
      </c>
      <c r="C1172" s="145">
        <v>44312</v>
      </c>
      <c r="D1172" s="145">
        <v>45042</v>
      </c>
      <c r="E1172" s="145">
        <f t="shared" si="165"/>
        <v>45772</v>
      </c>
      <c r="F1172" s="144" t="s">
        <v>5863</v>
      </c>
      <c r="G1172" s="144" t="s">
        <v>5284</v>
      </c>
      <c r="H1172" s="144" t="s">
        <v>7919</v>
      </c>
      <c r="I1172" s="144" t="s">
        <v>3492</v>
      </c>
      <c r="J1172" s="144" t="s">
        <v>2467</v>
      </c>
      <c r="K1172" s="146" t="str">
        <f t="shared" si="164"/>
        <v>LP</v>
      </c>
      <c r="L1172" s="148" t="s">
        <v>6264</v>
      </c>
      <c r="M1172" s="144" t="str">
        <f t="shared" si="162"/>
        <v>Low</v>
      </c>
      <c r="N1172" s="144" t="s">
        <v>1364</v>
      </c>
      <c r="O1172" s="189" t="s">
        <v>8861</v>
      </c>
      <c r="P1172" s="144" t="s">
        <v>8859</v>
      </c>
      <c r="Q1172" s="147" t="s">
        <v>8860</v>
      </c>
      <c r="R1172" s="10"/>
    </row>
    <row r="1173" spans="1:18" ht="56.25" customHeight="1" x14ac:dyDescent="0.35">
      <c r="A1173" s="144" t="str">
        <f t="shared" ca="1" si="157"/>
        <v>Expired</v>
      </c>
      <c r="B1173" s="144" t="s">
        <v>5977</v>
      </c>
      <c r="C1173" s="145">
        <v>41792</v>
      </c>
      <c r="D1173" s="145">
        <v>44714</v>
      </c>
      <c r="E1173" s="145">
        <f t="shared" si="165"/>
        <v>45444</v>
      </c>
      <c r="F1173" s="144" t="s">
        <v>2052</v>
      </c>
      <c r="G1173" s="144" t="s">
        <v>5285</v>
      </c>
      <c r="H1173" s="144" t="s">
        <v>7919</v>
      </c>
      <c r="I1173" s="144" t="s">
        <v>3492</v>
      </c>
      <c r="J1173" s="144" t="s">
        <v>2467</v>
      </c>
      <c r="K1173" s="146" t="str">
        <f t="shared" si="164"/>
        <v>LP</v>
      </c>
      <c r="L1173" s="148" t="s">
        <v>6264</v>
      </c>
      <c r="M1173" s="144" t="str">
        <f t="shared" si="162"/>
        <v>Low</v>
      </c>
      <c r="N1173" s="144" t="s">
        <v>7738</v>
      </c>
      <c r="O1173" s="189" t="s">
        <v>8554</v>
      </c>
      <c r="P1173" s="144" t="s">
        <v>8555</v>
      </c>
      <c r="Q1173" s="147" t="s">
        <v>8556</v>
      </c>
      <c r="R1173" s="10"/>
    </row>
    <row r="1174" spans="1:18" ht="126.9" x14ac:dyDescent="0.35">
      <c r="A1174" s="144" t="str">
        <f t="shared" ca="1" si="157"/>
        <v>Expired</v>
      </c>
      <c r="B1174" s="144" t="s">
        <v>6403</v>
      </c>
      <c r="C1174" s="145">
        <v>43931</v>
      </c>
      <c r="D1174" s="145">
        <v>44661</v>
      </c>
      <c r="E1174" s="145">
        <f t="shared" si="165"/>
        <v>45391</v>
      </c>
      <c r="F1174" s="144" t="s">
        <v>2556</v>
      </c>
      <c r="G1174" s="144" t="s">
        <v>5286</v>
      </c>
      <c r="H1174" s="144" t="s">
        <v>7919</v>
      </c>
      <c r="I1174" s="144" t="s">
        <v>3492</v>
      </c>
      <c r="J1174" s="144" t="s">
        <v>2467</v>
      </c>
      <c r="K1174" s="146" t="str">
        <f t="shared" si="164"/>
        <v>LP</v>
      </c>
      <c r="L1174" s="148" t="s">
        <v>6261</v>
      </c>
      <c r="M1174" s="144" t="str">
        <f t="shared" si="162"/>
        <v>Medium</v>
      </c>
      <c r="N1174" s="144" t="s">
        <v>7739</v>
      </c>
      <c r="O1174" s="189" t="s">
        <v>8552</v>
      </c>
      <c r="P1174" s="144" t="s">
        <v>6404</v>
      </c>
      <c r="Q1174" s="147" t="s">
        <v>8553</v>
      </c>
      <c r="R1174" s="10"/>
    </row>
    <row r="1175" spans="1:18" ht="60" customHeight="1" x14ac:dyDescent="0.35">
      <c r="A1175" s="144" t="str">
        <f t="shared" ca="1" si="157"/>
        <v>Expired</v>
      </c>
      <c r="B1175" s="148" t="s">
        <v>2380</v>
      </c>
      <c r="C1175" s="153">
        <v>43543</v>
      </c>
      <c r="D1175" s="157">
        <v>43543</v>
      </c>
      <c r="E1175" s="145">
        <f t="shared" si="165"/>
        <v>44273</v>
      </c>
      <c r="F1175" s="144" t="s">
        <v>3379</v>
      </c>
      <c r="G1175" s="148" t="s">
        <v>5287</v>
      </c>
      <c r="H1175" s="148" t="s">
        <v>13</v>
      </c>
      <c r="I1175" s="148" t="s">
        <v>2237</v>
      </c>
      <c r="J1175" s="144" t="s">
        <v>2467</v>
      </c>
      <c r="K1175" s="146" t="str">
        <f t="shared" si="164"/>
        <v>LP</v>
      </c>
      <c r="L1175" s="148" t="s">
        <v>6261</v>
      </c>
      <c r="M1175" s="144" t="str">
        <f t="shared" si="162"/>
        <v>Medium</v>
      </c>
      <c r="N1175" s="148" t="s">
        <v>2381</v>
      </c>
      <c r="O1175" s="190"/>
      <c r="P1175" s="148" t="s">
        <v>2382</v>
      </c>
      <c r="Q1175" s="168"/>
      <c r="R1175" s="10"/>
    </row>
    <row r="1176" spans="1:18" ht="44.25" customHeight="1" x14ac:dyDescent="0.35">
      <c r="A1176" s="144" t="str">
        <f t="shared" ca="1" si="157"/>
        <v>Expired</v>
      </c>
      <c r="B1176" s="144" t="s">
        <v>6421</v>
      </c>
      <c r="C1176" s="145">
        <v>44963</v>
      </c>
      <c r="D1176" s="145">
        <v>44963</v>
      </c>
      <c r="E1176" s="145">
        <f t="shared" si="165"/>
        <v>45693</v>
      </c>
      <c r="F1176" s="144" t="s">
        <v>6422</v>
      </c>
      <c r="G1176" s="144" t="s">
        <v>6423</v>
      </c>
      <c r="H1176" s="144" t="s">
        <v>23</v>
      </c>
      <c r="I1176" s="144" t="s">
        <v>3492</v>
      </c>
      <c r="J1176" s="144" t="s">
        <v>2467</v>
      </c>
      <c r="K1176" s="146" t="str">
        <f t="shared" si="164"/>
        <v>LP</v>
      </c>
      <c r="L1176" s="144" t="s">
        <v>6261</v>
      </c>
      <c r="M1176" s="144" t="str">
        <f>IF(EXACT(L1176,"Overseas Charities Operating in Jamaica"),"Medium",IF(EXACT(L1176,"Muslim Groups/Foundations"),"Medium",IF(EXACT(L1176,"Churches"),"Low",IF(EXACT(L1176,"Benevolent Societies"),"Low",IF(EXACT(L1176,"Alumni/Past Students Associations"),"Low",IF(EXACT(L1176,"Schools(Government/Private)"),"Low",IF(EXACT(L1176,"Govt.Based Trusts/Charities"),"Low",IF(EXACT(L1176,"Trust"),"Medium",IF(EXACT(L1176,"Company Based Foundations"),"Medium",IF(EXACT(L1176,"Other Foundations"),"Medium",IF(EXACT(L1176,"Unincorporated Groups"),"Medium","")))))))))))</f>
        <v>Medium</v>
      </c>
      <c r="N1176" s="144" t="s">
        <v>7371</v>
      </c>
      <c r="O1176" s="189" t="s">
        <v>9186</v>
      </c>
      <c r="P1176" s="144" t="s">
        <v>9187</v>
      </c>
      <c r="Q1176" s="147" t="s">
        <v>9188</v>
      </c>
      <c r="R1176" s="10"/>
    </row>
    <row r="1177" spans="1:18" ht="57" customHeight="1" x14ac:dyDescent="0.35">
      <c r="A1177" s="144" t="str">
        <f t="shared" ca="1" si="157"/>
        <v>Active</v>
      </c>
      <c r="B1177" s="144" t="s">
        <v>6141</v>
      </c>
      <c r="C1177" s="145">
        <v>42668</v>
      </c>
      <c r="D1177" s="145">
        <v>45590</v>
      </c>
      <c r="E1177" s="145">
        <f t="shared" si="165"/>
        <v>46319</v>
      </c>
      <c r="F1177" s="144" t="s">
        <v>2055</v>
      </c>
      <c r="G1177" s="144" t="s">
        <v>5288</v>
      </c>
      <c r="H1177" s="144" t="s">
        <v>23</v>
      </c>
      <c r="I1177" s="144" t="s">
        <v>3492</v>
      </c>
      <c r="J1177" s="144" t="s">
        <v>2467</v>
      </c>
      <c r="K1177" s="146" t="str">
        <f t="shared" si="164"/>
        <v>LP</v>
      </c>
      <c r="L1177" s="148" t="s">
        <v>6264</v>
      </c>
      <c r="M1177" s="144" t="str">
        <f t="shared" ref="M1177:M1195" si="166">IF(EXACT(L1177,"Overseas Charities Operating in Jamaica"),"Medium",IF(EXACT(L1177,"Muslim Groups/Foundations"),"Medium",IF(EXACT(L1177,"Churches"),"Low",IF(EXACT(L1177,"Benevolent Societies"),"Low",IF(EXACT(L1177,"Alumni/Past Students'associations"),"Low",IF(EXACT(L1177,"Schools(Government/Private)"),"Low",IF(EXACT(L1177,"Govt.Based Trust/Charities"),"Low",IF(EXACT(L1177,"Trust"),"Medium",IF(EXACT(L1177,"Company Based Foundations"),"Medium",IF(EXACT(L1177,"Other Foundations"),"Medium",IF(EXACT(L1177,"Unincorporated Groups"),"Medium","")))))))))))</f>
        <v>Low</v>
      </c>
      <c r="N1177" s="144" t="s">
        <v>1364</v>
      </c>
      <c r="O1177" s="189" t="s">
        <v>10180</v>
      </c>
      <c r="P1177" s="144" t="s">
        <v>10181</v>
      </c>
      <c r="Q1177" s="147" t="s">
        <v>10182</v>
      </c>
      <c r="R1177" s="10"/>
    </row>
    <row r="1178" spans="1:18" ht="57.75" customHeight="1" x14ac:dyDescent="0.35">
      <c r="A1178" s="144" t="str">
        <f t="shared" ca="1" si="157"/>
        <v>Expired</v>
      </c>
      <c r="B1178" s="144" t="s">
        <v>800</v>
      </c>
      <c r="C1178" s="145">
        <v>42544</v>
      </c>
      <c r="D1178" s="145">
        <f>C1178</f>
        <v>42544</v>
      </c>
      <c r="E1178" s="145">
        <f t="shared" si="165"/>
        <v>43273</v>
      </c>
      <c r="F1178" s="144" t="s">
        <v>806</v>
      </c>
      <c r="G1178" s="144" t="s">
        <v>5289</v>
      </c>
      <c r="H1178" s="144" t="s">
        <v>5</v>
      </c>
      <c r="I1178" s="144" t="s">
        <v>3492</v>
      </c>
      <c r="J1178" s="144" t="s">
        <v>2467</v>
      </c>
      <c r="K1178" s="146" t="str">
        <f t="shared" si="164"/>
        <v>LP</v>
      </c>
      <c r="L1178" s="148" t="s">
        <v>6261</v>
      </c>
      <c r="M1178" s="144" t="str">
        <f t="shared" si="166"/>
        <v>Medium</v>
      </c>
      <c r="N1178" s="144" t="s">
        <v>8548</v>
      </c>
      <c r="O1178" s="189" t="s">
        <v>8551</v>
      </c>
      <c r="P1178" s="144" t="s">
        <v>8550</v>
      </c>
      <c r="Q1178" s="152" t="s">
        <v>8549</v>
      </c>
      <c r="R1178" s="10"/>
    </row>
    <row r="1179" spans="1:18" ht="126.9" x14ac:dyDescent="0.35">
      <c r="A1179" s="144" t="str">
        <f t="shared" ca="1" si="157"/>
        <v>Expired</v>
      </c>
      <c r="B1179" s="144" t="s">
        <v>8464</v>
      </c>
      <c r="C1179" s="145">
        <v>43661</v>
      </c>
      <c r="D1179" s="145">
        <v>45122</v>
      </c>
      <c r="E1179" s="145">
        <f t="shared" si="165"/>
        <v>45852</v>
      </c>
      <c r="F1179" s="144" t="s">
        <v>1443</v>
      </c>
      <c r="G1179" s="144" t="s">
        <v>5290</v>
      </c>
      <c r="H1179" s="144" t="s">
        <v>19</v>
      </c>
      <c r="I1179" s="144" t="s">
        <v>3492</v>
      </c>
      <c r="J1179" s="144" t="s">
        <v>2467</v>
      </c>
      <c r="K1179" s="146" t="str">
        <f t="shared" si="164"/>
        <v>LP</v>
      </c>
      <c r="L1179" s="148" t="s">
        <v>6264</v>
      </c>
      <c r="M1179" s="144" t="str">
        <f t="shared" si="166"/>
        <v>Low</v>
      </c>
      <c r="N1179" s="144" t="s">
        <v>3471</v>
      </c>
      <c r="O1179" s="189" t="s">
        <v>8465</v>
      </c>
      <c r="P1179" s="144" t="s">
        <v>8466</v>
      </c>
      <c r="Q1179" s="147" t="s">
        <v>8467</v>
      </c>
      <c r="R1179" s="10"/>
    </row>
    <row r="1180" spans="1:18" ht="40.5" customHeight="1" x14ac:dyDescent="0.35">
      <c r="A1180" s="144" t="str">
        <f t="shared" ca="1" si="157"/>
        <v>Expired</v>
      </c>
      <c r="B1180" s="144" t="s">
        <v>734</v>
      </c>
      <c r="C1180" s="145">
        <v>42416</v>
      </c>
      <c r="D1180" s="145">
        <f>C1180</f>
        <v>42416</v>
      </c>
      <c r="E1180" s="145">
        <f t="shared" si="165"/>
        <v>43146</v>
      </c>
      <c r="F1180" s="144" t="s">
        <v>735</v>
      </c>
      <c r="G1180" s="144" t="s">
        <v>5291</v>
      </c>
      <c r="H1180" s="144" t="s">
        <v>7919</v>
      </c>
      <c r="I1180" s="144" t="s">
        <v>3492</v>
      </c>
      <c r="J1180" s="144" t="s">
        <v>2467</v>
      </c>
      <c r="K1180" s="146" t="str">
        <f t="shared" si="164"/>
        <v>LP</v>
      </c>
      <c r="L1180" s="148" t="s">
        <v>6261</v>
      </c>
      <c r="M1180" s="144" t="str">
        <f t="shared" si="166"/>
        <v>Medium</v>
      </c>
      <c r="N1180" s="144"/>
      <c r="O1180" s="189"/>
      <c r="P1180" s="144"/>
      <c r="Q1180" s="152"/>
      <c r="R1180" s="10"/>
    </row>
    <row r="1181" spans="1:18" ht="49.5" customHeight="1" x14ac:dyDescent="0.35">
      <c r="A1181" s="144" t="str">
        <f t="shared" ca="1" si="157"/>
        <v>Active</v>
      </c>
      <c r="B1181" s="144" t="s">
        <v>6154</v>
      </c>
      <c r="C1181" s="145">
        <v>41936</v>
      </c>
      <c r="D1181" s="145">
        <v>45589</v>
      </c>
      <c r="E1181" s="145">
        <f t="shared" si="165"/>
        <v>46318</v>
      </c>
      <c r="F1181" s="144" t="s">
        <v>449</v>
      </c>
      <c r="G1181" s="144" t="s">
        <v>5292</v>
      </c>
      <c r="H1181" s="144" t="s">
        <v>7919</v>
      </c>
      <c r="I1181" s="144" t="s">
        <v>3492</v>
      </c>
      <c r="J1181" s="144" t="s">
        <v>2467</v>
      </c>
      <c r="K1181" s="146" t="str">
        <f t="shared" si="164"/>
        <v>LP</v>
      </c>
      <c r="L1181" s="148" t="s">
        <v>6264</v>
      </c>
      <c r="M1181" s="144" t="str">
        <f t="shared" si="166"/>
        <v>Low</v>
      </c>
      <c r="N1181" s="144" t="s">
        <v>3472</v>
      </c>
      <c r="O1181" s="189" t="s">
        <v>9552</v>
      </c>
      <c r="P1181" s="144" t="s">
        <v>3473</v>
      </c>
      <c r="Q1181" s="147" t="s">
        <v>9553</v>
      </c>
      <c r="R1181" s="10"/>
    </row>
    <row r="1182" spans="1:18" ht="63.75" customHeight="1" x14ac:dyDescent="0.35">
      <c r="A1182" s="144" t="str">
        <f t="shared" ca="1" si="157"/>
        <v>Active</v>
      </c>
      <c r="B1182" s="144" t="s">
        <v>9101</v>
      </c>
      <c r="C1182" s="145">
        <v>43266</v>
      </c>
      <c r="D1182" s="145">
        <v>45693</v>
      </c>
      <c r="E1182" s="145">
        <f>DATE(YEAR(D1182)+1,MONTH(D1182),DAY(D1182)-1)</f>
        <v>46057</v>
      </c>
      <c r="F1182" s="144" t="s">
        <v>9100</v>
      </c>
      <c r="G1182" s="144" t="s">
        <v>9102</v>
      </c>
      <c r="H1182" s="144" t="s">
        <v>7919</v>
      </c>
      <c r="I1182" s="144" t="s">
        <v>3492</v>
      </c>
      <c r="J1182" s="144" t="s">
        <v>2467</v>
      </c>
      <c r="K1182" s="146" t="str">
        <f t="shared" si="164"/>
        <v>LP</v>
      </c>
      <c r="L1182" s="148" t="s">
        <v>6261</v>
      </c>
      <c r="M1182" s="144" t="str">
        <f t="shared" si="166"/>
        <v>Medium</v>
      </c>
      <c r="N1182" s="144" t="s">
        <v>7740</v>
      </c>
      <c r="O1182" s="189" t="s">
        <v>8542</v>
      </c>
      <c r="P1182" s="144" t="s">
        <v>8543</v>
      </c>
      <c r="Q1182" s="147" t="s">
        <v>8544</v>
      </c>
      <c r="R1182" s="10"/>
    </row>
    <row r="1183" spans="1:18" ht="57.75" customHeight="1" x14ac:dyDescent="0.35">
      <c r="A1183" s="144" t="str">
        <f t="shared" ca="1" si="157"/>
        <v>Expired</v>
      </c>
      <c r="B1183" s="144" t="s">
        <v>2835</v>
      </c>
      <c r="C1183" s="145">
        <v>41715</v>
      </c>
      <c r="D1183" s="145">
        <v>45368</v>
      </c>
      <c r="E1183" s="145">
        <f>DATE(YEAR(D1183),MONTH(D1183)+18,DAY(D1183)-1)</f>
        <v>45916</v>
      </c>
      <c r="F1183" s="144" t="s">
        <v>2098</v>
      </c>
      <c r="G1183" s="144" t="s">
        <v>5293</v>
      </c>
      <c r="H1183" s="144" t="s">
        <v>7919</v>
      </c>
      <c r="I1183" s="144" t="s">
        <v>3492</v>
      </c>
      <c r="J1183" s="144" t="s">
        <v>2467</v>
      </c>
      <c r="K1183" s="146" t="str">
        <f t="shared" si="164"/>
        <v>LP</v>
      </c>
      <c r="L1183" s="148" t="s">
        <v>6261</v>
      </c>
      <c r="M1183" s="144" t="str">
        <f t="shared" si="166"/>
        <v>Medium</v>
      </c>
      <c r="N1183" s="144" t="s">
        <v>237</v>
      </c>
      <c r="O1183" s="189" t="s">
        <v>10256</v>
      </c>
      <c r="P1183" s="144" t="s">
        <v>667</v>
      </c>
      <c r="Q1183" s="147" t="s">
        <v>5294</v>
      </c>
      <c r="R1183" s="10"/>
    </row>
    <row r="1184" spans="1:18" ht="68.25" customHeight="1" x14ac:dyDescent="0.35">
      <c r="A1184" s="144" t="str">
        <f t="shared" ref="A1184:A1247" ca="1" si="167">IF(E1184&lt;TODAY(),"Expired","Active")</f>
        <v>Active</v>
      </c>
      <c r="B1184" s="144" t="s">
        <v>6237</v>
      </c>
      <c r="C1184" s="145">
        <v>44882</v>
      </c>
      <c r="D1184" s="145">
        <v>45613</v>
      </c>
      <c r="E1184" s="145">
        <f>DATE(YEAR(D1184)+2,MONTH(D1184),DAY(D1184)-1)</f>
        <v>46342</v>
      </c>
      <c r="F1184" s="144" t="s">
        <v>6242</v>
      </c>
      <c r="G1184" s="144" t="s">
        <v>6238</v>
      </c>
      <c r="H1184" s="144" t="s">
        <v>7919</v>
      </c>
      <c r="I1184" s="144" t="s">
        <v>3492</v>
      </c>
      <c r="J1184" s="144" t="s">
        <v>2467</v>
      </c>
      <c r="K1184" s="146" t="str">
        <f t="shared" si="164"/>
        <v>LP</v>
      </c>
      <c r="L1184" s="148" t="s">
        <v>6261</v>
      </c>
      <c r="M1184" s="144" t="str">
        <f t="shared" si="166"/>
        <v>Medium</v>
      </c>
      <c r="N1184" s="144" t="s">
        <v>7372</v>
      </c>
      <c r="O1184" s="189" t="s">
        <v>10249</v>
      </c>
      <c r="P1184" s="144" t="s">
        <v>10250</v>
      </c>
      <c r="Q1184" s="152" t="s">
        <v>10251</v>
      </c>
      <c r="R1184" s="10"/>
    </row>
    <row r="1185" spans="1:18" ht="72" customHeight="1" x14ac:dyDescent="0.35">
      <c r="A1185" s="144" t="str">
        <f t="shared" ca="1" si="167"/>
        <v>Expired</v>
      </c>
      <c r="B1185" s="144" t="s">
        <v>348</v>
      </c>
      <c r="C1185" s="145">
        <v>41883</v>
      </c>
      <c r="D1185" s="145">
        <v>43675</v>
      </c>
      <c r="E1185" s="145">
        <f>DATE(YEAR(D1185)+2,MONTH(D1185),DAY(D1185)-1)</f>
        <v>44405</v>
      </c>
      <c r="F1185" s="144" t="s">
        <v>1914</v>
      </c>
      <c r="G1185" s="144" t="s">
        <v>4697</v>
      </c>
      <c r="H1185" s="144" t="s">
        <v>7919</v>
      </c>
      <c r="I1185" s="144" t="s">
        <v>3492</v>
      </c>
      <c r="J1185" s="144" t="s">
        <v>2467</v>
      </c>
      <c r="K1185" s="146" t="str">
        <f t="shared" si="164"/>
        <v>LP</v>
      </c>
      <c r="L1185" s="148" t="s">
        <v>6261</v>
      </c>
      <c r="M1185" s="144" t="str">
        <f t="shared" si="166"/>
        <v>Medium</v>
      </c>
      <c r="N1185" s="144" t="s">
        <v>384</v>
      </c>
      <c r="O1185" s="189"/>
      <c r="P1185" s="144" t="s">
        <v>2153</v>
      </c>
      <c r="Q1185" s="147" t="s">
        <v>5295</v>
      </c>
      <c r="R1185" s="10"/>
    </row>
    <row r="1186" spans="1:18" ht="46.5" customHeight="1" x14ac:dyDescent="0.35">
      <c r="A1186" s="144" t="str">
        <f t="shared" ca="1" si="167"/>
        <v>Expired</v>
      </c>
      <c r="B1186" s="148" t="s">
        <v>3155</v>
      </c>
      <c r="C1186" s="148"/>
      <c r="D1186" s="157">
        <v>44499</v>
      </c>
      <c r="E1186" s="145">
        <f>DATE(YEAR(D1186)+2,MONTH(D1186),DAY(D1186)-1)</f>
        <v>45228</v>
      </c>
      <c r="F1186" s="144" t="s">
        <v>3474</v>
      </c>
      <c r="G1186" s="148" t="s">
        <v>5296</v>
      </c>
      <c r="H1186" s="148" t="s">
        <v>13</v>
      </c>
      <c r="I1186" s="148" t="s">
        <v>2237</v>
      </c>
      <c r="J1186" s="147" t="s">
        <v>2467</v>
      </c>
      <c r="K1186" s="146" t="str">
        <f t="shared" si="164"/>
        <v>LP</v>
      </c>
      <c r="L1186" s="148" t="s">
        <v>6264</v>
      </c>
      <c r="M1186" s="144" t="str">
        <f t="shared" si="166"/>
        <v>Low</v>
      </c>
      <c r="N1186" s="148" t="s">
        <v>3156</v>
      </c>
      <c r="O1186" s="190"/>
      <c r="P1186" s="148" t="s">
        <v>3157</v>
      </c>
      <c r="Q1186" s="147" t="s">
        <v>5297</v>
      </c>
      <c r="R1186" s="10"/>
    </row>
    <row r="1187" spans="1:18" ht="55.5" customHeight="1" x14ac:dyDescent="0.35">
      <c r="A1187" s="144" t="str">
        <f t="shared" ca="1" si="167"/>
        <v>Expired</v>
      </c>
      <c r="B1187" s="144" t="s">
        <v>2202</v>
      </c>
      <c r="C1187" s="145">
        <v>44298</v>
      </c>
      <c r="D1187" s="145">
        <f>C1187</f>
        <v>44298</v>
      </c>
      <c r="E1187" s="145">
        <f>DATE(YEAR(D1187)+2,MONTH(D1187),DAY(D1187)-1)</f>
        <v>45027</v>
      </c>
      <c r="F1187" s="144" t="s">
        <v>5864</v>
      </c>
      <c r="G1187" s="144" t="s">
        <v>5298</v>
      </c>
      <c r="H1187" s="144" t="s">
        <v>7919</v>
      </c>
      <c r="I1187" s="144" t="s">
        <v>3492</v>
      </c>
      <c r="J1187" s="144" t="s">
        <v>2467</v>
      </c>
      <c r="K1187" s="146" t="str">
        <f t="shared" si="164"/>
        <v>LP</v>
      </c>
      <c r="L1187" s="148" t="s">
        <v>6261</v>
      </c>
      <c r="M1187" s="144" t="str">
        <f t="shared" si="166"/>
        <v>Medium</v>
      </c>
      <c r="N1187" s="144" t="s">
        <v>4329</v>
      </c>
      <c r="O1187" s="189" t="s">
        <v>8545</v>
      </c>
      <c r="P1187" s="144" t="s">
        <v>8546</v>
      </c>
      <c r="Q1187" s="147" t="s">
        <v>8547</v>
      </c>
      <c r="R1187" s="10"/>
    </row>
    <row r="1188" spans="1:18" ht="55.5" customHeight="1" x14ac:dyDescent="0.35">
      <c r="A1188" s="144" t="str">
        <f t="shared" ca="1" si="167"/>
        <v>Expired</v>
      </c>
      <c r="B1188" s="144" t="s">
        <v>486</v>
      </c>
      <c r="C1188" s="145">
        <v>42004</v>
      </c>
      <c r="D1188" s="145">
        <v>44196</v>
      </c>
      <c r="E1188" s="145">
        <f>DATE(YEAR(D1188)+2,MONTH(D1188),DAY(D1188)-1)</f>
        <v>44925</v>
      </c>
      <c r="F1188" s="144" t="s">
        <v>487</v>
      </c>
      <c r="G1188" s="144" t="s">
        <v>5299</v>
      </c>
      <c r="H1188" s="144" t="s">
        <v>7919</v>
      </c>
      <c r="I1188" s="144" t="s">
        <v>3492</v>
      </c>
      <c r="J1188" s="144" t="s">
        <v>2467</v>
      </c>
      <c r="K1188" s="146" t="str">
        <f t="shared" si="164"/>
        <v>LP</v>
      </c>
      <c r="L1188" s="148" t="s">
        <v>6264</v>
      </c>
      <c r="M1188" s="144" t="str">
        <f t="shared" si="166"/>
        <v>Low</v>
      </c>
      <c r="N1188" s="144" t="s">
        <v>488</v>
      </c>
      <c r="O1188" s="189" t="s">
        <v>9183</v>
      </c>
      <c r="P1188" s="144" t="s">
        <v>9184</v>
      </c>
      <c r="Q1188" s="147" t="s">
        <v>9185</v>
      </c>
      <c r="R1188" s="10"/>
    </row>
    <row r="1189" spans="1:18" ht="47.6" x14ac:dyDescent="0.35">
      <c r="A1189" s="160" t="str">
        <f t="shared" ca="1" si="167"/>
        <v>Expired</v>
      </c>
      <c r="B1189" s="160" t="s">
        <v>2440</v>
      </c>
      <c r="C1189" s="161">
        <v>42226</v>
      </c>
      <c r="D1189" s="161">
        <v>44903</v>
      </c>
      <c r="E1189" s="161">
        <f>DATE(YEAR(D1189),MONTH(D1189)+6,DAY(D1189)-1)</f>
        <v>45084</v>
      </c>
      <c r="F1189" s="160" t="s">
        <v>626</v>
      </c>
      <c r="G1189" s="160" t="s">
        <v>5300</v>
      </c>
      <c r="H1189" s="160" t="s">
        <v>7919</v>
      </c>
      <c r="I1189" s="160" t="s">
        <v>3492</v>
      </c>
      <c r="J1189" s="160" t="s">
        <v>2467</v>
      </c>
      <c r="K1189" s="162" t="str">
        <f t="shared" si="164"/>
        <v>LP</v>
      </c>
      <c r="L1189" s="166" t="s">
        <v>6263</v>
      </c>
      <c r="M1189" s="160" t="str">
        <f t="shared" si="166"/>
        <v>Medium</v>
      </c>
      <c r="N1189" s="163" t="s">
        <v>5301</v>
      </c>
      <c r="O1189" s="191"/>
      <c r="P1189" s="160" t="s">
        <v>6548</v>
      </c>
      <c r="Q1189" s="172" t="s">
        <v>5302</v>
      </c>
      <c r="R1189" s="10"/>
    </row>
    <row r="1190" spans="1:18" ht="46.5" customHeight="1" x14ac:dyDescent="0.35">
      <c r="A1190" s="144" t="str">
        <f t="shared" ca="1" si="167"/>
        <v>Expired</v>
      </c>
      <c r="B1190" s="144" t="s">
        <v>2697</v>
      </c>
      <c r="C1190" s="145">
        <v>43014</v>
      </c>
      <c r="D1190" s="145">
        <v>44475</v>
      </c>
      <c r="E1190" s="145">
        <f>DATE(YEAR(D1190)+2,MONTH(D1190),DAY(D1190)-1)</f>
        <v>45204</v>
      </c>
      <c r="F1190" s="144" t="s">
        <v>1073</v>
      </c>
      <c r="G1190" s="144" t="s">
        <v>5303</v>
      </c>
      <c r="H1190" s="144" t="s">
        <v>7919</v>
      </c>
      <c r="I1190" s="144" t="s">
        <v>3492</v>
      </c>
      <c r="J1190" s="144" t="s">
        <v>2467</v>
      </c>
      <c r="K1190" s="146" t="str">
        <f t="shared" si="164"/>
        <v>LP</v>
      </c>
      <c r="L1190" s="148" t="s">
        <v>6261</v>
      </c>
      <c r="M1190" s="144" t="str">
        <f t="shared" si="166"/>
        <v>Medium</v>
      </c>
      <c r="N1190" s="144" t="s">
        <v>7741</v>
      </c>
      <c r="O1190" s="189"/>
      <c r="P1190" s="144" t="s">
        <v>1081</v>
      </c>
      <c r="Q1190" s="147" t="s">
        <v>5304</v>
      </c>
      <c r="R1190" s="10"/>
    </row>
    <row r="1191" spans="1:18" ht="53.25" customHeight="1" x14ac:dyDescent="0.35">
      <c r="A1191" s="144" t="str">
        <f t="shared" ca="1" si="167"/>
        <v>Expired</v>
      </c>
      <c r="B1191" s="144" t="s">
        <v>742</v>
      </c>
      <c r="C1191" s="145">
        <v>42443</v>
      </c>
      <c r="D1191" s="145">
        <f>C1191</f>
        <v>42443</v>
      </c>
      <c r="E1191" s="145">
        <f>DATE(YEAR(D1191)+2,MONTH(D1191),DAY(D1191)-1)</f>
        <v>43172</v>
      </c>
      <c r="F1191" s="144" t="s">
        <v>9319</v>
      </c>
      <c r="G1191" s="144" t="s">
        <v>5305</v>
      </c>
      <c r="H1191" s="144" t="s">
        <v>7919</v>
      </c>
      <c r="I1191" s="144" t="s">
        <v>3492</v>
      </c>
      <c r="J1191" s="144" t="s">
        <v>2467</v>
      </c>
      <c r="K1191" s="146" t="str">
        <f t="shared" si="164"/>
        <v>LP</v>
      </c>
      <c r="L1191" s="148" t="s">
        <v>6261</v>
      </c>
      <c r="M1191" s="144" t="str">
        <f t="shared" si="166"/>
        <v>Medium</v>
      </c>
      <c r="N1191" s="144" t="s">
        <v>1886</v>
      </c>
      <c r="O1191" s="189" t="s">
        <v>9320</v>
      </c>
      <c r="P1191" s="144" t="s">
        <v>9321</v>
      </c>
      <c r="Q1191" s="147" t="s">
        <v>9322</v>
      </c>
      <c r="R1191" s="10"/>
    </row>
    <row r="1192" spans="1:18" ht="54" customHeight="1" x14ac:dyDescent="0.35">
      <c r="A1192" s="144" t="str">
        <f t="shared" ca="1" si="167"/>
        <v>Active</v>
      </c>
      <c r="B1192" s="144" t="s">
        <v>6176</v>
      </c>
      <c r="C1192" s="145">
        <v>41816</v>
      </c>
      <c r="D1192" s="145">
        <v>45469</v>
      </c>
      <c r="E1192" s="145">
        <f>DATE(YEAR(D1192),MONTH(D1192)+18,DAY(D1192)-1)</f>
        <v>46016</v>
      </c>
      <c r="F1192" s="144" t="s">
        <v>136</v>
      </c>
      <c r="G1192" s="144" t="s">
        <v>5306</v>
      </c>
      <c r="H1192" s="144" t="s">
        <v>7919</v>
      </c>
      <c r="I1192" s="144" t="s">
        <v>3492</v>
      </c>
      <c r="J1192" s="144" t="s">
        <v>2467</v>
      </c>
      <c r="K1192" s="146" t="str">
        <f t="shared" si="164"/>
        <v>LP</v>
      </c>
      <c r="L1192" s="148" t="s">
        <v>6268</v>
      </c>
      <c r="M1192" s="144" t="str">
        <f t="shared" si="166"/>
        <v>Low</v>
      </c>
      <c r="N1192" s="144" t="s">
        <v>299</v>
      </c>
      <c r="O1192" s="189" t="s">
        <v>10084</v>
      </c>
      <c r="P1192" s="144" t="s">
        <v>1792</v>
      </c>
      <c r="Q1192" s="147" t="s">
        <v>10083</v>
      </c>
      <c r="R1192" s="10"/>
    </row>
    <row r="1193" spans="1:18" ht="55.5" customHeight="1" x14ac:dyDescent="0.35">
      <c r="A1193" s="144" t="str">
        <f t="shared" ca="1" si="167"/>
        <v>Expired</v>
      </c>
      <c r="B1193" s="144" t="s">
        <v>1503</v>
      </c>
      <c r="C1193" s="145">
        <v>43685</v>
      </c>
      <c r="D1193" s="145">
        <f>C1193</f>
        <v>43685</v>
      </c>
      <c r="E1193" s="145">
        <f t="shared" ref="E1193:E1201" si="168">DATE(YEAR(D1193)+2,MONTH(D1193),DAY(D1193)-1)</f>
        <v>44415</v>
      </c>
      <c r="F1193" s="144" t="s">
        <v>1449</v>
      </c>
      <c r="G1193" s="144" t="s">
        <v>5307</v>
      </c>
      <c r="H1193" s="144" t="s">
        <v>7919</v>
      </c>
      <c r="I1193" s="144" t="s">
        <v>3492</v>
      </c>
      <c r="J1193" s="144" t="s">
        <v>2467</v>
      </c>
      <c r="K1193" s="146" t="str">
        <f t="shared" si="164"/>
        <v>LP</v>
      </c>
      <c r="L1193" s="148" t="s">
        <v>6261</v>
      </c>
      <c r="M1193" s="144" t="str">
        <f t="shared" si="166"/>
        <v>Medium</v>
      </c>
      <c r="N1193" s="144" t="s">
        <v>5308</v>
      </c>
      <c r="O1193" s="189" t="s">
        <v>9318</v>
      </c>
      <c r="P1193" s="144" t="s">
        <v>9316</v>
      </c>
      <c r="Q1193" s="147" t="s">
        <v>9317</v>
      </c>
      <c r="R1193" s="10"/>
    </row>
    <row r="1194" spans="1:18" ht="45.75" customHeight="1" x14ac:dyDescent="0.35">
      <c r="A1194" s="144" t="str">
        <f t="shared" ca="1" si="167"/>
        <v>Active</v>
      </c>
      <c r="B1194" s="144" t="s">
        <v>6153</v>
      </c>
      <c r="C1194" s="145">
        <v>41827</v>
      </c>
      <c r="D1194" s="145">
        <v>45480</v>
      </c>
      <c r="E1194" s="145">
        <f t="shared" si="168"/>
        <v>46209</v>
      </c>
      <c r="F1194" s="144" t="s">
        <v>1330</v>
      </c>
      <c r="G1194" s="144" t="s">
        <v>4360</v>
      </c>
      <c r="H1194" s="144" t="s">
        <v>7919</v>
      </c>
      <c r="I1194" s="144" t="s">
        <v>3492</v>
      </c>
      <c r="J1194" s="144" t="s">
        <v>2467</v>
      </c>
      <c r="K1194" s="146" t="str">
        <f t="shared" si="164"/>
        <v>LP</v>
      </c>
      <c r="L1194" s="148" t="s">
        <v>6261</v>
      </c>
      <c r="M1194" s="144" t="str">
        <f t="shared" si="166"/>
        <v>Medium</v>
      </c>
      <c r="N1194" s="144" t="s">
        <v>3475</v>
      </c>
      <c r="O1194" s="189" t="s">
        <v>10212</v>
      </c>
      <c r="P1194" s="144" t="s">
        <v>10213</v>
      </c>
      <c r="Q1194" s="147" t="s">
        <v>10215</v>
      </c>
      <c r="R1194" s="10"/>
    </row>
    <row r="1195" spans="1:18" ht="53.25" customHeight="1" x14ac:dyDescent="0.35">
      <c r="A1195" s="144" t="str">
        <f t="shared" ca="1" si="167"/>
        <v>Active</v>
      </c>
      <c r="B1195" s="144" t="s">
        <v>2460</v>
      </c>
      <c r="C1195" s="145">
        <v>43235</v>
      </c>
      <c r="D1195" s="145">
        <v>45427</v>
      </c>
      <c r="E1195" s="145">
        <f t="shared" si="168"/>
        <v>46156</v>
      </c>
      <c r="F1195" s="144" t="s">
        <v>2015</v>
      </c>
      <c r="G1195" s="144" t="s">
        <v>5309</v>
      </c>
      <c r="H1195" s="144" t="s">
        <v>7919</v>
      </c>
      <c r="I1195" s="144" t="s">
        <v>3492</v>
      </c>
      <c r="J1195" s="144" t="s">
        <v>2467</v>
      </c>
      <c r="K1195" s="146" t="str">
        <f t="shared" si="164"/>
        <v>LP</v>
      </c>
      <c r="L1195" s="148" t="s">
        <v>6261</v>
      </c>
      <c r="M1195" s="144" t="str">
        <f t="shared" si="166"/>
        <v>Medium</v>
      </c>
      <c r="N1195" s="144" t="s">
        <v>7742</v>
      </c>
      <c r="O1195" s="189" t="s">
        <v>9556</v>
      </c>
      <c r="P1195" s="144" t="s">
        <v>9557</v>
      </c>
      <c r="Q1195" s="147" t="s">
        <v>9558</v>
      </c>
      <c r="R1195" s="10"/>
    </row>
    <row r="1196" spans="1:18" ht="45" customHeight="1" x14ac:dyDescent="0.35">
      <c r="A1196" s="144" t="str">
        <f t="shared" ca="1" si="167"/>
        <v>Active</v>
      </c>
      <c r="B1196" s="144" t="s">
        <v>2821</v>
      </c>
      <c r="C1196" s="145">
        <v>41711</v>
      </c>
      <c r="D1196" s="145">
        <v>45365</v>
      </c>
      <c r="E1196" s="145">
        <f t="shared" si="168"/>
        <v>46094</v>
      </c>
      <c r="F1196" s="144" t="s">
        <v>6736</v>
      </c>
      <c r="G1196" s="144" t="s">
        <v>9998</v>
      </c>
      <c r="H1196" s="148" t="s">
        <v>7919</v>
      </c>
      <c r="I1196" s="144" t="s">
        <v>3492</v>
      </c>
      <c r="J1196" s="144" t="s">
        <v>2467</v>
      </c>
      <c r="K1196" s="146" t="str">
        <f t="shared" si="164"/>
        <v>LP</v>
      </c>
      <c r="L1196" s="144" t="s">
        <v>6269</v>
      </c>
      <c r="M1196" s="144" t="str">
        <f>IF(EXACT(L1196,"Overseas Charities Operating in Jamaica"),"Medium",IF(EXACT(L1196,"Muslim Groups/Foundations"),"Medium",IF(EXACT(L1196,"Churches"),"Low",IF(EXACT(L1196,"Benevolent Societies"),"Low",IF(EXACT(L1196,"Alumni/Past Students Associations"),"Low",IF(EXACT(L1196,"Schools(Government/Private)"),"Low",IF(EXACT(L1196,"Govt.Based Trusts/Charities"),"Low",IF(EXACT(L1196,"Trust"),"Medium",IF(EXACT(L1196,"Company Based Foundations"),"Medium",IF(EXACT(L1196,"Other Foundations"),"Medium",IF(EXACT(L1196,"Unincorporated Groups"),"Medium","")))))))))))</f>
        <v>Medium</v>
      </c>
      <c r="N1196" s="144" t="s">
        <v>235</v>
      </c>
      <c r="O1196" s="189" t="s">
        <v>7881</v>
      </c>
      <c r="P1196" s="144" t="s">
        <v>7882</v>
      </c>
      <c r="Q1196" s="147" t="s">
        <v>7883</v>
      </c>
      <c r="R1196" s="10"/>
    </row>
    <row r="1197" spans="1:18" ht="45" customHeight="1" x14ac:dyDescent="0.35">
      <c r="A1197" s="144" t="str">
        <f t="shared" ca="1" si="167"/>
        <v>Active</v>
      </c>
      <c r="B1197" s="144" t="s">
        <v>10727</v>
      </c>
      <c r="C1197" s="145" t="s">
        <v>749</v>
      </c>
      <c r="D1197" s="145">
        <v>45583</v>
      </c>
      <c r="E1197" s="145">
        <f t="shared" si="168"/>
        <v>46312</v>
      </c>
      <c r="F1197" s="144" t="s">
        <v>6232</v>
      </c>
      <c r="G1197" s="144" t="s">
        <v>6199</v>
      </c>
      <c r="H1197" s="148" t="s">
        <v>10</v>
      </c>
      <c r="I1197" s="144" t="s">
        <v>2237</v>
      </c>
      <c r="J1197" s="144" t="s">
        <v>2467</v>
      </c>
      <c r="K1197" s="146" t="str">
        <f t="shared" ref="K1197:K1228" si="169">IF(EXACT(J1197,"C - COMPANY ACT"),"LP",IF(EXACT(J1197,"V- VEST ACT (WITHIN PARLIAMENT) "),"LP",IF(EXACT(J1197,"FS - FRIENDLY SOCIETIES ACT"),"LP",IF(EXACT(J1197,"UN - UNICORPORATED"),"LA",""))))</f>
        <v>LP</v>
      </c>
      <c r="L1197" s="148" t="s">
        <v>6271</v>
      </c>
      <c r="M1197" s="144" t="str">
        <f>IF(EXACT(L1197,"Overseas Charities Operating in Jamaica"),"Medium",IF(EXACT(L1197,"Muslim Groups/Foundations"),"Medium",IF(EXACT(L1197,"Churches"),"Low",IF(EXACT(L1197,"Benevolent Societies"),"Low",IF(EXACT(L1197,"Alumni/Past Students'associations"),"Low",IF(EXACT(L1197,"Schools(Government/Private)"),"Low",IF(EXACT(L1197,"Govt.Based Trust/Charities"),"Low",IF(EXACT(L1197,"Trust"),"Medium",IF(EXACT(L1197,"Company Based Foundations"),"Medium",IF(EXACT(L1197,"Other Foundations"),"Medium",IF(EXACT(L1197,"Unincorporated Groups"),"Medium","")))))))))))</f>
        <v>Low</v>
      </c>
      <c r="N1197" s="144" t="s">
        <v>749</v>
      </c>
      <c r="O1197" s="189"/>
      <c r="P1197" s="144" t="s">
        <v>749</v>
      </c>
      <c r="Q1197" s="147" t="s">
        <v>749</v>
      </c>
      <c r="R1197" s="10"/>
    </row>
    <row r="1198" spans="1:18" ht="48.75" customHeight="1" x14ac:dyDescent="0.35">
      <c r="A1198" s="144" t="str">
        <f t="shared" ca="1" si="167"/>
        <v>Active</v>
      </c>
      <c r="B1198" s="144" t="s">
        <v>2472</v>
      </c>
      <c r="C1198" s="145">
        <v>43818</v>
      </c>
      <c r="D1198" s="145">
        <v>45279</v>
      </c>
      <c r="E1198" s="145">
        <f t="shared" si="168"/>
        <v>46009</v>
      </c>
      <c r="F1198" s="144" t="s">
        <v>6971</v>
      </c>
      <c r="G1198" s="144" t="s">
        <v>5310</v>
      </c>
      <c r="H1198" s="144" t="s">
        <v>7919</v>
      </c>
      <c r="I1198" s="144" t="s">
        <v>3492</v>
      </c>
      <c r="J1198" s="144" t="s">
        <v>2467</v>
      </c>
      <c r="K1198" s="146" t="str">
        <f t="shared" si="169"/>
        <v>LP</v>
      </c>
      <c r="L1198" s="148" t="s">
        <v>6261</v>
      </c>
      <c r="M1198" s="144" t="str">
        <f>IF(EXACT(L1198,"Overseas Charities Operating in Jamaica"),"Medium",IF(EXACT(L1198,"Muslim Groups/Foundations"),"Medium",IF(EXACT(L1198,"Churches"),"Low",IF(EXACT(L1198,"Benevolent Societies"),"Low",IF(EXACT(L1198,"Alumni/Past Students'associations"),"Low",IF(EXACT(L1198,"Schools(Government/Private)"),"Low",IF(EXACT(L1198,"Govt.Based Trust/Charities"),"Low",IF(EXACT(L1198,"Trust"),"Medium",IF(EXACT(L1198,"Company Based Foundations"),"Medium",IF(EXACT(L1198,"Other Foundations"),"Medium",IF(EXACT(L1198,"Unincorporated Groups"),"Medium","")))))))))))</f>
        <v>Medium</v>
      </c>
      <c r="N1198" s="144" t="s">
        <v>5311</v>
      </c>
      <c r="O1198" s="189" t="s">
        <v>8856</v>
      </c>
      <c r="P1198" s="144" t="s">
        <v>6973</v>
      </c>
      <c r="Q1198" s="147" t="s">
        <v>6972</v>
      </c>
      <c r="R1198" s="10"/>
    </row>
    <row r="1199" spans="1:18" ht="95.15" x14ac:dyDescent="0.35">
      <c r="A1199" s="144" t="str">
        <f t="shared" ca="1" si="167"/>
        <v>Expired</v>
      </c>
      <c r="B1199" s="144" t="s">
        <v>651</v>
      </c>
      <c r="C1199" s="145">
        <v>42248</v>
      </c>
      <c r="D1199" s="145">
        <f>C1199</f>
        <v>42248</v>
      </c>
      <c r="E1199" s="145">
        <f t="shared" si="168"/>
        <v>42978</v>
      </c>
      <c r="F1199" s="144" t="s">
        <v>646</v>
      </c>
      <c r="G1199" s="144" t="s">
        <v>5312</v>
      </c>
      <c r="H1199" s="144" t="s">
        <v>23</v>
      </c>
      <c r="I1199" s="144" t="s">
        <v>3492</v>
      </c>
      <c r="J1199" s="144" t="s">
        <v>2467</v>
      </c>
      <c r="K1199" s="146" t="str">
        <f t="shared" si="169"/>
        <v>LP</v>
      </c>
      <c r="L1199" s="148" t="s">
        <v>6261</v>
      </c>
      <c r="M1199" s="144" t="str">
        <f>IF(EXACT(L1199,"Overseas Charities Operating in Jamaica"),"Medium",IF(EXACT(L1199,"Muslim Groups/Foundations"),"Medium",IF(EXACT(L1199,"Churches"),"Low",IF(EXACT(L1199,"Benevolent Societies"),"Low",IF(EXACT(L1199,"Alumni/Past Students'associations"),"Low",IF(EXACT(L1199,"Schools(Government/Private)"),"Low",IF(EXACT(L1199,"Govt.Based Trust/Charities"),"Low",IF(EXACT(L1199,"Trust"),"Medium",IF(EXACT(L1199,"Company Based Foundations"),"Medium",IF(EXACT(L1199,"Other Foundations"),"Medium",IF(EXACT(L1199,"Unincorporated Groups"),"Medium","")))))))))))</f>
        <v>Medium</v>
      </c>
      <c r="N1199" s="144" t="s">
        <v>9312</v>
      </c>
      <c r="O1199" s="189" t="s">
        <v>9313</v>
      </c>
      <c r="P1199" s="144" t="s">
        <v>9314</v>
      </c>
      <c r="Q1199" s="171" t="s">
        <v>9315</v>
      </c>
      <c r="R1199" s="10"/>
    </row>
    <row r="1200" spans="1:18" ht="54" customHeight="1" x14ac:dyDescent="0.35">
      <c r="A1200" s="144" t="str">
        <f t="shared" ca="1" si="167"/>
        <v>Active</v>
      </c>
      <c r="B1200" s="144" t="s">
        <v>2454</v>
      </c>
      <c r="C1200" s="145">
        <v>44357</v>
      </c>
      <c r="D1200" s="145">
        <v>45637</v>
      </c>
      <c r="E1200" s="145">
        <f t="shared" si="168"/>
        <v>46366</v>
      </c>
      <c r="F1200" s="144" t="s">
        <v>5865</v>
      </c>
      <c r="G1200" s="144" t="s">
        <v>9310</v>
      </c>
      <c r="H1200" s="144" t="s">
        <v>7919</v>
      </c>
      <c r="I1200" s="144" t="s">
        <v>3492</v>
      </c>
      <c r="J1200" s="144" t="s">
        <v>2467</v>
      </c>
      <c r="K1200" s="146" t="str">
        <f t="shared" si="169"/>
        <v>LP</v>
      </c>
      <c r="L1200" s="148" t="s">
        <v>6261</v>
      </c>
      <c r="M1200" s="144" t="str">
        <f>IF(EXACT(L1200,"Overseas Charities Operating in Jamaica"),"Medium",IF(EXACT(L1200,"Muslim Groups/Foundations"),"Medium",IF(EXACT(L1200,"Churches"),"Low",IF(EXACT(L1200,"Benevolent Societies"),"Low",IF(EXACT(L1200,"Alumni/Past Students'associations"),"Low",IF(EXACT(L1200,"Schools(Government/Private)"),"Low",IF(EXACT(L1200,"Govt.Based Trust/Charities"),"Low",IF(EXACT(L1200,"Trust"),"Medium",IF(EXACT(L1200,"Company Based Foundations"),"Medium",IF(EXACT(L1200,"Other Foundations"),"Medium",IF(EXACT(L1200,"Unincorporated Groups"),"Medium","")))))))))))</f>
        <v>Medium</v>
      </c>
      <c r="N1200" s="144" t="s">
        <v>5313</v>
      </c>
      <c r="O1200" s="189" t="s">
        <v>9311</v>
      </c>
      <c r="P1200" s="144" t="s">
        <v>11038</v>
      </c>
      <c r="Q1200" s="147" t="s">
        <v>11037</v>
      </c>
      <c r="R1200" s="10"/>
    </row>
    <row r="1201" spans="1:18" ht="47.6" x14ac:dyDescent="0.35">
      <c r="A1201" s="144" t="str">
        <f t="shared" ca="1" si="167"/>
        <v>Expired</v>
      </c>
      <c r="B1201" s="144" t="s">
        <v>8034</v>
      </c>
      <c r="C1201" s="145">
        <v>45161</v>
      </c>
      <c r="D1201" s="145">
        <f>C1201</f>
        <v>45161</v>
      </c>
      <c r="E1201" s="145">
        <f t="shared" si="168"/>
        <v>45891</v>
      </c>
      <c r="F1201" s="144" t="s">
        <v>8035</v>
      </c>
      <c r="G1201" s="144" t="s">
        <v>8036</v>
      </c>
      <c r="H1201" s="144" t="s">
        <v>7</v>
      </c>
      <c r="I1201" s="144" t="s">
        <v>3492</v>
      </c>
      <c r="J1201" s="144" t="s">
        <v>2467</v>
      </c>
      <c r="K1201" s="146" t="str">
        <f t="shared" si="169"/>
        <v>LP</v>
      </c>
      <c r="L1201" s="144" t="s">
        <v>6263</v>
      </c>
      <c r="M1201" s="144" t="str">
        <f>IF(EXACT(L1201,"Overseas Charities Operating in Jamaica"),"Medium",IF(EXACT(L1201,"Muslim Groups/Foundations"),"Medium",IF(EXACT(L1201,"Churches"),"Low",IF(EXACT(L1201,"Benevolent Societies"),"Low",IF(EXACT(L1201,"Alumni/Past Students Associations"),"Low",IF(EXACT(L1201,"Schools(Government/Private)"),"Low",IF(EXACT(L1201,"Govt.Based Trusts/Charities"),"Low",IF(EXACT(L1201,"Trust"),"Medium",IF(EXACT(L1201,"Company Based Foundations"),"Medium",IF(EXACT(L1201,"Other Foundations"),"Medium",IF(EXACT(L1201,"Unincorporated Groups"),"Medium","")))))))))))</f>
        <v>Medium</v>
      </c>
      <c r="N1201" s="144" t="s">
        <v>8037</v>
      </c>
      <c r="O1201" s="189" t="s">
        <v>8038</v>
      </c>
      <c r="P1201" s="144" t="s">
        <v>8039</v>
      </c>
      <c r="Q1201" s="147" t="s">
        <v>8040</v>
      </c>
      <c r="R1201" s="10"/>
    </row>
    <row r="1202" spans="1:18" ht="31.75" x14ac:dyDescent="0.35">
      <c r="A1202" s="144" t="str">
        <f t="shared" ca="1" si="167"/>
        <v>Expired</v>
      </c>
      <c r="B1202" s="144" t="s">
        <v>6950</v>
      </c>
      <c r="C1202" s="145">
        <v>45068</v>
      </c>
      <c r="D1202" s="145">
        <v>45068</v>
      </c>
      <c r="E1202" s="145">
        <f>DATE(YEAR(D1202)+2,MONTH(D1202),DAY(D1202)-3)</f>
        <v>45796</v>
      </c>
      <c r="F1202" s="144" t="s">
        <v>6951</v>
      </c>
      <c r="G1202" s="144" t="s">
        <v>6952</v>
      </c>
      <c r="H1202" s="144" t="s">
        <v>10</v>
      </c>
      <c r="I1202" s="144" t="s">
        <v>2237</v>
      </c>
      <c r="J1202" s="144" t="s">
        <v>2467</v>
      </c>
      <c r="K1202" s="146" t="str">
        <f t="shared" si="169"/>
        <v>LP</v>
      </c>
      <c r="L1202" s="144" t="s">
        <v>6264</v>
      </c>
      <c r="M1202" s="144" t="str">
        <f>IF(EXACT(L1202,"Overseas Charities Operating in Jamaica"),"Medium",IF(EXACT(L1202,"Muslim Groups/Foundations"),"Medium",IF(EXACT(L1202,"Churches"),"Low",IF(EXACT(L1202,"Benevolent Societies"),"Low",IF(EXACT(L1202,"Alumni/Past Students Associations"),"Low",IF(EXACT(L1202,"Schools(Government/Private)"),"Low",IF(EXACT(L1202,"Govt.Based Trusts/Charities"),"Low",IF(EXACT(L1202,"Trust"),"Medium",IF(EXACT(L1202,"Company Based Foundations"),"Medium",IF(EXACT(L1202,"Other Foundations"),"Medium",IF(EXACT(L1202,"Unincorporated Groups"),"Medium","")))))))))))</f>
        <v>Low</v>
      </c>
      <c r="N1202" s="148" t="s">
        <v>6953</v>
      </c>
      <c r="O1202" s="190"/>
      <c r="P1202" s="148" t="s">
        <v>6954</v>
      </c>
      <c r="Q1202" s="147" t="s">
        <v>6955</v>
      </c>
      <c r="R1202" s="10"/>
    </row>
    <row r="1203" spans="1:18" ht="66.75" customHeight="1" x14ac:dyDescent="0.35">
      <c r="A1203" s="144" t="str">
        <f t="shared" ca="1" si="167"/>
        <v>Active</v>
      </c>
      <c r="B1203" s="144" t="s">
        <v>6420</v>
      </c>
      <c r="C1203" s="145">
        <v>41981</v>
      </c>
      <c r="D1203" s="145">
        <v>45634</v>
      </c>
      <c r="E1203" s="145">
        <f t="shared" ref="E1203:E1209" si="170">DATE(YEAR(D1203)+2,MONTH(D1203),DAY(D1203)-1)</f>
        <v>46363</v>
      </c>
      <c r="F1203" s="144" t="s">
        <v>2002</v>
      </c>
      <c r="G1203" s="144" t="s">
        <v>5315</v>
      </c>
      <c r="H1203" s="144" t="s">
        <v>7919</v>
      </c>
      <c r="I1203" s="144" t="s">
        <v>3492</v>
      </c>
      <c r="J1203" s="144" t="s">
        <v>2467</v>
      </c>
      <c r="K1203" s="146" t="str">
        <f t="shared" si="169"/>
        <v>LP</v>
      </c>
      <c r="L1203" s="148" t="s">
        <v>6261</v>
      </c>
      <c r="M1203" s="144" t="str">
        <f>IF(EXACT(L1203,"Overseas Charities Operating in Jamaica"),"Medium",IF(EXACT(L1203,"Muslim Groups/Foundations"),"Medium",IF(EXACT(L1203,"Churches"),"Low",IF(EXACT(L1203,"Benevolent Societies"),"Low",IF(EXACT(L1203,"Alumni/Past Students'associations"),"Low",IF(EXACT(L1203,"Schools(Government/Private)"),"Low",IF(EXACT(L1203,"Govt.Based Trust/Charities"),"Low",IF(EXACT(L1203,"Trust"),"Medium",IF(EXACT(L1203,"Company Based Foundations"),"Medium",IF(EXACT(L1203,"Other Foundations"),"Medium",IF(EXACT(L1203,"Unincorporated Groups"),"Medium","")))))))))))</f>
        <v>Medium</v>
      </c>
      <c r="N1203" s="144" t="s">
        <v>5316</v>
      </c>
      <c r="O1203" s="189" t="s">
        <v>10277</v>
      </c>
      <c r="P1203" s="144" t="s">
        <v>1786</v>
      </c>
      <c r="Q1203" s="147" t="s">
        <v>10278</v>
      </c>
      <c r="R1203" s="10"/>
    </row>
    <row r="1204" spans="1:18" ht="64.5" customHeight="1" x14ac:dyDescent="0.35">
      <c r="A1204" s="144" t="str">
        <f t="shared" ca="1" si="167"/>
        <v>Active</v>
      </c>
      <c r="B1204" s="144" t="s">
        <v>8975</v>
      </c>
      <c r="C1204" s="145">
        <v>45313</v>
      </c>
      <c r="D1204" s="145">
        <f>C1204</f>
        <v>45313</v>
      </c>
      <c r="E1204" s="145">
        <f t="shared" si="170"/>
        <v>46043</v>
      </c>
      <c r="F1204" s="144" t="s">
        <v>8976</v>
      </c>
      <c r="G1204" s="144" t="s">
        <v>8977</v>
      </c>
      <c r="H1204" s="144" t="s">
        <v>7919</v>
      </c>
      <c r="I1204" s="144" t="s">
        <v>3492</v>
      </c>
      <c r="J1204" s="144" t="s">
        <v>2467</v>
      </c>
      <c r="K1204" s="146" t="str">
        <f t="shared" si="169"/>
        <v>LP</v>
      </c>
      <c r="L1204" s="144" t="s">
        <v>6261</v>
      </c>
      <c r="M1204" s="144" t="str">
        <f>IF(EXACT(L1204,"Overseas Charities Operating in Jamaica"),"Medium",IF(EXACT(L1204,"Muslim Groups/Foundations"),"Medium",IF(EXACT(L1204,"Churches"),"Low",IF(EXACT(L1204,"Benevolent Societies"),"Low",IF(EXACT(L1204,"Alumni/Past Students Associations"),"Low",IF(EXACT(L1204,"Schools(Government/Private)"),"Low",IF(EXACT(L1204,"Govt.Based Trusts/Charities"),"Low",IF(EXACT(L1204,"Trust"),"Medium",IF(EXACT(L1204,"Company Based Foundations"),"Medium",IF(EXACT(L1204,"Other Foundations"),"Medium",IF(EXACT(L1204,"Unincorporated Groups"),"Medium","")))))))))))</f>
        <v>Medium</v>
      </c>
      <c r="N1204" s="144" t="s">
        <v>8978</v>
      </c>
      <c r="O1204" s="189" t="s">
        <v>8979</v>
      </c>
      <c r="P1204" s="144" t="s">
        <v>8980</v>
      </c>
      <c r="Q1204" s="147" t="s">
        <v>8981</v>
      </c>
      <c r="R1204" s="10"/>
    </row>
    <row r="1205" spans="1:18" ht="31.75" x14ac:dyDescent="0.35">
      <c r="A1205" s="144" t="str">
        <f t="shared" ca="1" si="167"/>
        <v>Expired</v>
      </c>
      <c r="B1205" s="144" t="s">
        <v>785</v>
      </c>
      <c r="C1205" s="145">
        <v>42515</v>
      </c>
      <c r="D1205" s="145">
        <f>C1205</f>
        <v>42515</v>
      </c>
      <c r="E1205" s="145">
        <f t="shared" si="170"/>
        <v>43244</v>
      </c>
      <c r="F1205" s="144" t="s">
        <v>786</v>
      </c>
      <c r="G1205" s="144" t="s">
        <v>5317</v>
      </c>
      <c r="H1205" s="144" t="s">
        <v>7919</v>
      </c>
      <c r="I1205" s="144" t="s">
        <v>3492</v>
      </c>
      <c r="J1205" s="144" t="s">
        <v>2467</v>
      </c>
      <c r="K1205" s="146" t="str">
        <f t="shared" si="169"/>
        <v>LP</v>
      </c>
      <c r="L1205" s="148" t="s">
        <v>6261</v>
      </c>
      <c r="M1205" s="144" t="str">
        <f>IF(EXACT(L1205,"Overseas Charities Operating in Jamaica"),"Medium",IF(EXACT(L1205,"Muslim Groups/Foundations"),"Medium",IF(EXACT(L1205,"Churches"),"Low",IF(EXACT(L1205,"Benevolent Societies"),"Low",IF(EXACT(L1205,"Alumni/Past Students'associations"),"Low",IF(EXACT(L1205,"Schools(Government/Private)"),"Low",IF(EXACT(L1205,"Govt.Based Trust/Charities"),"Low",IF(EXACT(L1205,"Trust"),"Medium",IF(EXACT(L1205,"Company Based Foundations"),"Medium",IF(EXACT(L1205,"Other Foundations"),"Medium",IF(EXACT(L1205,"Unincorporated Groups"),"Medium","")))))))))))</f>
        <v>Medium</v>
      </c>
      <c r="N1205" s="144" t="s">
        <v>793</v>
      </c>
      <c r="O1205" s="189"/>
      <c r="P1205" s="144" t="s">
        <v>792</v>
      </c>
      <c r="Q1205" s="147" t="s">
        <v>5318</v>
      </c>
      <c r="R1205" s="10"/>
    </row>
    <row r="1206" spans="1:18" ht="158.6" x14ac:dyDescent="0.35">
      <c r="A1206" s="144" t="str">
        <f t="shared" ca="1" si="167"/>
        <v>Active</v>
      </c>
      <c r="B1206" s="144" t="s">
        <v>2629</v>
      </c>
      <c r="C1206" s="145">
        <v>43553</v>
      </c>
      <c r="D1206" s="145">
        <v>45380</v>
      </c>
      <c r="E1206" s="145">
        <f t="shared" si="170"/>
        <v>46109</v>
      </c>
      <c r="F1206" s="144" t="s">
        <v>10562</v>
      </c>
      <c r="G1206" s="144" t="s">
        <v>4049</v>
      </c>
      <c r="H1206" s="144" t="s">
        <v>7919</v>
      </c>
      <c r="I1206" s="144" t="s">
        <v>3492</v>
      </c>
      <c r="J1206" s="144" t="s">
        <v>2467</v>
      </c>
      <c r="K1206" s="146" t="str">
        <f t="shared" si="169"/>
        <v>LP</v>
      </c>
      <c r="L1206" s="144" t="s">
        <v>6261</v>
      </c>
      <c r="M1206" s="144" t="str">
        <f>IF(EXACT(L1206,"Overseas Charities Operating in Jamaica"),"Medium",IF(EXACT(L1206,"Muslim Groups/Foundations"),"Medium",IF(EXACT(L1206,"Churches"),"Low",IF(EXACT(L1206,"Benevolent Societies"),"Low",IF(EXACT(L1206,"Alumni/Past Students Associations"),"Low",IF(EXACT(L1206,"Schools(Government/Private)"),"Low",IF(EXACT(L1206,"Govt.Based Trusts/Charities"),"Low",IF(EXACT(L1206,"Trust"),"Medium",IF(EXACT(L1206,"Company Based Foundations"),"Medium",IF(EXACT(L1206,"Other Foundations"),"Medium",IF(EXACT(L1206,"Unincorporated Groups"),"Medium","")))))))))))</f>
        <v>Medium</v>
      </c>
      <c r="N1206" s="144" t="s">
        <v>1422</v>
      </c>
      <c r="O1206" s="189" t="s">
        <v>10456</v>
      </c>
      <c r="P1206" s="144" t="s">
        <v>2158</v>
      </c>
      <c r="Q1206" s="147" t="s">
        <v>10455</v>
      </c>
      <c r="R1206" s="10"/>
    </row>
    <row r="1207" spans="1:18" ht="56.25" customHeight="1" x14ac:dyDescent="0.35">
      <c r="A1207" s="144" t="str">
        <f t="shared" ca="1" si="167"/>
        <v>Active</v>
      </c>
      <c r="B1207" s="144" t="s">
        <v>9261</v>
      </c>
      <c r="C1207" s="145">
        <v>45356</v>
      </c>
      <c r="D1207" s="145">
        <f>C1207</f>
        <v>45356</v>
      </c>
      <c r="E1207" s="145">
        <f t="shared" si="170"/>
        <v>46085</v>
      </c>
      <c r="F1207" s="144" t="s">
        <v>9262</v>
      </c>
      <c r="G1207" s="144" t="s">
        <v>5258</v>
      </c>
      <c r="H1207" s="144" t="s">
        <v>7919</v>
      </c>
      <c r="I1207" s="144" t="s">
        <v>3492</v>
      </c>
      <c r="J1207" s="144" t="s">
        <v>2467</v>
      </c>
      <c r="K1207" s="146" t="s">
        <v>2580</v>
      </c>
      <c r="L1207" s="144" t="s">
        <v>6261</v>
      </c>
      <c r="M1207" s="144" t="str">
        <f>IF(EXACT(L1207,"Overseas Charities Operating in Jamaica"),"Medium",IF(EXACT(L1207,"Muslim Groups/Foundations"),"Medium",IF(EXACT(L1207,"Churches"),"Low",IF(EXACT(L1207,"Benevolent Societies"),"Low",IF(EXACT(L1207,"Alumni/Past Students Associations"),"Low",IF(EXACT(L1207,"Schools(Government/Private)"),"Low",IF(EXACT(L1207,"Govt.Based Trusts/Charities"),"Low",IF(EXACT(L1207,"Trust"),"Medium",IF(EXACT(L1207,"Company Based Foundations"),"Medium",IF(EXACT(L1207,"Other Foundations"),"Medium",IF(EXACT(L1207,"Unincorporated Groups"),"Medium","")))))))))))</f>
        <v>Medium</v>
      </c>
      <c r="N1207" s="144" t="s">
        <v>9263</v>
      </c>
      <c r="O1207" s="189" t="s">
        <v>9264</v>
      </c>
      <c r="P1207" s="144" t="s">
        <v>9265</v>
      </c>
      <c r="Q1207" s="147" t="s">
        <v>9266</v>
      </c>
      <c r="R1207" s="10"/>
    </row>
    <row r="1208" spans="1:18" ht="48" customHeight="1" x14ac:dyDescent="0.35">
      <c r="A1208" s="144" t="str">
        <f t="shared" ca="1" si="167"/>
        <v>Expired</v>
      </c>
      <c r="B1208" s="144" t="s">
        <v>2451</v>
      </c>
      <c r="C1208" s="145">
        <v>42391</v>
      </c>
      <c r="D1208" s="145">
        <v>43852</v>
      </c>
      <c r="E1208" s="145">
        <f t="shared" si="170"/>
        <v>44582</v>
      </c>
      <c r="F1208" s="144" t="s">
        <v>719</v>
      </c>
      <c r="G1208" s="144" t="s">
        <v>5321</v>
      </c>
      <c r="H1208" s="144" t="s">
        <v>7919</v>
      </c>
      <c r="I1208" s="144" t="s">
        <v>3492</v>
      </c>
      <c r="J1208" s="144" t="s">
        <v>2467</v>
      </c>
      <c r="K1208" s="146" t="str">
        <f t="shared" ref="K1208:K1244" si="171">IF(EXACT(J1208,"C - COMPANY ACT"),"LP",IF(EXACT(J1208,"V- VEST ACT (WITHIN PARLIAMENT) "),"LP",IF(EXACT(J1208,"FS - FRIENDLY SOCIETIES ACT"),"LP",IF(EXACT(J1208,"UN - UNICORPORATED"),"LA",""))))</f>
        <v>LP</v>
      </c>
      <c r="L1208" s="148" t="s">
        <v>6261</v>
      </c>
      <c r="M1208" s="144" t="str">
        <f t="shared" ref="M1208:M1240" si="172">IF(EXACT(L1208,"Overseas Charities Operating in Jamaica"),"Medium",IF(EXACT(L1208,"Muslim Groups/Foundations"),"Medium",IF(EXACT(L1208,"Churches"),"Low",IF(EXACT(L1208,"Benevolent Societies"),"Low",IF(EXACT(L1208,"Alumni/Past Students'associations"),"Low",IF(EXACT(L1208,"Schools(Government/Private)"),"Low",IF(EXACT(L1208,"Govt.Based Trust/Charities"),"Low",IF(EXACT(L1208,"Trust"),"Medium",IF(EXACT(L1208,"Company Based Foundations"),"Medium",IF(EXACT(L1208,"Other Foundations"),"Medium",IF(EXACT(L1208,"Unincorporated Groups"),"Medium","")))))))))))</f>
        <v>Medium</v>
      </c>
      <c r="N1208" s="144" t="s">
        <v>5322</v>
      </c>
      <c r="O1208" s="189"/>
      <c r="P1208" s="144" t="s">
        <v>723</v>
      </c>
      <c r="Q1208" s="147" t="s">
        <v>5323</v>
      </c>
      <c r="R1208" s="10"/>
    </row>
    <row r="1209" spans="1:18" ht="58.5" customHeight="1" x14ac:dyDescent="0.35">
      <c r="A1209" s="144" t="str">
        <f t="shared" ca="1" si="167"/>
        <v>Expired</v>
      </c>
      <c r="B1209" s="144" t="s">
        <v>1400</v>
      </c>
      <c r="C1209" s="145">
        <v>43486</v>
      </c>
      <c r="D1209" s="145">
        <f>C1209</f>
        <v>43486</v>
      </c>
      <c r="E1209" s="145">
        <f t="shared" si="170"/>
        <v>44216</v>
      </c>
      <c r="F1209" s="144" t="s">
        <v>1401</v>
      </c>
      <c r="G1209" s="144" t="s">
        <v>5325</v>
      </c>
      <c r="H1209" s="144" t="s">
        <v>7919</v>
      </c>
      <c r="I1209" s="144" t="s">
        <v>3492</v>
      </c>
      <c r="J1209" s="144" t="s">
        <v>2467</v>
      </c>
      <c r="K1209" s="146" t="str">
        <f t="shared" si="171"/>
        <v>LP</v>
      </c>
      <c r="L1209" s="148" t="s">
        <v>6265</v>
      </c>
      <c r="M1209" s="144" t="str">
        <f t="shared" si="172"/>
        <v>Low</v>
      </c>
      <c r="N1209" s="144" t="s">
        <v>7744</v>
      </c>
      <c r="O1209" s="189" t="s">
        <v>9300</v>
      </c>
      <c r="P1209" s="144" t="s">
        <v>9301</v>
      </c>
      <c r="Q1209" s="147" t="s">
        <v>9302</v>
      </c>
      <c r="R1209" s="10"/>
    </row>
    <row r="1210" spans="1:18" ht="66" customHeight="1" x14ac:dyDescent="0.35">
      <c r="A1210" s="144" t="str">
        <f t="shared" ca="1" si="167"/>
        <v>Active</v>
      </c>
      <c r="B1210" s="144" t="s">
        <v>2576</v>
      </c>
      <c r="C1210" s="145">
        <v>43628</v>
      </c>
      <c r="D1210" s="145">
        <v>45820</v>
      </c>
      <c r="E1210" s="145">
        <f>DATE(YEAR(D1210),MONTH(D1210)+18,DAY(D1210)-1)</f>
        <v>46367</v>
      </c>
      <c r="F1210" s="144" t="s">
        <v>2553</v>
      </c>
      <c r="G1210" s="144" t="s">
        <v>5327</v>
      </c>
      <c r="H1210" s="144" t="s">
        <v>19</v>
      </c>
      <c r="I1210" s="144" t="s">
        <v>3492</v>
      </c>
      <c r="J1210" s="144" t="s">
        <v>2467</v>
      </c>
      <c r="K1210" s="146" t="str">
        <f t="shared" si="171"/>
        <v>LP</v>
      </c>
      <c r="L1210" s="148" t="s">
        <v>6261</v>
      </c>
      <c r="M1210" s="144" t="str">
        <f t="shared" si="172"/>
        <v>Medium</v>
      </c>
      <c r="N1210" s="144" t="s">
        <v>5328</v>
      </c>
      <c r="O1210" s="189" t="s">
        <v>10694</v>
      </c>
      <c r="P1210" s="144" t="s">
        <v>10695</v>
      </c>
      <c r="Q1210" s="147" t="s">
        <v>5329</v>
      </c>
      <c r="R1210" s="10"/>
    </row>
    <row r="1211" spans="1:18" ht="90" customHeight="1" x14ac:dyDescent="0.35">
      <c r="A1211" s="144" t="str">
        <f t="shared" ca="1" si="167"/>
        <v>Expired</v>
      </c>
      <c r="B1211" s="144" t="s">
        <v>430</v>
      </c>
      <c r="C1211" s="145">
        <v>41921</v>
      </c>
      <c r="D1211" s="145">
        <v>43382</v>
      </c>
      <c r="E1211" s="145">
        <f>DATE(YEAR(D1211)+2,MONTH(D1211),DAY(D1211)-1)</f>
        <v>44112</v>
      </c>
      <c r="F1211" s="144" t="s">
        <v>10563</v>
      </c>
      <c r="G1211" s="144" t="s">
        <v>9296</v>
      </c>
      <c r="H1211" s="144" t="s">
        <v>7919</v>
      </c>
      <c r="I1211" s="144" t="s">
        <v>3492</v>
      </c>
      <c r="J1211" s="144" t="s">
        <v>2467</v>
      </c>
      <c r="K1211" s="146" t="str">
        <f t="shared" si="171"/>
        <v>LP</v>
      </c>
      <c r="L1211" s="148" t="s">
        <v>6264</v>
      </c>
      <c r="M1211" s="144" t="str">
        <f t="shared" si="172"/>
        <v>Low</v>
      </c>
      <c r="N1211" s="144" t="s">
        <v>448</v>
      </c>
      <c r="O1211" s="189" t="s">
        <v>9297</v>
      </c>
      <c r="P1211" s="144" t="s">
        <v>9298</v>
      </c>
      <c r="Q1211" s="147" t="s">
        <v>9299</v>
      </c>
      <c r="R1211" s="10"/>
    </row>
    <row r="1212" spans="1:18" ht="31.75" x14ac:dyDescent="0.4">
      <c r="A1212" s="144" t="str">
        <f t="shared" ca="1" si="167"/>
        <v>Active</v>
      </c>
      <c r="B1212" s="148" t="s">
        <v>3158</v>
      </c>
      <c r="C1212" s="153">
        <v>44574</v>
      </c>
      <c r="D1212" s="157">
        <v>45306</v>
      </c>
      <c r="E1212" s="145">
        <f>DATE(YEAR(D1212)+2,MONTH(D1212),DAY(D1212)-1)</f>
        <v>46036</v>
      </c>
      <c r="F1212" s="144" t="s">
        <v>3159</v>
      </c>
      <c r="G1212" s="148" t="s">
        <v>5330</v>
      </c>
      <c r="H1212" s="148" t="s">
        <v>10</v>
      </c>
      <c r="I1212" s="148" t="s">
        <v>2237</v>
      </c>
      <c r="J1212" s="144" t="s">
        <v>2466</v>
      </c>
      <c r="K1212" s="146" t="str">
        <f t="shared" si="171"/>
        <v>LA</v>
      </c>
      <c r="L1212" s="148" t="s">
        <v>6264</v>
      </c>
      <c r="M1212" s="144" t="str">
        <f t="shared" si="172"/>
        <v>Low</v>
      </c>
      <c r="N1212" s="148" t="s">
        <v>3160</v>
      </c>
      <c r="O1212" s="190"/>
      <c r="P1212" s="148" t="s">
        <v>3161</v>
      </c>
      <c r="Q1212" s="147" t="s">
        <v>5331</v>
      </c>
    </row>
    <row r="1213" spans="1:18" ht="59.25" customHeight="1" x14ac:dyDescent="0.4">
      <c r="A1213" s="144" t="str">
        <f t="shared" ca="1" si="167"/>
        <v>Expired</v>
      </c>
      <c r="B1213" s="144" t="s">
        <v>764</v>
      </c>
      <c r="C1213" s="145">
        <v>42479</v>
      </c>
      <c r="D1213" s="145">
        <f>C1213</f>
        <v>42479</v>
      </c>
      <c r="E1213" s="145">
        <f>DATE(YEAR(D1213)+2,MONTH(D1213),DAY(D1213)-1)</f>
        <v>43208</v>
      </c>
      <c r="F1213" s="144" t="s">
        <v>1927</v>
      </c>
      <c r="G1213" s="144" t="s">
        <v>5332</v>
      </c>
      <c r="H1213" s="144" t="s">
        <v>7919</v>
      </c>
      <c r="I1213" s="144" t="s">
        <v>3492</v>
      </c>
      <c r="J1213" s="144" t="s">
        <v>2467</v>
      </c>
      <c r="K1213" s="146" t="str">
        <f t="shared" si="171"/>
        <v>LP</v>
      </c>
      <c r="L1213" s="148" t="s">
        <v>6264</v>
      </c>
      <c r="M1213" s="144" t="str">
        <f t="shared" si="172"/>
        <v>Low</v>
      </c>
      <c r="N1213" s="144" t="s">
        <v>7745</v>
      </c>
      <c r="O1213" s="189" t="s">
        <v>9293</v>
      </c>
      <c r="P1213" s="144" t="s">
        <v>9294</v>
      </c>
      <c r="Q1213" s="147" t="s">
        <v>9295</v>
      </c>
    </row>
    <row r="1214" spans="1:18" ht="59.25" customHeight="1" x14ac:dyDescent="0.4">
      <c r="A1214" s="144" t="str">
        <f t="shared" ca="1" si="167"/>
        <v>Expired</v>
      </c>
      <c r="B1214" s="144" t="s">
        <v>5965</v>
      </c>
      <c r="C1214" s="145">
        <v>41725</v>
      </c>
      <c r="D1214" s="145">
        <v>44650</v>
      </c>
      <c r="E1214" s="145">
        <f>DATE(YEAR(D1214)+2,MONTH(D1214),DAY(D1214)-1)</f>
        <v>45380</v>
      </c>
      <c r="F1214" s="144" t="s">
        <v>3380</v>
      </c>
      <c r="G1214" s="144" t="s">
        <v>5335</v>
      </c>
      <c r="H1214" s="144" t="s">
        <v>7919</v>
      </c>
      <c r="I1214" s="144" t="s">
        <v>3492</v>
      </c>
      <c r="J1214" s="144" t="s">
        <v>2467</v>
      </c>
      <c r="K1214" s="146" t="str">
        <f t="shared" si="171"/>
        <v>LP</v>
      </c>
      <c r="L1214" s="148" t="s">
        <v>6261</v>
      </c>
      <c r="M1214" s="144" t="str">
        <f t="shared" si="172"/>
        <v>Medium</v>
      </c>
      <c r="N1214" s="144" t="s">
        <v>7747</v>
      </c>
      <c r="O1214" s="189" t="s">
        <v>9559</v>
      </c>
      <c r="P1214" s="144" t="s">
        <v>2161</v>
      </c>
      <c r="Q1214" s="147" t="s">
        <v>5336</v>
      </c>
    </row>
    <row r="1215" spans="1:18" ht="48" customHeight="1" x14ac:dyDescent="0.4">
      <c r="A1215" s="144" t="str">
        <f t="shared" ca="1" si="167"/>
        <v>Expired</v>
      </c>
      <c r="B1215" s="144" t="s">
        <v>9605</v>
      </c>
      <c r="C1215" s="145">
        <v>41723</v>
      </c>
      <c r="D1215" s="145">
        <v>45376</v>
      </c>
      <c r="E1215" s="145">
        <f>DATE(YEAR(D1215)+1,MONTH(D1215),DAY(D1215)-1)</f>
        <v>45740</v>
      </c>
      <c r="F1215" s="144" t="s">
        <v>52</v>
      </c>
      <c r="G1215" s="144" t="s">
        <v>5337</v>
      </c>
      <c r="H1215" s="144" t="s">
        <v>7919</v>
      </c>
      <c r="I1215" s="144" t="s">
        <v>3492</v>
      </c>
      <c r="J1215" s="144" t="s">
        <v>2467</v>
      </c>
      <c r="K1215" s="146" t="str">
        <f t="shared" si="171"/>
        <v>LP</v>
      </c>
      <c r="L1215" s="148" t="s">
        <v>6269</v>
      </c>
      <c r="M1215" s="144" t="str">
        <f t="shared" si="172"/>
        <v>Medium</v>
      </c>
      <c r="N1215" s="144" t="s">
        <v>241</v>
      </c>
      <c r="O1215" s="189" t="s">
        <v>9606</v>
      </c>
      <c r="P1215" s="144" t="s">
        <v>9607</v>
      </c>
      <c r="Q1215" s="152" t="s">
        <v>9608</v>
      </c>
    </row>
    <row r="1216" spans="1:18" ht="63.45" x14ac:dyDescent="0.4">
      <c r="A1216" s="144" t="str">
        <f t="shared" ca="1" si="167"/>
        <v>Expired</v>
      </c>
      <c r="B1216" s="144" t="s">
        <v>358</v>
      </c>
      <c r="C1216" s="145">
        <v>41894</v>
      </c>
      <c r="D1216" s="145">
        <v>44040</v>
      </c>
      <c r="E1216" s="145">
        <f>DATE(YEAR(D1216)+2,MONTH(D1216),DAY(D1216)-1)</f>
        <v>44769</v>
      </c>
      <c r="F1216" s="144" t="s">
        <v>1916</v>
      </c>
      <c r="G1216" s="144" t="s">
        <v>5338</v>
      </c>
      <c r="H1216" s="144" t="s">
        <v>7919</v>
      </c>
      <c r="I1216" s="144" t="s">
        <v>3492</v>
      </c>
      <c r="J1216" s="144" t="s">
        <v>2467</v>
      </c>
      <c r="K1216" s="146" t="str">
        <f t="shared" si="171"/>
        <v>LP</v>
      </c>
      <c r="L1216" s="148" t="s">
        <v>6262</v>
      </c>
      <c r="M1216" s="144" t="str">
        <f t="shared" si="172"/>
        <v>Medium</v>
      </c>
      <c r="N1216" s="144" t="s">
        <v>391</v>
      </c>
      <c r="O1216" s="189"/>
      <c r="P1216" s="144" t="s">
        <v>1626</v>
      </c>
      <c r="Q1216" s="152" t="s">
        <v>749</v>
      </c>
    </row>
    <row r="1217" spans="1:17" ht="47.6" x14ac:dyDescent="0.4">
      <c r="A1217" s="144" t="str">
        <f t="shared" ca="1" si="167"/>
        <v>Expired</v>
      </c>
      <c r="B1217" s="144" t="s">
        <v>2568</v>
      </c>
      <c r="C1217" s="145">
        <v>44376</v>
      </c>
      <c r="D1217" s="145">
        <v>45106</v>
      </c>
      <c r="E1217" s="145">
        <f>DATE(YEAR(D1217)+1,MONTH(D1217),DAY(D1217)-1)</f>
        <v>45471</v>
      </c>
      <c r="F1217" s="144" t="s">
        <v>5866</v>
      </c>
      <c r="G1217" s="144" t="s">
        <v>5339</v>
      </c>
      <c r="H1217" s="144" t="s">
        <v>7919</v>
      </c>
      <c r="I1217" s="144" t="s">
        <v>3492</v>
      </c>
      <c r="J1217" s="144" t="s">
        <v>2467</v>
      </c>
      <c r="K1217" s="146" t="str">
        <f t="shared" si="171"/>
        <v>LP</v>
      </c>
      <c r="L1217" s="148" t="s">
        <v>6261</v>
      </c>
      <c r="M1217" s="144" t="str">
        <f t="shared" si="172"/>
        <v>Medium</v>
      </c>
      <c r="N1217" s="144" t="s">
        <v>7748</v>
      </c>
      <c r="O1217" s="189" t="s">
        <v>8441</v>
      </c>
      <c r="P1217" s="144" t="s">
        <v>8442</v>
      </c>
      <c r="Q1217" s="152" t="s">
        <v>8443</v>
      </c>
    </row>
    <row r="1218" spans="1:17" ht="48.75" customHeight="1" x14ac:dyDescent="0.4">
      <c r="A1218" s="144" t="str">
        <f t="shared" ca="1" si="167"/>
        <v>Active</v>
      </c>
      <c r="B1218" s="144" t="s">
        <v>6738</v>
      </c>
      <c r="C1218" s="145">
        <v>43725</v>
      </c>
      <c r="D1218" s="145">
        <v>45733</v>
      </c>
      <c r="E1218" s="145">
        <f>DATE(YEAR(D1218)+2,MONTH(D1218),DAY(D1218)-1)</f>
        <v>46462</v>
      </c>
      <c r="F1218" s="144" t="s">
        <v>10122</v>
      </c>
      <c r="G1218" s="144" t="s">
        <v>5170</v>
      </c>
      <c r="H1218" s="144" t="s">
        <v>7919</v>
      </c>
      <c r="I1218" s="144" t="s">
        <v>3492</v>
      </c>
      <c r="J1218" s="144" t="s">
        <v>2467</v>
      </c>
      <c r="K1218" s="146" t="str">
        <f t="shared" si="171"/>
        <v>LP</v>
      </c>
      <c r="L1218" s="148" t="s">
        <v>6264</v>
      </c>
      <c r="M1218" s="144" t="str">
        <f t="shared" si="172"/>
        <v>Low</v>
      </c>
      <c r="N1218" s="144" t="s">
        <v>1364</v>
      </c>
      <c r="O1218" s="189" t="s">
        <v>10123</v>
      </c>
      <c r="P1218" s="144" t="s">
        <v>10124</v>
      </c>
      <c r="Q1218" s="152" t="s">
        <v>10788</v>
      </c>
    </row>
    <row r="1219" spans="1:17" ht="15.9" x14ac:dyDescent="0.4">
      <c r="A1219" s="144" t="str">
        <f t="shared" ca="1" si="167"/>
        <v>Expired</v>
      </c>
      <c r="B1219" s="144" t="s">
        <v>2737</v>
      </c>
      <c r="C1219" s="145">
        <v>43014</v>
      </c>
      <c r="D1219" s="145">
        <v>44573</v>
      </c>
      <c r="E1219" s="145">
        <f>DATE(YEAR(D1219)+2,MONTH(D1219),DAY(D1219)-1)</f>
        <v>45302</v>
      </c>
      <c r="F1219" s="144" t="s">
        <v>1891</v>
      </c>
      <c r="G1219" s="144" t="s">
        <v>5342</v>
      </c>
      <c r="H1219" s="144" t="s">
        <v>7919</v>
      </c>
      <c r="I1219" s="144" t="s">
        <v>3492</v>
      </c>
      <c r="J1219" s="144" t="s">
        <v>2467</v>
      </c>
      <c r="K1219" s="146" t="str">
        <f t="shared" si="171"/>
        <v>LP</v>
      </c>
      <c r="L1219" s="148" t="s">
        <v>6264</v>
      </c>
      <c r="M1219" s="144" t="str">
        <f t="shared" si="172"/>
        <v>Low</v>
      </c>
      <c r="N1219" s="144" t="s">
        <v>1080</v>
      </c>
      <c r="O1219" s="189"/>
      <c r="P1219" s="144" t="s">
        <v>749</v>
      </c>
      <c r="Q1219" s="152" t="s">
        <v>749</v>
      </c>
    </row>
    <row r="1220" spans="1:17" ht="60" customHeight="1" x14ac:dyDescent="0.4">
      <c r="A1220" s="144" t="str">
        <f t="shared" ca="1" si="167"/>
        <v>Expired</v>
      </c>
      <c r="B1220" s="144" t="s">
        <v>2627</v>
      </c>
      <c r="C1220" s="145">
        <v>42950</v>
      </c>
      <c r="D1220" s="145">
        <v>45141</v>
      </c>
      <c r="E1220" s="145">
        <f>DATE(YEAR(D1220)+2,MONTH(D1220),DAY(D1220)-1)</f>
        <v>45871</v>
      </c>
      <c r="F1220" s="144" t="s">
        <v>1014</v>
      </c>
      <c r="G1220" s="144" t="s">
        <v>7287</v>
      </c>
      <c r="H1220" s="144" t="s">
        <v>5</v>
      </c>
      <c r="I1220" s="144" t="s">
        <v>3492</v>
      </c>
      <c r="J1220" s="144" t="s">
        <v>2467</v>
      </c>
      <c r="K1220" s="146" t="str">
        <f t="shared" si="171"/>
        <v>LP</v>
      </c>
      <c r="L1220" s="148" t="s">
        <v>6261</v>
      </c>
      <c r="M1220" s="144" t="str">
        <f t="shared" si="172"/>
        <v>Medium</v>
      </c>
      <c r="N1220" s="144" t="s">
        <v>7749</v>
      </c>
      <c r="O1220" s="189" t="s">
        <v>8922</v>
      </c>
      <c r="P1220" s="144" t="s">
        <v>8923</v>
      </c>
      <c r="Q1220" s="147" t="s">
        <v>8924</v>
      </c>
    </row>
    <row r="1221" spans="1:17" ht="54.75" customHeight="1" x14ac:dyDescent="0.4">
      <c r="A1221" s="144" t="str">
        <f t="shared" ca="1" si="167"/>
        <v>Expired</v>
      </c>
      <c r="B1221" s="148" t="s">
        <v>120</v>
      </c>
      <c r="C1221" s="153">
        <v>41815</v>
      </c>
      <c r="D1221" s="157">
        <v>44473</v>
      </c>
      <c r="E1221" s="145">
        <f>DATE(YEAR(D1221)+2,MONTH(D1221),DAY(D1221)-1)</f>
        <v>45202</v>
      </c>
      <c r="F1221" s="144" t="s">
        <v>10564</v>
      </c>
      <c r="G1221" s="148" t="s">
        <v>5343</v>
      </c>
      <c r="H1221" s="148" t="s">
        <v>10</v>
      </c>
      <c r="I1221" s="148" t="s">
        <v>2237</v>
      </c>
      <c r="J1221" s="144" t="s">
        <v>2467</v>
      </c>
      <c r="K1221" s="146" t="str">
        <f t="shared" si="171"/>
        <v>LP</v>
      </c>
      <c r="L1221" s="148" t="s">
        <v>6261</v>
      </c>
      <c r="M1221" s="144" t="str">
        <f t="shared" si="172"/>
        <v>Medium</v>
      </c>
      <c r="N1221" s="148" t="s">
        <v>7750</v>
      </c>
      <c r="O1221" s="190"/>
      <c r="P1221" s="148" t="s">
        <v>6556</v>
      </c>
      <c r="Q1221" s="147" t="s">
        <v>6557</v>
      </c>
    </row>
    <row r="1222" spans="1:17" ht="72" customHeight="1" x14ac:dyDescent="0.4">
      <c r="A1222" s="144" t="str">
        <f t="shared" ca="1" si="167"/>
        <v>Active</v>
      </c>
      <c r="B1222" s="144" t="s">
        <v>6033</v>
      </c>
      <c r="C1222" s="145">
        <v>43781</v>
      </c>
      <c r="D1222" s="145">
        <v>45242</v>
      </c>
      <c r="E1222" s="145">
        <f>DATE(YEAR(D1222)+2,MONTH(D1222),DAY(D1222)-1)</f>
        <v>45972</v>
      </c>
      <c r="F1222" s="144" t="s">
        <v>2179</v>
      </c>
      <c r="G1222" s="144" t="s">
        <v>5344</v>
      </c>
      <c r="H1222" s="144" t="s">
        <v>23</v>
      </c>
      <c r="I1222" s="144" t="s">
        <v>3492</v>
      </c>
      <c r="J1222" s="144" t="s">
        <v>2467</v>
      </c>
      <c r="K1222" s="146" t="str">
        <f t="shared" si="171"/>
        <v>LP</v>
      </c>
      <c r="L1222" s="148" t="s">
        <v>6261</v>
      </c>
      <c r="M1222" s="144" t="str">
        <f t="shared" si="172"/>
        <v>Medium</v>
      </c>
      <c r="N1222" s="144" t="s">
        <v>7751</v>
      </c>
      <c r="O1222" s="189" t="s">
        <v>8854</v>
      </c>
      <c r="P1222" s="144" t="s">
        <v>6034</v>
      </c>
      <c r="Q1222" s="147" t="s">
        <v>8855</v>
      </c>
    </row>
    <row r="1223" spans="1:17" ht="70.5" customHeight="1" x14ac:dyDescent="0.4">
      <c r="A1223" s="144" t="str">
        <f t="shared" ca="1" si="167"/>
        <v>Active</v>
      </c>
      <c r="B1223" s="144" t="s">
        <v>5896</v>
      </c>
      <c r="C1223" s="145">
        <v>41792</v>
      </c>
      <c r="D1223" s="145">
        <v>45445</v>
      </c>
      <c r="E1223" s="145">
        <f>DATE(YEAR(D1223)+1,MONTH(D1223)+6,DAY(D1223)-1)</f>
        <v>45992</v>
      </c>
      <c r="F1223" s="144" t="s">
        <v>2114</v>
      </c>
      <c r="G1223" s="144" t="s">
        <v>100</v>
      </c>
      <c r="H1223" s="144" t="s">
        <v>7919</v>
      </c>
      <c r="I1223" s="144" t="s">
        <v>3492</v>
      </c>
      <c r="J1223" s="144" t="s">
        <v>2467</v>
      </c>
      <c r="K1223" s="146" t="str">
        <f t="shared" si="171"/>
        <v>LP</v>
      </c>
      <c r="L1223" s="144" t="s">
        <v>6261</v>
      </c>
      <c r="M1223" s="144" t="str">
        <f t="shared" si="172"/>
        <v>Medium</v>
      </c>
      <c r="N1223" s="144" t="s">
        <v>5897</v>
      </c>
      <c r="O1223" s="189" t="s">
        <v>9921</v>
      </c>
      <c r="P1223" s="144" t="s">
        <v>9920</v>
      </c>
      <c r="Q1223" s="147" t="s">
        <v>9922</v>
      </c>
    </row>
    <row r="1224" spans="1:17" ht="47.6" x14ac:dyDescent="0.4">
      <c r="A1224" s="144" t="str">
        <f t="shared" ca="1" si="167"/>
        <v>Expired</v>
      </c>
      <c r="B1224" s="144" t="s">
        <v>2443</v>
      </c>
      <c r="C1224" s="145">
        <v>43452</v>
      </c>
      <c r="D1224" s="145">
        <v>44913</v>
      </c>
      <c r="E1224" s="145">
        <f t="shared" ref="E1224:E1235" si="173">DATE(YEAR(D1224)+2,MONTH(D1224),DAY(D1224)-1)</f>
        <v>45643</v>
      </c>
      <c r="F1224" s="144" t="s">
        <v>5867</v>
      </c>
      <c r="G1224" s="144" t="s">
        <v>5345</v>
      </c>
      <c r="H1224" s="144" t="s">
        <v>19</v>
      </c>
      <c r="I1224" s="144" t="s">
        <v>3492</v>
      </c>
      <c r="J1224" s="144" t="s">
        <v>2467</v>
      </c>
      <c r="K1224" s="146" t="str">
        <f t="shared" si="171"/>
        <v>LP</v>
      </c>
      <c r="L1224" s="148" t="s">
        <v>6261</v>
      </c>
      <c r="M1224" s="144" t="str">
        <f t="shared" si="172"/>
        <v>Medium</v>
      </c>
      <c r="N1224" s="144" t="s">
        <v>5346</v>
      </c>
      <c r="O1224" s="189"/>
      <c r="P1224" s="144" t="s">
        <v>6831</v>
      </c>
      <c r="Q1224" s="147" t="s">
        <v>6832</v>
      </c>
    </row>
    <row r="1225" spans="1:17" ht="61.5" customHeight="1" x14ac:dyDescent="0.4">
      <c r="A1225" s="144" t="str">
        <f t="shared" ca="1" si="167"/>
        <v>Active</v>
      </c>
      <c r="B1225" s="144" t="s">
        <v>6216</v>
      </c>
      <c r="C1225" s="145">
        <v>41976</v>
      </c>
      <c r="D1225" s="145">
        <v>45398</v>
      </c>
      <c r="E1225" s="145">
        <f t="shared" si="173"/>
        <v>46127</v>
      </c>
      <c r="F1225" s="144" t="s">
        <v>10565</v>
      </c>
      <c r="G1225" s="144" t="s">
        <v>5347</v>
      </c>
      <c r="H1225" s="144" t="s">
        <v>7919</v>
      </c>
      <c r="I1225" s="144" t="s">
        <v>3492</v>
      </c>
      <c r="J1225" s="144" t="s">
        <v>2467</v>
      </c>
      <c r="K1225" s="146" t="str">
        <f t="shared" si="171"/>
        <v>LP</v>
      </c>
      <c r="L1225" s="148" t="s">
        <v>6261</v>
      </c>
      <c r="M1225" s="144" t="str">
        <f t="shared" si="172"/>
        <v>Medium</v>
      </c>
      <c r="N1225" s="144" t="s">
        <v>260</v>
      </c>
      <c r="O1225" s="189"/>
      <c r="P1225" s="144" t="s">
        <v>652</v>
      </c>
      <c r="Q1225" s="147" t="s">
        <v>6217</v>
      </c>
    </row>
    <row r="1226" spans="1:17" ht="63.75" customHeight="1" x14ac:dyDescent="0.4">
      <c r="A1226" s="144" t="str">
        <f t="shared" ca="1" si="167"/>
        <v>Expired</v>
      </c>
      <c r="B1226" s="148" t="s">
        <v>3162</v>
      </c>
      <c r="C1226" s="153">
        <v>44552</v>
      </c>
      <c r="D1226" s="157">
        <v>44551</v>
      </c>
      <c r="E1226" s="145">
        <f t="shared" si="173"/>
        <v>45280</v>
      </c>
      <c r="F1226" s="144" t="s">
        <v>6026</v>
      </c>
      <c r="G1226" s="148" t="s">
        <v>5348</v>
      </c>
      <c r="H1226" s="148" t="s">
        <v>13</v>
      </c>
      <c r="I1226" s="148" t="s">
        <v>2237</v>
      </c>
      <c r="J1226" s="144" t="s">
        <v>2467</v>
      </c>
      <c r="K1226" s="146" t="str">
        <f t="shared" si="171"/>
        <v>LP</v>
      </c>
      <c r="L1226" s="148" t="s">
        <v>6261</v>
      </c>
      <c r="M1226" s="144" t="str">
        <f t="shared" si="172"/>
        <v>Medium</v>
      </c>
      <c r="N1226" s="148"/>
      <c r="O1226" s="190"/>
      <c r="P1226" s="148"/>
      <c r="Q1226" s="147"/>
    </row>
    <row r="1227" spans="1:17" ht="58.5" customHeight="1" x14ac:dyDescent="0.4">
      <c r="A1227" s="144" t="str">
        <f t="shared" ca="1" si="167"/>
        <v>Active</v>
      </c>
      <c r="B1227" s="144" t="s">
        <v>5994</v>
      </c>
      <c r="C1227" s="145">
        <v>44019</v>
      </c>
      <c r="D1227" s="145">
        <v>45480</v>
      </c>
      <c r="E1227" s="145">
        <f t="shared" si="173"/>
        <v>46209</v>
      </c>
      <c r="F1227" s="144" t="s">
        <v>1966</v>
      </c>
      <c r="G1227" s="144" t="s">
        <v>10275</v>
      </c>
      <c r="H1227" s="144" t="s">
        <v>7919</v>
      </c>
      <c r="I1227" s="144" t="s">
        <v>3492</v>
      </c>
      <c r="J1227" s="144" t="s">
        <v>2467</v>
      </c>
      <c r="K1227" s="146" t="str">
        <f t="shared" si="171"/>
        <v>LP</v>
      </c>
      <c r="L1227" s="148" t="s">
        <v>6261</v>
      </c>
      <c r="M1227" s="144" t="str">
        <f t="shared" si="172"/>
        <v>Medium</v>
      </c>
      <c r="N1227" s="144" t="s">
        <v>5349</v>
      </c>
      <c r="O1227" s="189" t="s">
        <v>9464</v>
      </c>
      <c r="P1227" s="144" t="s">
        <v>9465</v>
      </c>
      <c r="Q1227" s="147" t="s">
        <v>9466</v>
      </c>
    </row>
    <row r="1228" spans="1:17" ht="63.45" x14ac:dyDescent="0.4">
      <c r="A1228" s="144" t="str">
        <f t="shared" ca="1" si="167"/>
        <v>Expired</v>
      </c>
      <c r="B1228" s="144" t="s">
        <v>2477</v>
      </c>
      <c r="C1228" s="145">
        <v>43983</v>
      </c>
      <c r="D1228" s="145">
        <f>C1228</f>
        <v>43983</v>
      </c>
      <c r="E1228" s="145">
        <f t="shared" si="173"/>
        <v>44712</v>
      </c>
      <c r="F1228" s="144" t="s">
        <v>1612</v>
      </c>
      <c r="G1228" s="144" t="s">
        <v>5350</v>
      </c>
      <c r="H1228" s="144" t="s">
        <v>7919</v>
      </c>
      <c r="I1228" s="144" t="s">
        <v>3492</v>
      </c>
      <c r="J1228" s="144" t="s">
        <v>2467</v>
      </c>
      <c r="K1228" s="146" t="str">
        <f t="shared" si="171"/>
        <v>LP</v>
      </c>
      <c r="L1228" s="148" t="s">
        <v>6261</v>
      </c>
      <c r="M1228" s="144" t="str">
        <f t="shared" si="172"/>
        <v>Medium</v>
      </c>
      <c r="N1228" s="144" t="s">
        <v>5351</v>
      </c>
      <c r="O1228" s="189" t="s">
        <v>9290</v>
      </c>
      <c r="P1228" s="144" t="s">
        <v>9291</v>
      </c>
      <c r="Q1228" s="147" t="s">
        <v>9292</v>
      </c>
    </row>
    <row r="1229" spans="1:17" ht="43.5" customHeight="1" x14ac:dyDescent="0.4">
      <c r="A1229" s="144" t="str">
        <f t="shared" ca="1" si="167"/>
        <v>Expired</v>
      </c>
      <c r="B1229" s="144" t="s">
        <v>559</v>
      </c>
      <c r="C1229" s="145">
        <v>42130</v>
      </c>
      <c r="D1229" s="145">
        <f>C1229</f>
        <v>42130</v>
      </c>
      <c r="E1229" s="145">
        <f t="shared" si="173"/>
        <v>42860</v>
      </c>
      <c r="F1229" s="144" t="s">
        <v>3369</v>
      </c>
      <c r="G1229" s="144" t="s">
        <v>5352</v>
      </c>
      <c r="H1229" s="144" t="s">
        <v>23</v>
      </c>
      <c r="I1229" s="144" t="s">
        <v>3492</v>
      </c>
      <c r="J1229" s="144" t="s">
        <v>2467</v>
      </c>
      <c r="K1229" s="146" t="str">
        <f t="shared" si="171"/>
        <v>LP</v>
      </c>
      <c r="L1229" s="148" t="s">
        <v>6261</v>
      </c>
      <c r="M1229" s="144" t="str">
        <f t="shared" si="172"/>
        <v>Medium</v>
      </c>
      <c r="N1229" s="144" t="s">
        <v>9286</v>
      </c>
      <c r="O1229" s="189" t="s">
        <v>9287</v>
      </c>
      <c r="P1229" s="144" t="s">
        <v>9288</v>
      </c>
      <c r="Q1229" s="152" t="s">
        <v>9289</v>
      </c>
    </row>
    <row r="1230" spans="1:17" ht="46.5" customHeight="1" x14ac:dyDescent="0.4">
      <c r="A1230" s="144" t="str">
        <f t="shared" ca="1" si="167"/>
        <v>Expired</v>
      </c>
      <c r="B1230" s="144" t="s">
        <v>139</v>
      </c>
      <c r="C1230" s="145">
        <v>42546</v>
      </c>
      <c r="D1230" s="145">
        <v>42546</v>
      </c>
      <c r="E1230" s="145">
        <f t="shared" si="173"/>
        <v>43275</v>
      </c>
      <c r="F1230" s="144" t="s">
        <v>2137</v>
      </c>
      <c r="G1230" s="144" t="s">
        <v>5353</v>
      </c>
      <c r="H1230" s="144" t="s">
        <v>19</v>
      </c>
      <c r="I1230" s="144" t="s">
        <v>3492</v>
      </c>
      <c r="J1230" s="144" t="s">
        <v>2467</v>
      </c>
      <c r="K1230" s="146" t="str">
        <f t="shared" si="171"/>
        <v>LP</v>
      </c>
      <c r="L1230" s="148" t="s">
        <v>6264</v>
      </c>
      <c r="M1230" s="144" t="str">
        <f t="shared" si="172"/>
        <v>Low</v>
      </c>
      <c r="N1230" s="144" t="s">
        <v>293</v>
      </c>
      <c r="O1230" s="189" t="s">
        <v>9444</v>
      </c>
      <c r="P1230" s="144" t="s">
        <v>9445</v>
      </c>
      <c r="Q1230" s="152" t="s">
        <v>9446</v>
      </c>
    </row>
    <row r="1231" spans="1:17" ht="68.25" customHeight="1" x14ac:dyDescent="0.4">
      <c r="A1231" s="144" t="str">
        <f t="shared" ca="1" si="167"/>
        <v>Active</v>
      </c>
      <c r="B1231" s="144" t="s">
        <v>5912</v>
      </c>
      <c r="C1231" s="145">
        <v>41743</v>
      </c>
      <c r="D1231" s="145">
        <v>45396</v>
      </c>
      <c r="E1231" s="145">
        <f t="shared" si="173"/>
        <v>46125</v>
      </c>
      <c r="F1231" s="144" t="s">
        <v>2054</v>
      </c>
      <c r="G1231" s="144" t="s">
        <v>5354</v>
      </c>
      <c r="H1231" s="144" t="s">
        <v>23</v>
      </c>
      <c r="I1231" s="144" t="s">
        <v>3492</v>
      </c>
      <c r="J1231" s="144" t="s">
        <v>2467</v>
      </c>
      <c r="K1231" s="146" t="str">
        <f t="shared" si="171"/>
        <v>LP</v>
      </c>
      <c r="L1231" s="144" t="s">
        <v>6264</v>
      </c>
      <c r="M1231" s="144" t="str">
        <f t="shared" si="172"/>
        <v>Low</v>
      </c>
      <c r="N1231" s="144" t="s">
        <v>7752</v>
      </c>
      <c r="O1231" s="189" t="s">
        <v>7871</v>
      </c>
      <c r="P1231" s="144" t="s">
        <v>7083</v>
      </c>
      <c r="Q1231" s="147" t="s">
        <v>5355</v>
      </c>
    </row>
    <row r="1232" spans="1:17" ht="47.6" x14ac:dyDescent="0.4">
      <c r="A1232" s="144" t="str">
        <f t="shared" ca="1" si="167"/>
        <v>Active</v>
      </c>
      <c r="B1232" s="148" t="s">
        <v>8905</v>
      </c>
      <c r="C1232" s="153">
        <v>43790</v>
      </c>
      <c r="D1232" s="157">
        <v>45287</v>
      </c>
      <c r="E1232" s="145">
        <f t="shared" si="173"/>
        <v>46017</v>
      </c>
      <c r="F1232" s="144" t="s">
        <v>5868</v>
      </c>
      <c r="G1232" s="148" t="s">
        <v>5356</v>
      </c>
      <c r="H1232" s="148" t="s">
        <v>10</v>
      </c>
      <c r="I1232" s="148" t="s">
        <v>2237</v>
      </c>
      <c r="J1232" s="144" t="s">
        <v>2467</v>
      </c>
      <c r="K1232" s="146" t="str">
        <f t="shared" si="171"/>
        <v>LP</v>
      </c>
      <c r="L1232" s="148" t="s">
        <v>6264</v>
      </c>
      <c r="M1232" s="144" t="str">
        <f t="shared" si="172"/>
        <v>Low</v>
      </c>
      <c r="N1232" s="148" t="s">
        <v>2383</v>
      </c>
      <c r="O1232" s="190" t="s">
        <v>8906</v>
      </c>
      <c r="P1232" s="148" t="s">
        <v>8907</v>
      </c>
      <c r="Q1232" s="158" t="s">
        <v>8908</v>
      </c>
    </row>
    <row r="1233" spans="1:17" ht="47.6" x14ac:dyDescent="0.4">
      <c r="A1233" s="144" t="str">
        <f t="shared" ca="1" si="167"/>
        <v>Active</v>
      </c>
      <c r="B1233" s="144" t="s">
        <v>2589</v>
      </c>
      <c r="C1233" s="145">
        <v>43109</v>
      </c>
      <c r="D1233" s="145">
        <v>45495</v>
      </c>
      <c r="E1233" s="145">
        <f t="shared" si="173"/>
        <v>46224</v>
      </c>
      <c r="F1233" s="144" t="s">
        <v>1897</v>
      </c>
      <c r="G1233" s="144" t="s">
        <v>5357</v>
      </c>
      <c r="H1233" s="144" t="s">
        <v>7919</v>
      </c>
      <c r="I1233" s="144" t="s">
        <v>3492</v>
      </c>
      <c r="J1233" s="144" t="s">
        <v>2467</v>
      </c>
      <c r="K1233" s="146" t="str">
        <f t="shared" si="171"/>
        <v>LP</v>
      </c>
      <c r="L1233" s="148" t="s">
        <v>6261</v>
      </c>
      <c r="M1233" s="144" t="str">
        <f t="shared" si="172"/>
        <v>Medium</v>
      </c>
      <c r="N1233" s="144" t="s">
        <v>5358</v>
      </c>
      <c r="O1233" s="189" t="s">
        <v>10148</v>
      </c>
      <c r="P1233" s="144" t="s">
        <v>10149</v>
      </c>
      <c r="Q1233" s="147" t="s">
        <v>10150</v>
      </c>
    </row>
    <row r="1234" spans="1:17" ht="66.75" customHeight="1" x14ac:dyDescent="0.4">
      <c r="A1234" s="144" t="str">
        <f t="shared" ca="1" si="167"/>
        <v>Expired</v>
      </c>
      <c r="B1234" s="144" t="s">
        <v>1333</v>
      </c>
      <c r="C1234" s="145">
        <v>43348</v>
      </c>
      <c r="D1234" s="145">
        <f>C1234</f>
        <v>43348</v>
      </c>
      <c r="E1234" s="145">
        <f t="shared" si="173"/>
        <v>44078</v>
      </c>
      <c r="F1234" s="144" t="s">
        <v>1334</v>
      </c>
      <c r="G1234" s="144" t="s">
        <v>5360</v>
      </c>
      <c r="H1234" s="144" t="s">
        <v>7919</v>
      </c>
      <c r="I1234" s="144" t="s">
        <v>3492</v>
      </c>
      <c r="J1234" s="144" t="s">
        <v>2467</v>
      </c>
      <c r="K1234" s="146" t="str">
        <f t="shared" si="171"/>
        <v>LP</v>
      </c>
      <c r="L1234" s="148" t="s">
        <v>6261</v>
      </c>
      <c r="M1234" s="144" t="str">
        <f t="shared" si="172"/>
        <v>Medium</v>
      </c>
      <c r="N1234" s="144" t="s">
        <v>5361</v>
      </c>
      <c r="O1234" s="189" t="s">
        <v>9442</v>
      </c>
      <c r="P1234" s="144" t="s">
        <v>9443</v>
      </c>
      <c r="Q1234" s="147" t="s">
        <v>9441</v>
      </c>
    </row>
    <row r="1235" spans="1:17" ht="47.6" x14ac:dyDescent="0.4">
      <c r="A1235" s="144" t="str">
        <f t="shared" ca="1" si="167"/>
        <v>Active</v>
      </c>
      <c r="B1235" s="144" t="s">
        <v>2837</v>
      </c>
      <c r="C1235" s="145">
        <v>43819</v>
      </c>
      <c r="D1235" s="145">
        <v>45280</v>
      </c>
      <c r="E1235" s="145">
        <f t="shared" si="173"/>
        <v>46010</v>
      </c>
      <c r="F1235" s="144" t="s">
        <v>1959</v>
      </c>
      <c r="G1235" s="144" t="s">
        <v>5362</v>
      </c>
      <c r="H1235" s="144" t="s">
        <v>7919</v>
      </c>
      <c r="I1235" s="144" t="s">
        <v>3492</v>
      </c>
      <c r="J1235" s="144" t="s">
        <v>2467</v>
      </c>
      <c r="K1235" s="146" t="str">
        <f t="shared" si="171"/>
        <v>LP</v>
      </c>
      <c r="L1235" s="148" t="s">
        <v>6264</v>
      </c>
      <c r="M1235" s="144" t="str">
        <f t="shared" si="172"/>
        <v>Low</v>
      </c>
      <c r="N1235" s="144" t="s">
        <v>1364</v>
      </c>
      <c r="O1235" s="189" t="s">
        <v>9218</v>
      </c>
      <c r="P1235" s="144" t="s">
        <v>9219</v>
      </c>
      <c r="Q1235" s="147" t="s">
        <v>9220</v>
      </c>
    </row>
    <row r="1236" spans="1:17" ht="47.6" x14ac:dyDescent="0.4">
      <c r="A1236" s="144" t="str">
        <f t="shared" ca="1" si="167"/>
        <v>Expired</v>
      </c>
      <c r="B1236" s="144" t="s">
        <v>7087</v>
      </c>
      <c r="C1236" s="145">
        <v>42220</v>
      </c>
      <c r="D1236" s="145">
        <v>45105</v>
      </c>
      <c r="E1236" s="145">
        <f>DATE(YEAR(D1236)+1,MONTH(D1236),DAY(D1236)-1)</f>
        <v>45470</v>
      </c>
      <c r="F1236" s="144" t="s">
        <v>622</v>
      </c>
      <c r="G1236" s="144" t="s">
        <v>4018</v>
      </c>
      <c r="H1236" s="144" t="s">
        <v>7919</v>
      </c>
      <c r="I1236" s="144" t="s">
        <v>3492</v>
      </c>
      <c r="J1236" s="144" t="s">
        <v>2467</v>
      </c>
      <c r="K1236" s="146" t="str">
        <f t="shared" si="171"/>
        <v>LP</v>
      </c>
      <c r="L1236" s="148" t="s">
        <v>6261</v>
      </c>
      <c r="M1236" s="144" t="str">
        <f t="shared" si="172"/>
        <v>Medium</v>
      </c>
      <c r="N1236" s="144" t="s">
        <v>5363</v>
      </c>
      <c r="O1236" s="189" t="s">
        <v>9440</v>
      </c>
      <c r="P1236" s="144" t="s">
        <v>9439</v>
      </c>
      <c r="Q1236" s="147" t="s">
        <v>5364</v>
      </c>
    </row>
    <row r="1237" spans="1:17" ht="54" customHeight="1" x14ac:dyDescent="0.4">
      <c r="A1237" s="144" t="str">
        <f t="shared" ca="1" si="167"/>
        <v>Expired</v>
      </c>
      <c r="B1237" s="144" t="s">
        <v>569</v>
      </c>
      <c r="C1237" s="145">
        <v>42145</v>
      </c>
      <c r="D1237" s="145">
        <f>C1237</f>
        <v>42145</v>
      </c>
      <c r="E1237" s="145">
        <f t="shared" ref="E1237:E1244" si="174">DATE(YEAR(D1237)+2,MONTH(D1237),DAY(D1237)-1)</f>
        <v>42875</v>
      </c>
      <c r="F1237" s="144" t="s">
        <v>2083</v>
      </c>
      <c r="G1237" s="144" t="s">
        <v>5365</v>
      </c>
      <c r="H1237" s="144" t="s">
        <v>23</v>
      </c>
      <c r="I1237" s="144" t="s">
        <v>3492</v>
      </c>
      <c r="J1237" s="144" t="s">
        <v>2467</v>
      </c>
      <c r="K1237" s="146" t="str">
        <f t="shared" si="171"/>
        <v>LP</v>
      </c>
      <c r="L1237" s="148" t="s">
        <v>6264</v>
      </c>
      <c r="M1237" s="144" t="str">
        <f t="shared" si="172"/>
        <v>Low</v>
      </c>
      <c r="N1237" s="144" t="s">
        <v>1364</v>
      </c>
      <c r="O1237" s="189" t="s">
        <v>9389</v>
      </c>
      <c r="P1237" s="144" t="s">
        <v>9387</v>
      </c>
      <c r="Q1237" s="152" t="s">
        <v>9388</v>
      </c>
    </row>
    <row r="1238" spans="1:17" ht="57" customHeight="1" x14ac:dyDescent="0.4">
      <c r="A1238" s="144" t="str">
        <f t="shared" ca="1" si="167"/>
        <v>Expired</v>
      </c>
      <c r="B1238" s="144" t="s">
        <v>966</v>
      </c>
      <c r="C1238" s="145">
        <v>42913</v>
      </c>
      <c r="D1238" s="145">
        <f>C1238</f>
        <v>42913</v>
      </c>
      <c r="E1238" s="145">
        <f t="shared" si="174"/>
        <v>43642</v>
      </c>
      <c r="F1238" s="144" t="s">
        <v>1945</v>
      </c>
      <c r="G1238" s="144" t="s">
        <v>5366</v>
      </c>
      <c r="H1238" s="144" t="s">
        <v>7919</v>
      </c>
      <c r="I1238" s="144" t="s">
        <v>3492</v>
      </c>
      <c r="J1238" s="144" t="s">
        <v>2467</v>
      </c>
      <c r="K1238" s="146" t="str">
        <f t="shared" si="171"/>
        <v>LP</v>
      </c>
      <c r="L1238" s="148" t="s">
        <v>6264</v>
      </c>
      <c r="M1238" s="144" t="str">
        <f t="shared" si="172"/>
        <v>Low</v>
      </c>
      <c r="N1238" s="144" t="s">
        <v>5367</v>
      </c>
      <c r="O1238" s="189" t="s">
        <v>9386</v>
      </c>
      <c r="P1238" s="144" t="s">
        <v>9384</v>
      </c>
      <c r="Q1238" s="152" t="s">
        <v>9385</v>
      </c>
    </row>
    <row r="1239" spans="1:17" ht="67.5" customHeight="1" x14ac:dyDescent="0.4">
      <c r="A1239" s="144" t="str">
        <f t="shared" ca="1" si="167"/>
        <v>Expired</v>
      </c>
      <c r="B1239" s="144" t="s">
        <v>2670</v>
      </c>
      <c r="C1239" s="145">
        <v>42090</v>
      </c>
      <c r="D1239" s="145">
        <v>44282</v>
      </c>
      <c r="E1239" s="145">
        <f t="shared" si="174"/>
        <v>45011</v>
      </c>
      <c r="F1239" s="144" t="s">
        <v>541</v>
      </c>
      <c r="G1239" s="144" t="s">
        <v>5368</v>
      </c>
      <c r="H1239" s="144" t="s">
        <v>7919</v>
      </c>
      <c r="I1239" s="144" t="s">
        <v>3492</v>
      </c>
      <c r="J1239" s="144" t="s">
        <v>2467</v>
      </c>
      <c r="K1239" s="146" t="str">
        <f t="shared" si="171"/>
        <v>LP</v>
      </c>
      <c r="L1239" s="148" t="s">
        <v>6261</v>
      </c>
      <c r="M1239" s="144" t="str">
        <f t="shared" si="172"/>
        <v>Medium</v>
      </c>
      <c r="N1239" s="144" t="s">
        <v>544</v>
      </c>
      <c r="O1239" s="189"/>
      <c r="P1239" s="144" t="s">
        <v>1054</v>
      </c>
      <c r="Q1239" s="147" t="s">
        <v>5369</v>
      </c>
    </row>
    <row r="1240" spans="1:17" ht="63.45" x14ac:dyDescent="0.4">
      <c r="A1240" s="144" t="str">
        <f t="shared" ca="1" si="167"/>
        <v>Expired</v>
      </c>
      <c r="B1240" s="144" t="s">
        <v>778</v>
      </c>
      <c r="C1240" s="145">
        <v>42514</v>
      </c>
      <c r="D1240" s="145">
        <v>43240</v>
      </c>
      <c r="E1240" s="145">
        <f t="shared" si="174"/>
        <v>43970</v>
      </c>
      <c r="F1240" s="144" t="s">
        <v>1928</v>
      </c>
      <c r="G1240" s="144" t="s">
        <v>5370</v>
      </c>
      <c r="H1240" s="144" t="s">
        <v>19</v>
      </c>
      <c r="I1240" s="144" t="s">
        <v>3492</v>
      </c>
      <c r="J1240" s="144" t="s">
        <v>2467</v>
      </c>
      <c r="K1240" s="146" t="str">
        <f t="shared" si="171"/>
        <v>LP</v>
      </c>
      <c r="L1240" s="148" t="s">
        <v>6261</v>
      </c>
      <c r="M1240" s="144" t="str">
        <f t="shared" si="172"/>
        <v>Medium</v>
      </c>
      <c r="N1240" s="144" t="s">
        <v>5371</v>
      </c>
      <c r="O1240" s="189" t="s">
        <v>9381</v>
      </c>
      <c r="P1240" s="144" t="s">
        <v>9382</v>
      </c>
      <c r="Q1240" s="152" t="s">
        <v>9383</v>
      </c>
    </row>
    <row r="1241" spans="1:17" ht="31.75" x14ac:dyDescent="0.4">
      <c r="A1241" s="144" t="str">
        <f t="shared" ca="1" si="167"/>
        <v>Active</v>
      </c>
      <c r="B1241" s="144" t="s">
        <v>7076</v>
      </c>
      <c r="C1241" s="145">
        <v>45100</v>
      </c>
      <c r="D1241" s="145">
        <v>45831</v>
      </c>
      <c r="E1241" s="145">
        <f t="shared" si="174"/>
        <v>46560</v>
      </c>
      <c r="F1241" s="144" t="s">
        <v>7077</v>
      </c>
      <c r="G1241" s="144" t="s">
        <v>7078</v>
      </c>
      <c r="H1241" s="144" t="s">
        <v>7919</v>
      </c>
      <c r="I1241" s="144" t="s">
        <v>3492</v>
      </c>
      <c r="J1241" s="144" t="s">
        <v>2467</v>
      </c>
      <c r="K1241" s="146" t="str">
        <f t="shared" si="171"/>
        <v>LP</v>
      </c>
      <c r="L1241" s="144" t="s">
        <v>6261</v>
      </c>
      <c r="M1241" s="144" t="str">
        <f>IF(EXACT(L1241,"Overseas Charities Operating in Jamaica"),"Medium",IF(EXACT(L1241,"Muslim Groups/Foundations"),"Medium",IF(EXACT(L1241,"Churches"),"Low",IF(EXACT(L1241,"Benevolent Societies"),"Low",IF(EXACT(L1241,"Alumni/Past Students Associations"),"Low",IF(EXACT(L1241,"Schools(Government/Private)"),"Low",IF(EXACT(L1241,"Govt.Based Trusts/Charities"),"Low",IF(EXACT(L1241,"Trust"),"Medium",IF(EXACT(L1241,"Company Based Foundations"),"Medium",IF(EXACT(L1241,"Other Foundations"),"Medium",IF(EXACT(L1241,"Unincorporated Groups"),"Medium","")))))))))))</f>
        <v>Medium</v>
      </c>
      <c r="N1241" s="144" t="s">
        <v>7079</v>
      </c>
      <c r="O1241" s="189" t="s">
        <v>10592</v>
      </c>
      <c r="P1241" s="144" t="s">
        <v>7080</v>
      </c>
      <c r="Q1241" s="147" t="s">
        <v>10081</v>
      </c>
    </row>
    <row r="1242" spans="1:17" ht="63.45" x14ac:dyDescent="0.4">
      <c r="A1242" s="144" t="str">
        <f t="shared" ca="1" si="167"/>
        <v>Expired</v>
      </c>
      <c r="B1242" s="144" t="s">
        <v>1629</v>
      </c>
      <c r="C1242" s="145">
        <v>44055</v>
      </c>
      <c r="D1242" s="145">
        <f>C1242</f>
        <v>44055</v>
      </c>
      <c r="E1242" s="145">
        <f t="shared" si="174"/>
        <v>44784</v>
      </c>
      <c r="F1242" s="144" t="s">
        <v>1969</v>
      </c>
      <c r="G1242" s="144" t="s">
        <v>5372</v>
      </c>
      <c r="H1242" s="144" t="s">
        <v>7919</v>
      </c>
      <c r="I1242" s="144" t="s">
        <v>3492</v>
      </c>
      <c r="J1242" s="144" t="s">
        <v>2467</v>
      </c>
      <c r="K1242" s="146" t="str">
        <f t="shared" si="171"/>
        <v>LP</v>
      </c>
      <c r="L1242" s="148" t="s">
        <v>6261</v>
      </c>
      <c r="M1242" s="144" t="str">
        <f>IF(EXACT(L1242,"Overseas Charities Operating in Jamaica"),"Medium",IF(EXACT(L1242,"Muslim Groups/Foundations"),"Medium",IF(EXACT(L1242,"Churches"),"Low",IF(EXACT(L1242,"Benevolent Societies"),"Low",IF(EXACT(L1242,"Alumni/Past Students'associations"),"Low",IF(EXACT(L1242,"Schools(Government/Private)"),"Low",IF(EXACT(L1242,"Govt.Based Trust/Charities"),"Low",IF(EXACT(L1242,"Trust"),"Medium",IF(EXACT(L1242,"Company Based Foundations"),"Medium",IF(EXACT(L1242,"Other Foundations"),"Medium",IF(EXACT(L1242,"Unincorporated Groups"),"Medium","")))))))))))</f>
        <v>Medium</v>
      </c>
      <c r="N1242" s="144" t="s">
        <v>5373</v>
      </c>
      <c r="O1242" s="189" t="s">
        <v>9378</v>
      </c>
      <c r="P1242" s="144" t="s">
        <v>9379</v>
      </c>
      <c r="Q1242" s="152" t="s">
        <v>9380</v>
      </c>
    </row>
    <row r="1243" spans="1:17" ht="63.45" x14ac:dyDescent="0.4">
      <c r="A1243" s="144" t="str">
        <f t="shared" ca="1" si="167"/>
        <v>Expired</v>
      </c>
      <c r="B1243" s="144" t="s">
        <v>1507</v>
      </c>
      <c r="C1243" s="145">
        <v>43633</v>
      </c>
      <c r="D1243" s="145">
        <f>C1243</f>
        <v>43633</v>
      </c>
      <c r="E1243" s="145">
        <f t="shared" si="174"/>
        <v>44363</v>
      </c>
      <c r="F1243" s="144" t="s">
        <v>1932</v>
      </c>
      <c r="G1243" s="144" t="s">
        <v>9374</v>
      </c>
      <c r="H1243" s="144" t="s">
        <v>7919</v>
      </c>
      <c r="I1243" s="144" t="s">
        <v>3492</v>
      </c>
      <c r="J1243" s="144" t="s">
        <v>2467</v>
      </c>
      <c r="K1243" s="146" t="str">
        <f t="shared" si="171"/>
        <v>LP</v>
      </c>
      <c r="L1243" s="148" t="s">
        <v>6261</v>
      </c>
      <c r="M1243" s="144" t="str">
        <f>IF(EXACT(L1243,"Overseas Charities Operating in Jamaica"),"Medium",IF(EXACT(L1243,"Muslim Groups/Foundations"),"Medium",IF(EXACT(L1243,"Churches"),"Low",IF(EXACT(L1243,"Benevolent Societies"),"Low",IF(EXACT(L1243,"Alumni/Past Students'associations"),"Low",IF(EXACT(L1243,"Schools(Government/Private)"),"Low",IF(EXACT(L1243,"Govt.Based Trust/Charities"),"Low",IF(EXACT(L1243,"Trust"),"Medium",IF(EXACT(L1243,"Company Based Foundations"),"Medium",IF(EXACT(L1243,"Other Foundations"),"Medium",IF(EXACT(L1243,"Unincorporated Groups"),"Medium","")))))))))))</f>
        <v>Medium</v>
      </c>
      <c r="N1243" s="144" t="s">
        <v>5375</v>
      </c>
      <c r="O1243" s="189" t="s">
        <v>9375</v>
      </c>
      <c r="P1243" s="144" t="s">
        <v>9376</v>
      </c>
      <c r="Q1243" s="147" t="s">
        <v>9377</v>
      </c>
    </row>
    <row r="1244" spans="1:17" ht="68.25" customHeight="1" x14ac:dyDescent="0.4">
      <c r="A1244" s="144" t="str">
        <f t="shared" ca="1" si="167"/>
        <v>Expired</v>
      </c>
      <c r="B1244" s="144" t="s">
        <v>1133</v>
      </c>
      <c r="C1244" s="145">
        <v>43104</v>
      </c>
      <c r="D1244" s="145">
        <v>43834</v>
      </c>
      <c r="E1244" s="145">
        <f t="shared" si="174"/>
        <v>44564</v>
      </c>
      <c r="F1244" s="144" t="s">
        <v>9283</v>
      </c>
      <c r="G1244" s="144" t="s">
        <v>485</v>
      </c>
      <c r="H1244" s="148" t="s">
        <v>7919</v>
      </c>
      <c r="I1244" s="144" t="s">
        <v>3492</v>
      </c>
      <c r="J1244" s="144" t="s">
        <v>2467</v>
      </c>
      <c r="K1244" s="146" t="str">
        <f t="shared" si="171"/>
        <v>LP</v>
      </c>
      <c r="L1244" s="144" t="s">
        <v>6262</v>
      </c>
      <c r="M1244" s="144" t="str">
        <f>IF(EXACT(L1244,"Overseas Charities Operating in Jamaica"),"Medium",IF(EXACT(L1244,"Muslim Groups/Foundations"),"Medium",IF(EXACT(L1244,"Churches"),"Low",IF(EXACT(L1244,"Benevolent Societies"),"Low",IF(EXACT(L1244,"Alumni/Past Students Associations"),"Low",IF(EXACT(L1244,"Schools(Government/Private)"),"Low",IF(EXACT(L1244,"Govt.Based Trusts/Charities"),"Low",IF(EXACT(L1244,"Trust"),"Medium",IF(EXACT(L1244,"Company Based Foundations"),"Medium",IF(EXACT(L1244,"Other Foundations"),"Medium",IF(EXACT(L1244,"Unincorporated Groups"),"Medium","")))))))))))</f>
        <v>Medium</v>
      </c>
      <c r="N1244" s="144" t="s">
        <v>9284</v>
      </c>
      <c r="O1244" s="189" t="s">
        <v>9285</v>
      </c>
      <c r="P1244" s="144" t="s">
        <v>6365</v>
      </c>
      <c r="Q1244" s="152" t="s">
        <v>6366</v>
      </c>
    </row>
    <row r="1245" spans="1:17" ht="50.25" customHeight="1" x14ac:dyDescent="0.4">
      <c r="A1245" s="160" t="str">
        <f t="shared" ca="1" si="167"/>
        <v>Active</v>
      </c>
      <c r="B1245" s="160" t="s">
        <v>6744</v>
      </c>
      <c r="C1245" s="161">
        <v>41767</v>
      </c>
      <c r="D1245" s="161">
        <v>45420</v>
      </c>
      <c r="E1245" s="161">
        <f>DATE(YEAR(D1245),MONTH(D1245)+19,DAY(D1245)+23)</f>
        <v>46022</v>
      </c>
      <c r="F1245" s="160" t="s">
        <v>5923</v>
      </c>
      <c r="G1245" s="160" t="s">
        <v>5924</v>
      </c>
      <c r="H1245" s="160" t="s">
        <v>7919</v>
      </c>
      <c r="I1245" s="160" t="s">
        <v>3492</v>
      </c>
      <c r="J1245" s="160" t="s">
        <v>2561</v>
      </c>
      <c r="K1245" s="162" t="s">
        <v>2580</v>
      </c>
      <c r="L1245" s="166" t="s">
        <v>6263</v>
      </c>
      <c r="M1245" s="160" t="str">
        <f>IF(EXACT(L1245,"Overseas Charities Operating in Jamaica"),"Medium",IF(EXACT(L1245,"Muslim Groups/Foundations"),"Medium",IF(EXACT(L1245,"Churches"),"Low",IF(EXACT(L1245,"Benevolent Societies"),"Low",IF(EXACT(L1245,"Alumni/Past Students'associations"),"Low",IF(EXACT(L1245,"Schools(Government/Private)"),"Low",IF(EXACT(L1245,"Govt.Based Trust/Charities"),"Low",IF(EXACT(L1245,"Trust"),"Medium",IF(EXACT(L1245,"Company Based Foundations"),"Medium",IF(EXACT(L1245,"Other Foundations"),"Medium",IF(EXACT(L1245,"Unincorporated Groups"),"Medium","")))))))))))</f>
        <v>Medium</v>
      </c>
      <c r="N1245" s="163" t="s">
        <v>7753</v>
      </c>
      <c r="O1245" s="191" t="s">
        <v>10811</v>
      </c>
      <c r="P1245" s="160" t="s">
        <v>10810</v>
      </c>
      <c r="Q1245" s="172" t="s">
        <v>10812</v>
      </c>
    </row>
    <row r="1246" spans="1:17" ht="60.75" customHeight="1" x14ac:dyDescent="0.4">
      <c r="A1246" s="144" t="str">
        <f t="shared" ca="1" si="167"/>
        <v>Active</v>
      </c>
      <c r="B1246" s="144" t="s">
        <v>10583</v>
      </c>
      <c r="C1246" s="145">
        <v>45812</v>
      </c>
      <c r="D1246" s="145">
        <v>45812</v>
      </c>
      <c r="E1246" s="145">
        <f>DATE(YEAR(D1246)+2,MONTH(D1246),DAY(D1246)-1)</f>
        <v>46541</v>
      </c>
      <c r="F1246" s="144" t="s">
        <v>10584</v>
      </c>
      <c r="G1246" s="144" t="s">
        <v>10585</v>
      </c>
      <c r="H1246" s="144" t="s">
        <v>7919</v>
      </c>
      <c r="I1246" s="144" t="s">
        <v>3492</v>
      </c>
      <c r="J1246" s="144" t="s">
        <v>2466</v>
      </c>
      <c r="K1246" s="146" t="str">
        <f t="shared" ref="K1246:K1274" si="175">IF(EXACT(J1246,"C - COMPANY ACT"),"LP",IF(EXACT(J1246,"V- VEST ACT (WITHIN PARLIAMENT) "),"LP",IF(EXACT(J1246,"FS - FRIENDLY SOCIETIES ACT"),"LP",IF(EXACT(J1246,"UN - UNICORPORATED"),"LA",""))))</f>
        <v>LA</v>
      </c>
      <c r="L1246" s="144" t="s">
        <v>6262</v>
      </c>
      <c r="M1246" s="144" t="str">
        <f>IF(EXACT(L1246,"Overseas Charities Operating in Jamaica"),"Medium",IF(EXACT(L1246,"Muslim Groups/Foundations"),"Medium",IF(EXACT(L1246,"Churches"),"Low",IF(EXACT(L1246,"Benevolent Societies"),"Low",IF(EXACT(L1246,"Alumni/Past Students Associations"),"Low",IF(EXACT(L1246,"Schools(Government/Private)"),"Low",IF(EXACT(L1246,"Govt.Based Trusts/Charities"),"Low",IF(EXACT(L1246,"Trust"),"Medium",IF(EXACT(L1246,"Company Based Foundations"),"Medium",IF(EXACT(L1246,"Other Foundations"),"Medium",IF(EXACT(L1246,"Unincorporated Groups"),"Medium","")))))))))))</f>
        <v>Medium</v>
      </c>
      <c r="N1246" s="144" t="s">
        <v>10586</v>
      </c>
      <c r="O1246" s="189" t="s">
        <v>10587</v>
      </c>
      <c r="P1246" s="144" t="s">
        <v>10588</v>
      </c>
      <c r="Q1246" s="147" t="s">
        <v>10589</v>
      </c>
    </row>
    <row r="1247" spans="1:17" ht="62.25" customHeight="1" x14ac:dyDescent="0.4">
      <c r="A1247" s="144" t="str">
        <f t="shared" ca="1" si="167"/>
        <v>Active</v>
      </c>
      <c r="B1247" s="144" t="s">
        <v>2420</v>
      </c>
      <c r="C1247" s="145">
        <v>43438</v>
      </c>
      <c r="D1247" s="145">
        <v>45264</v>
      </c>
      <c r="E1247" s="145">
        <f>DATE(YEAR(D1247)+2,MONTH(D1247),DAY(D1247)-1)</f>
        <v>45994</v>
      </c>
      <c r="F1247" s="144" t="s">
        <v>2032</v>
      </c>
      <c r="G1247" s="144" t="s">
        <v>5377</v>
      </c>
      <c r="H1247" s="144" t="s">
        <v>7919</v>
      </c>
      <c r="I1247" s="144" t="s">
        <v>3492</v>
      </c>
      <c r="J1247" s="144" t="s">
        <v>2561</v>
      </c>
      <c r="K1247" s="146" t="str">
        <f t="shared" si="175"/>
        <v>LP</v>
      </c>
      <c r="L1247" s="148" t="s">
        <v>6263</v>
      </c>
      <c r="M1247" s="144" t="str">
        <f t="shared" ref="M1247:M1259" si="176">IF(EXACT(L1247,"Overseas Charities Operating in Jamaica"),"Medium",IF(EXACT(L1247,"Muslim Groups/Foundations"),"Medium",IF(EXACT(L1247,"Churches"),"Low",IF(EXACT(L1247,"Benevolent Societies"),"Low",IF(EXACT(L1247,"Alumni/Past Students'associations"),"Low",IF(EXACT(L1247,"Schools(Government/Private)"),"Low",IF(EXACT(L1247,"Govt.Based Trust/Charities"),"Low",IF(EXACT(L1247,"Trust"),"Medium",IF(EXACT(L1247,"Company Based Foundations"),"Medium",IF(EXACT(L1247,"Other Foundations"),"Medium",IF(EXACT(L1247,"Unincorporated Groups"),"Medium","")))))))))))</f>
        <v>Medium</v>
      </c>
      <c r="N1247" s="144" t="s">
        <v>7754</v>
      </c>
      <c r="O1247" s="189" t="s">
        <v>8928</v>
      </c>
      <c r="P1247" s="144" t="s">
        <v>7042</v>
      </c>
      <c r="Q1247" s="147" t="s">
        <v>8929</v>
      </c>
    </row>
    <row r="1248" spans="1:17" ht="63.75" customHeight="1" x14ac:dyDescent="0.4">
      <c r="A1248" s="144" t="str">
        <f t="shared" ref="A1248:A1274" ca="1" si="177">IF(E1248&lt;TODAY(),"Expired","Active")</f>
        <v>Active</v>
      </c>
      <c r="B1248" s="144" t="s">
        <v>6559</v>
      </c>
      <c r="C1248" s="145">
        <v>42066</v>
      </c>
      <c r="D1248" s="145">
        <v>45739</v>
      </c>
      <c r="E1248" s="145">
        <f>DATE(YEAR(D1248),MONTH(D1248)+15,DAY(D1248)-1)</f>
        <v>46195</v>
      </c>
      <c r="F1248" s="144" t="s">
        <v>1994</v>
      </c>
      <c r="G1248" s="144" t="s">
        <v>5378</v>
      </c>
      <c r="H1248" s="144" t="s">
        <v>7919</v>
      </c>
      <c r="I1248" s="144" t="s">
        <v>3492</v>
      </c>
      <c r="J1248" s="144" t="s">
        <v>2561</v>
      </c>
      <c r="K1248" s="146" t="str">
        <f t="shared" si="175"/>
        <v>LP</v>
      </c>
      <c r="L1248" s="148" t="s">
        <v>6263</v>
      </c>
      <c r="M1248" s="144" t="str">
        <f t="shared" si="176"/>
        <v>Medium</v>
      </c>
      <c r="N1248" s="144" t="s">
        <v>3477</v>
      </c>
      <c r="O1248" s="189" t="s">
        <v>10142</v>
      </c>
      <c r="P1248" s="144" t="s">
        <v>6560</v>
      </c>
      <c r="Q1248" s="147" t="s">
        <v>10143</v>
      </c>
    </row>
    <row r="1249" spans="1:17" ht="64.5" customHeight="1" x14ac:dyDescent="0.4">
      <c r="A1249" s="144" t="str">
        <f t="shared" ca="1" si="177"/>
        <v>Expired</v>
      </c>
      <c r="B1249" s="144" t="s">
        <v>82</v>
      </c>
      <c r="C1249" s="145">
        <v>41774</v>
      </c>
      <c r="D1249" s="145">
        <v>44284</v>
      </c>
      <c r="E1249" s="145">
        <f>DATE(YEAR(D1249)+2,MONTH(D1249),DAY(D1249)-1)</f>
        <v>45013</v>
      </c>
      <c r="F1249" s="144" t="s">
        <v>83</v>
      </c>
      <c r="G1249" s="144" t="s">
        <v>5379</v>
      </c>
      <c r="H1249" s="144" t="s">
        <v>7919</v>
      </c>
      <c r="I1249" s="144" t="s">
        <v>3492</v>
      </c>
      <c r="J1249" s="144" t="s">
        <v>2467</v>
      </c>
      <c r="K1249" s="146" t="str">
        <f t="shared" si="175"/>
        <v>LP</v>
      </c>
      <c r="L1249" s="148" t="s">
        <v>6263</v>
      </c>
      <c r="M1249" s="144" t="str">
        <f t="shared" si="176"/>
        <v>Medium</v>
      </c>
      <c r="N1249" s="144" t="s">
        <v>271</v>
      </c>
      <c r="O1249" s="189"/>
      <c r="P1249" s="144" t="s">
        <v>2196</v>
      </c>
      <c r="Q1249" s="147" t="s">
        <v>5380</v>
      </c>
    </row>
    <row r="1250" spans="1:17" ht="66.75" customHeight="1" x14ac:dyDescent="0.4">
      <c r="A1250" s="144" t="str">
        <f t="shared" ca="1" si="177"/>
        <v>Expired</v>
      </c>
      <c r="B1250" s="144" t="s">
        <v>498</v>
      </c>
      <c r="C1250" s="145">
        <v>42044</v>
      </c>
      <c r="D1250" s="145">
        <v>43326</v>
      </c>
      <c r="E1250" s="145">
        <f>DATE(YEAR(D1250)+1,MONTH(D1250),DAY(D1250)-1)</f>
        <v>43690</v>
      </c>
      <c r="F1250" s="144" t="s">
        <v>2072</v>
      </c>
      <c r="G1250" s="144" t="s">
        <v>5381</v>
      </c>
      <c r="H1250" s="144" t="s">
        <v>7919</v>
      </c>
      <c r="I1250" s="144" t="s">
        <v>3492</v>
      </c>
      <c r="J1250" s="144" t="s">
        <v>2467</v>
      </c>
      <c r="K1250" s="146" t="str">
        <f t="shared" si="175"/>
        <v>LP</v>
      </c>
      <c r="L1250" s="148" t="s">
        <v>6261</v>
      </c>
      <c r="M1250" s="144" t="str">
        <f t="shared" si="176"/>
        <v>Medium</v>
      </c>
      <c r="N1250" s="144" t="s">
        <v>5382</v>
      </c>
      <c r="O1250" s="189" t="s">
        <v>9371</v>
      </c>
      <c r="P1250" s="144" t="s">
        <v>9372</v>
      </c>
      <c r="Q1250" s="147" t="s">
        <v>9373</v>
      </c>
    </row>
    <row r="1251" spans="1:17" ht="142.75" x14ac:dyDescent="0.4">
      <c r="A1251" s="144" t="str">
        <f t="shared" ca="1" si="177"/>
        <v>Expired</v>
      </c>
      <c r="B1251" s="144" t="s">
        <v>2839</v>
      </c>
      <c r="C1251" s="145">
        <v>44690</v>
      </c>
      <c r="D1251" s="145">
        <v>44690</v>
      </c>
      <c r="E1251" s="145">
        <f t="shared" ref="E1251:E1262" si="178">DATE(YEAR(D1251)+2,MONTH(D1251),DAY(D1251)-1)</f>
        <v>45420</v>
      </c>
      <c r="F1251" s="144" t="s">
        <v>5869</v>
      </c>
      <c r="G1251" s="144" t="s">
        <v>7288</v>
      </c>
      <c r="H1251" s="144" t="s">
        <v>7921</v>
      </c>
      <c r="I1251" s="144" t="s">
        <v>3492</v>
      </c>
      <c r="J1251" s="144" t="s">
        <v>2467</v>
      </c>
      <c r="K1251" s="146" t="str">
        <f t="shared" si="175"/>
        <v>LP</v>
      </c>
      <c r="L1251" s="148" t="s">
        <v>6261</v>
      </c>
      <c r="M1251" s="144" t="str">
        <f t="shared" si="176"/>
        <v>Medium</v>
      </c>
      <c r="N1251" s="144" t="s">
        <v>5383</v>
      </c>
      <c r="O1251" s="189" t="s">
        <v>9368</v>
      </c>
      <c r="P1251" s="144" t="s">
        <v>9369</v>
      </c>
      <c r="Q1251" s="147" t="s">
        <v>9370</v>
      </c>
    </row>
    <row r="1252" spans="1:17" ht="47.6" x14ac:dyDescent="0.4">
      <c r="A1252" s="144" t="str">
        <f t="shared" ca="1" si="177"/>
        <v>Expired</v>
      </c>
      <c r="B1252" s="144" t="s">
        <v>2899</v>
      </c>
      <c r="C1252" s="145">
        <v>44722</v>
      </c>
      <c r="D1252" s="145">
        <v>44722</v>
      </c>
      <c r="E1252" s="145">
        <f t="shared" si="178"/>
        <v>45452</v>
      </c>
      <c r="F1252" s="144" t="s">
        <v>5870</v>
      </c>
      <c r="G1252" s="144" t="s">
        <v>5384</v>
      </c>
      <c r="H1252" s="144" t="s">
        <v>7919</v>
      </c>
      <c r="I1252" s="144" t="s">
        <v>3492</v>
      </c>
      <c r="J1252" s="144" t="s">
        <v>2467</v>
      </c>
      <c r="K1252" s="146" t="str">
        <f t="shared" si="175"/>
        <v>LP</v>
      </c>
      <c r="L1252" s="148" t="s">
        <v>6261</v>
      </c>
      <c r="M1252" s="144" t="str">
        <f t="shared" si="176"/>
        <v>Medium</v>
      </c>
      <c r="N1252" s="144" t="s">
        <v>5385</v>
      </c>
      <c r="O1252" s="189" t="s">
        <v>9365</v>
      </c>
      <c r="P1252" s="144" t="s">
        <v>9366</v>
      </c>
      <c r="Q1252" s="147" t="s">
        <v>9367</v>
      </c>
    </row>
    <row r="1253" spans="1:17" ht="79.3" x14ac:dyDescent="0.4">
      <c r="A1253" s="144" t="str">
        <f t="shared" ca="1" si="177"/>
        <v>Expired</v>
      </c>
      <c r="B1253" s="144" t="s">
        <v>2494</v>
      </c>
      <c r="C1253" s="145">
        <v>43690</v>
      </c>
      <c r="D1253" s="145">
        <f>C1253</f>
        <v>43690</v>
      </c>
      <c r="E1253" s="145">
        <f t="shared" si="178"/>
        <v>44420</v>
      </c>
      <c r="F1253" s="144" t="s">
        <v>1951</v>
      </c>
      <c r="G1253" s="144" t="s">
        <v>5386</v>
      </c>
      <c r="H1253" s="144" t="s">
        <v>7919</v>
      </c>
      <c r="I1253" s="144" t="s">
        <v>3492</v>
      </c>
      <c r="J1253" s="144" t="s">
        <v>2467</v>
      </c>
      <c r="K1253" s="146" t="str">
        <f t="shared" si="175"/>
        <v>LP</v>
      </c>
      <c r="L1253" s="148" t="s">
        <v>6261</v>
      </c>
      <c r="M1253" s="144" t="str">
        <f t="shared" si="176"/>
        <v>Medium</v>
      </c>
      <c r="N1253" s="144" t="s">
        <v>5387</v>
      </c>
      <c r="O1253" s="189" t="s">
        <v>9362</v>
      </c>
      <c r="P1253" s="144" t="s">
        <v>9363</v>
      </c>
      <c r="Q1253" s="147" t="s">
        <v>9364</v>
      </c>
    </row>
    <row r="1254" spans="1:17" ht="79.3" x14ac:dyDescent="0.4">
      <c r="A1254" s="144" t="str">
        <f t="shared" ca="1" si="177"/>
        <v>Active</v>
      </c>
      <c r="B1254" s="144" t="s">
        <v>2817</v>
      </c>
      <c r="C1254" s="145">
        <v>44664</v>
      </c>
      <c r="D1254" s="145">
        <v>45395</v>
      </c>
      <c r="E1254" s="145">
        <f t="shared" si="178"/>
        <v>46124</v>
      </c>
      <c r="F1254" s="144" t="s">
        <v>6027</v>
      </c>
      <c r="G1254" s="144" t="s">
        <v>5388</v>
      </c>
      <c r="H1254" s="144" t="s">
        <v>7919</v>
      </c>
      <c r="I1254" s="144" t="s">
        <v>3492</v>
      </c>
      <c r="J1254" s="144" t="s">
        <v>2467</v>
      </c>
      <c r="K1254" s="146" t="str">
        <f t="shared" si="175"/>
        <v>LP</v>
      </c>
      <c r="L1254" s="148" t="s">
        <v>6261</v>
      </c>
      <c r="M1254" s="144" t="str">
        <f t="shared" si="176"/>
        <v>Medium</v>
      </c>
      <c r="N1254" s="144" t="s">
        <v>5389</v>
      </c>
      <c r="O1254" s="189" t="s">
        <v>9359</v>
      </c>
      <c r="P1254" s="144" t="s">
        <v>9360</v>
      </c>
      <c r="Q1254" s="152" t="s">
        <v>9361</v>
      </c>
    </row>
    <row r="1255" spans="1:17" ht="49.5" customHeight="1" x14ac:dyDescent="0.4">
      <c r="A1255" s="144" t="str">
        <f t="shared" ca="1" si="177"/>
        <v>Expired</v>
      </c>
      <c r="B1255" s="144" t="s">
        <v>2765</v>
      </c>
      <c r="C1255" s="145">
        <v>43685</v>
      </c>
      <c r="D1255" s="145">
        <v>44416</v>
      </c>
      <c r="E1255" s="145">
        <f t="shared" si="178"/>
        <v>45145</v>
      </c>
      <c r="F1255" s="144" t="s">
        <v>1893</v>
      </c>
      <c r="G1255" s="144" t="s">
        <v>5390</v>
      </c>
      <c r="H1255" s="144" t="s">
        <v>7919</v>
      </c>
      <c r="I1255" s="144" t="s">
        <v>3492</v>
      </c>
      <c r="J1255" s="144" t="s">
        <v>2467</v>
      </c>
      <c r="K1255" s="146" t="str">
        <f t="shared" si="175"/>
        <v>LP</v>
      </c>
      <c r="L1255" s="148" t="s">
        <v>6264</v>
      </c>
      <c r="M1255" s="144" t="str">
        <f t="shared" si="176"/>
        <v>Low</v>
      </c>
      <c r="N1255" s="144" t="s">
        <v>5391</v>
      </c>
      <c r="O1255" s="189"/>
      <c r="P1255" s="144" t="s">
        <v>1671</v>
      </c>
      <c r="Q1255" s="147" t="s">
        <v>5392</v>
      </c>
    </row>
    <row r="1256" spans="1:17" ht="61.5" customHeight="1" x14ac:dyDescent="0.4">
      <c r="A1256" s="144" t="str">
        <f t="shared" ca="1" si="177"/>
        <v>Expired</v>
      </c>
      <c r="B1256" s="144" t="s">
        <v>105</v>
      </c>
      <c r="C1256" s="145">
        <v>41800</v>
      </c>
      <c r="D1256" s="145">
        <f>C1256</f>
        <v>41800</v>
      </c>
      <c r="E1256" s="145">
        <f t="shared" si="178"/>
        <v>42530</v>
      </c>
      <c r="F1256" s="144" t="s">
        <v>6561</v>
      </c>
      <c r="G1256" s="144" t="s">
        <v>5393</v>
      </c>
      <c r="H1256" s="144" t="s">
        <v>7919</v>
      </c>
      <c r="I1256" s="144" t="s">
        <v>3492</v>
      </c>
      <c r="J1256" s="144" t="s">
        <v>2467</v>
      </c>
      <c r="K1256" s="146" t="str">
        <f t="shared" si="175"/>
        <v>LP</v>
      </c>
      <c r="L1256" s="148" t="s">
        <v>6261</v>
      </c>
      <c r="M1256" s="144" t="str">
        <f t="shared" si="176"/>
        <v>Medium</v>
      </c>
      <c r="N1256" s="144" t="s">
        <v>7755</v>
      </c>
      <c r="O1256" s="189" t="s">
        <v>9356</v>
      </c>
      <c r="P1256" s="144" t="s">
        <v>9357</v>
      </c>
      <c r="Q1256" s="152" t="s">
        <v>9358</v>
      </c>
    </row>
    <row r="1257" spans="1:17" ht="52.5" customHeight="1" x14ac:dyDescent="0.4">
      <c r="A1257" s="144" t="str">
        <f t="shared" ca="1" si="177"/>
        <v>Expired</v>
      </c>
      <c r="B1257" s="144" t="s">
        <v>598</v>
      </c>
      <c r="C1257" s="145">
        <v>42187</v>
      </c>
      <c r="D1257" s="145">
        <f>C1257</f>
        <v>42187</v>
      </c>
      <c r="E1257" s="145">
        <f t="shared" si="178"/>
        <v>42917</v>
      </c>
      <c r="F1257" s="144" t="s">
        <v>2129</v>
      </c>
      <c r="G1257" s="144" t="s">
        <v>5394</v>
      </c>
      <c r="H1257" s="144" t="s">
        <v>7919</v>
      </c>
      <c r="I1257" s="144" t="s">
        <v>3492</v>
      </c>
      <c r="J1257" s="144" t="s">
        <v>2467</v>
      </c>
      <c r="K1257" s="146" t="str">
        <f t="shared" si="175"/>
        <v>LP</v>
      </c>
      <c r="L1257" s="148" t="s">
        <v>6264</v>
      </c>
      <c r="M1257" s="144" t="str">
        <f t="shared" si="176"/>
        <v>Low</v>
      </c>
      <c r="N1257" s="144" t="s">
        <v>9352</v>
      </c>
      <c r="O1257" s="189" t="s">
        <v>9353</v>
      </c>
      <c r="P1257" s="144" t="s">
        <v>9354</v>
      </c>
      <c r="Q1257" s="152" t="s">
        <v>9355</v>
      </c>
    </row>
    <row r="1258" spans="1:17" ht="55.5" customHeight="1" x14ac:dyDescent="0.4">
      <c r="A1258" s="144" t="str">
        <f t="shared" ca="1" si="177"/>
        <v>Expired</v>
      </c>
      <c r="B1258" s="144" t="s">
        <v>862</v>
      </c>
      <c r="C1258" s="145">
        <v>42633</v>
      </c>
      <c r="D1258" s="145">
        <f>C1258</f>
        <v>42633</v>
      </c>
      <c r="E1258" s="145">
        <f t="shared" si="178"/>
        <v>43362</v>
      </c>
      <c r="F1258" s="144" t="s">
        <v>2110</v>
      </c>
      <c r="G1258" s="144" t="s">
        <v>5395</v>
      </c>
      <c r="H1258" s="144" t="s">
        <v>7919</v>
      </c>
      <c r="I1258" s="144" t="s">
        <v>3492</v>
      </c>
      <c r="J1258" s="144" t="s">
        <v>2467</v>
      </c>
      <c r="K1258" s="146" t="str">
        <f t="shared" si="175"/>
        <v>LP</v>
      </c>
      <c r="L1258" s="148" t="s">
        <v>6264</v>
      </c>
      <c r="M1258" s="144" t="str">
        <f t="shared" si="176"/>
        <v>Low</v>
      </c>
      <c r="N1258" s="144" t="s">
        <v>7756</v>
      </c>
      <c r="O1258" s="189" t="s">
        <v>9521</v>
      </c>
      <c r="P1258" s="144" t="s">
        <v>9523</v>
      </c>
      <c r="Q1258" s="147" t="s">
        <v>9522</v>
      </c>
    </row>
    <row r="1259" spans="1:17" ht="78" customHeight="1" x14ac:dyDescent="0.4">
      <c r="A1259" s="144" t="str">
        <f t="shared" ca="1" si="177"/>
        <v>Expired</v>
      </c>
      <c r="B1259" s="144" t="s">
        <v>2786</v>
      </c>
      <c r="C1259" s="145">
        <v>43563</v>
      </c>
      <c r="D1259" s="145">
        <v>45024</v>
      </c>
      <c r="E1259" s="145">
        <f t="shared" si="178"/>
        <v>45754</v>
      </c>
      <c r="F1259" s="144" t="s">
        <v>8271</v>
      </c>
      <c r="G1259" s="144" t="s">
        <v>5396</v>
      </c>
      <c r="H1259" s="144" t="s">
        <v>7919</v>
      </c>
      <c r="I1259" s="144" t="s">
        <v>3492</v>
      </c>
      <c r="J1259" s="144" t="s">
        <v>2467</v>
      </c>
      <c r="K1259" s="146" t="str">
        <f t="shared" si="175"/>
        <v>LP</v>
      </c>
      <c r="L1259" s="148" t="s">
        <v>6261</v>
      </c>
      <c r="M1259" s="144" t="str">
        <f t="shared" si="176"/>
        <v>Medium</v>
      </c>
      <c r="N1259" s="144" t="s">
        <v>7757</v>
      </c>
      <c r="O1259" s="189" t="s">
        <v>8272</v>
      </c>
      <c r="P1259" s="144" t="s">
        <v>8274</v>
      </c>
      <c r="Q1259" s="147" t="s">
        <v>8273</v>
      </c>
    </row>
    <row r="1260" spans="1:17" ht="50.25" customHeight="1" x14ac:dyDescent="0.4">
      <c r="A1260" s="144" t="str">
        <f t="shared" ca="1" si="177"/>
        <v>Active</v>
      </c>
      <c r="B1260" s="144" t="s">
        <v>10056</v>
      </c>
      <c r="C1260" s="145">
        <v>45573</v>
      </c>
      <c r="D1260" s="145">
        <v>45573</v>
      </c>
      <c r="E1260" s="145">
        <f t="shared" si="178"/>
        <v>46302</v>
      </c>
      <c r="F1260" s="144" t="s">
        <v>10057</v>
      </c>
      <c r="G1260" s="144" t="s">
        <v>10058</v>
      </c>
      <c r="H1260" s="144" t="s">
        <v>45</v>
      </c>
      <c r="I1260" s="144" t="s">
        <v>3492</v>
      </c>
      <c r="J1260" s="144" t="s">
        <v>2467</v>
      </c>
      <c r="K1260" s="146" t="str">
        <f t="shared" si="175"/>
        <v>LP</v>
      </c>
      <c r="L1260" s="144" t="s">
        <v>6261</v>
      </c>
      <c r="M1260" s="144" t="str">
        <f>IF(EXACT(L1260,"Overseas Charities Operating in Jamaica"),"Medium",IF(EXACT(L1260,"Muslim Groups/Foundations"),"Medium",IF(EXACT(L1260,"Churches"),"Low",IF(EXACT(L1260,"Benevolent Societies"),"Low",IF(EXACT(L1260,"Alumni/Past Students Associations"),"Low",IF(EXACT(L1260,"Schools(Government/Private)"),"Low",IF(EXACT(L1260,"Govt.Based Trusts/Charities"),"Low",IF(EXACT(L1260,"Trust"),"Medium",IF(EXACT(L1260,"Company Based Foundations"),"Medium",IF(EXACT(L1260,"Other Foundations"),"Medium",IF(EXACT(L1260,"Unincorporated Groups"),"Medium","")))))))))))</f>
        <v>Medium</v>
      </c>
      <c r="N1260" s="144" t="s">
        <v>10059</v>
      </c>
      <c r="O1260" s="189" t="s">
        <v>10060</v>
      </c>
      <c r="P1260" s="144" t="s">
        <v>10061</v>
      </c>
      <c r="Q1260" s="147" t="s">
        <v>10062</v>
      </c>
    </row>
    <row r="1261" spans="1:17" ht="60" customHeight="1" x14ac:dyDescent="0.4">
      <c r="A1261" s="144" t="str">
        <f t="shared" ca="1" si="177"/>
        <v>Active</v>
      </c>
      <c r="B1261" s="144" t="s">
        <v>2848</v>
      </c>
      <c r="C1261" s="145">
        <v>43320</v>
      </c>
      <c r="D1261" s="145">
        <v>45421</v>
      </c>
      <c r="E1261" s="145">
        <f t="shared" si="178"/>
        <v>46150</v>
      </c>
      <c r="F1261" s="144" t="s">
        <v>2089</v>
      </c>
      <c r="G1261" s="144" t="s">
        <v>10357</v>
      </c>
      <c r="H1261" s="144" t="s">
        <v>7919</v>
      </c>
      <c r="I1261" s="144" t="s">
        <v>3492</v>
      </c>
      <c r="J1261" s="144" t="s">
        <v>2467</v>
      </c>
      <c r="K1261" s="146" t="str">
        <f t="shared" si="175"/>
        <v>LP</v>
      </c>
      <c r="L1261" s="148" t="s">
        <v>6261</v>
      </c>
      <c r="M1261" s="144" t="str">
        <f t="shared" ref="M1261:M1273" si="179">IF(EXACT(L1261,"Overseas Charities Operating in Jamaica"),"Medium",IF(EXACT(L1261,"Muslim Groups/Foundations"),"Medium",IF(EXACT(L1261,"Churches"),"Low",IF(EXACT(L1261,"Benevolent Societies"),"Low",IF(EXACT(L1261,"Alumni/Past Students'associations"),"Low",IF(EXACT(L1261,"Schools(Government/Private)"),"Low",IF(EXACT(L1261,"Govt.Based Trust/Charities"),"Low",IF(EXACT(L1261,"Trust"),"Medium",IF(EXACT(L1261,"Company Based Foundations"),"Medium",IF(EXACT(L1261,"Other Foundations"),"Medium",IF(EXACT(L1261,"Unincorporated Groups"),"Medium","")))))))))))</f>
        <v>Medium</v>
      </c>
      <c r="N1261" s="144" t="s">
        <v>7758</v>
      </c>
      <c r="O1261" s="189" t="s">
        <v>10358</v>
      </c>
      <c r="P1261" s="144" t="s">
        <v>10360</v>
      </c>
      <c r="Q1261" s="147" t="s">
        <v>10359</v>
      </c>
    </row>
    <row r="1262" spans="1:17" ht="64.5" customHeight="1" x14ac:dyDescent="0.4">
      <c r="A1262" s="144" t="str">
        <f t="shared" ca="1" si="177"/>
        <v>Active</v>
      </c>
      <c r="B1262" s="144" t="s">
        <v>2753</v>
      </c>
      <c r="C1262" s="145">
        <v>43840</v>
      </c>
      <c r="D1262" s="145">
        <v>45301</v>
      </c>
      <c r="E1262" s="145">
        <f t="shared" si="178"/>
        <v>46031</v>
      </c>
      <c r="F1262" s="144" t="s">
        <v>2111</v>
      </c>
      <c r="G1262" s="144" t="s">
        <v>5397</v>
      </c>
      <c r="H1262" s="144" t="s">
        <v>7919</v>
      </c>
      <c r="I1262" s="144" t="s">
        <v>3492</v>
      </c>
      <c r="J1262" s="144" t="s">
        <v>2467</v>
      </c>
      <c r="K1262" s="146" t="str">
        <f t="shared" si="175"/>
        <v>LP</v>
      </c>
      <c r="L1262" s="148" t="s">
        <v>6264</v>
      </c>
      <c r="M1262" s="144" t="str">
        <f t="shared" si="179"/>
        <v>Low</v>
      </c>
      <c r="N1262" s="144" t="s">
        <v>1364</v>
      </c>
      <c r="O1262" s="189" t="s">
        <v>9268</v>
      </c>
      <c r="P1262" s="144" t="s">
        <v>9267</v>
      </c>
      <c r="Q1262" s="147" t="s">
        <v>5398</v>
      </c>
    </row>
    <row r="1263" spans="1:17" ht="57.75" customHeight="1" x14ac:dyDescent="0.4">
      <c r="A1263" s="160" t="str">
        <f t="shared" ca="1" si="177"/>
        <v>Active</v>
      </c>
      <c r="B1263" s="160" t="s">
        <v>9965</v>
      </c>
      <c r="C1263" s="161">
        <v>41858</v>
      </c>
      <c r="D1263" s="161">
        <v>45876</v>
      </c>
      <c r="E1263" s="161">
        <f>DATE(YEAR(D1263)+1,MONTH(D1263),DAY(D1263)-1)</f>
        <v>46240</v>
      </c>
      <c r="F1263" s="160" t="s">
        <v>2063</v>
      </c>
      <c r="G1263" s="160" t="s">
        <v>9966</v>
      </c>
      <c r="H1263" s="160" t="s">
        <v>7919</v>
      </c>
      <c r="I1263" s="160" t="s">
        <v>3492</v>
      </c>
      <c r="J1263" s="160" t="s">
        <v>2561</v>
      </c>
      <c r="K1263" s="162" t="str">
        <f t="shared" si="175"/>
        <v>LP</v>
      </c>
      <c r="L1263" s="166" t="s">
        <v>6265</v>
      </c>
      <c r="M1263" s="160" t="str">
        <f t="shared" si="179"/>
        <v>Low</v>
      </c>
      <c r="N1263" s="163" t="s">
        <v>363</v>
      </c>
      <c r="O1263" s="191" t="s">
        <v>9967</v>
      </c>
      <c r="P1263" s="160" t="s">
        <v>9968</v>
      </c>
      <c r="Q1263" s="172" t="s">
        <v>10769</v>
      </c>
    </row>
    <row r="1264" spans="1:17" ht="126.9" x14ac:dyDescent="0.4">
      <c r="A1264" s="144" t="str">
        <f t="shared" ca="1" si="177"/>
        <v>Active</v>
      </c>
      <c r="B1264" s="144" t="s">
        <v>10316</v>
      </c>
      <c r="C1264" s="145">
        <v>43200</v>
      </c>
      <c r="D1264" s="145">
        <v>45574</v>
      </c>
      <c r="E1264" s="145">
        <f>DATE(YEAR(D1264)+2,MONTH(D1264),DAY(D1264)-1)</f>
        <v>46303</v>
      </c>
      <c r="F1264" s="144" t="s">
        <v>2016</v>
      </c>
      <c r="G1264" s="144" t="s">
        <v>5399</v>
      </c>
      <c r="H1264" s="144" t="s">
        <v>7919</v>
      </c>
      <c r="I1264" s="144" t="s">
        <v>3492</v>
      </c>
      <c r="J1264" s="144" t="s">
        <v>2467</v>
      </c>
      <c r="K1264" s="146" t="str">
        <f t="shared" si="175"/>
        <v>LP</v>
      </c>
      <c r="L1264" s="148" t="s">
        <v>6261</v>
      </c>
      <c r="M1264" s="144" t="str">
        <f t="shared" si="179"/>
        <v>Medium</v>
      </c>
      <c r="N1264" s="144" t="s">
        <v>3478</v>
      </c>
      <c r="O1264" s="189" t="s">
        <v>9103</v>
      </c>
      <c r="P1264" s="144" t="s">
        <v>10318</v>
      </c>
      <c r="Q1264" s="152" t="s">
        <v>10317</v>
      </c>
    </row>
    <row r="1265" spans="1:17" ht="79.3" x14ac:dyDescent="0.4">
      <c r="A1265" s="144" t="str">
        <f t="shared" ca="1" si="177"/>
        <v>Expired</v>
      </c>
      <c r="B1265" s="144" t="s">
        <v>6144</v>
      </c>
      <c r="C1265" s="145">
        <v>44041</v>
      </c>
      <c r="D1265" s="145">
        <v>44771</v>
      </c>
      <c r="E1265" s="145">
        <f>DATE(YEAR(D1265)+2,MONTH(D1265),DAY(D1265)-1)</f>
        <v>45501</v>
      </c>
      <c r="F1265" s="144" t="s">
        <v>1968</v>
      </c>
      <c r="G1265" s="144" t="s">
        <v>5400</v>
      </c>
      <c r="H1265" s="144" t="s">
        <v>7919</v>
      </c>
      <c r="I1265" s="144" t="s">
        <v>3492</v>
      </c>
      <c r="J1265" s="144" t="s">
        <v>2467</v>
      </c>
      <c r="K1265" s="146" t="str">
        <f t="shared" si="175"/>
        <v>LP</v>
      </c>
      <c r="L1265" s="148" t="s">
        <v>6261</v>
      </c>
      <c r="M1265" s="144" t="str">
        <f t="shared" si="179"/>
        <v>Medium</v>
      </c>
      <c r="N1265" s="144" t="s">
        <v>5401</v>
      </c>
      <c r="O1265" s="189" t="s">
        <v>7872</v>
      </c>
      <c r="P1265" s="144" t="s">
        <v>7122</v>
      </c>
      <c r="Q1265" s="152" t="s">
        <v>7123</v>
      </c>
    </row>
    <row r="1266" spans="1:17" ht="31.75" x14ac:dyDescent="0.4">
      <c r="A1266" s="144" t="str">
        <f t="shared" ca="1" si="177"/>
        <v>Expired</v>
      </c>
      <c r="B1266" s="148" t="s">
        <v>6408</v>
      </c>
      <c r="C1266" s="153">
        <v>44139</v>
      </c>
      <c r="D1266" s="157">
        <v>44840</v>
      </c>
      <c r="E1266" s="145">
        <f>DATE(YEAR(D1266)+2,MONTH(D1266),DAY(D1266)-1)</f>
        <v>45570</v>
      </c>
      <c r="F1266" s="144" t="s">
        <v>5871</v>
      </c>
      <c r="G1266" s="148" t="s">
        <v>5402</v>
      </c>
      <c r="H1266" s="148" t="s">
        <v>10</v>
      </c>
      <c r="I1266" s="148" t="s">
        <v>2237</v>
      </c>
      <c r="J1266" s="144" t="s">
        <v>2467</v>
      </c>
      <c r="K1266" s="146" t="str">
        <f t="shared" si="175"/>
        <v>LP</v>
      </c>
      <c r="L1266" s="148" t="s">
        <v>6261</v>
      </c>
      <c r="M1266" s="144" t="str">
        <f t="shared" si="179"/>
        <v>Medium</v>
      </c>
      <c r="N1266" s="148" t="s">
        <v>3163</v>
      </c>
      <c r="O1266" s="190"/>
      <c r="P1266" s="148" t="s">
        <v>2384</v>
      </c>
      <c r="Q1266" s="158" t="s">
        <v>5403</v>
      </c>
    </row>
    <row r="1267" spans="1:17" ht="47.25" customHeight="1" x14ac:dyDescent="0.4">
      <c r="A1267" s="144" t="str">
        <f t="shared" ca="1" si="177"/>
        <v>Expired</v>
      </c>
      <c r="B1267" s="144" t="s">
        <v>965</v>
      </c>
      <c r="C1267" s="145">
        <v>42901</v>
      </c>
      <c r="D1267" s="145">
        <f>C1267</f>
        <v>42901</v>
      </c>
      <c r="E1267" s="145">
        <f>DATE(YEAR(D1267)+2,MONTH(D1267),DAY(D1267)-1)</f>
        <v>43630</v>
      </c>
      <c r="F1267" s="144" t="s">
        <v>1925</v>
      </c>
      <c r="G1267" s="144" t="s">
        <v>5404</v>
      </c>
      <c r="H1267" s="144" t="s">
        <v>7919</v>
      </c>
      <c r="I1267" s="144" t="s">
        <v>3492</v>
      </c>
      <c r="J1267" s="144" t="s">
        <v>2467</v>
      </c>
      <c r="K1267" s="146" t="str">
        <f t="shared" si="175"/>
        <v>LP</v>
      </c>
      <c r="L1267" s="148" t="s">
        <v>6261</v>
      </c>
      <c r="M1267" s="144" t="str">
        <f t="shared" si="179"/>
        <v>Medium</v>
      </c>
      <c r="N1267" s="144" t="s">
        <v>7759</v>
      </c>
      <c r="O1267" s="189" t="s">
        <v>9518</v>
      </c>
      <c r="P1267" s="144" t="s">
        <v>9519</v>
      </c>
      <c r="Q1267" s="152" t="s">
        <v>9520</v>
      </c>
    </row>
    <row r="1268" spans="1:17" ht="42" customHeight="1" x14ac:dyDescent="0.4">
      <c r="A1268" s="144" t="str">
        <f t="shared" ca="1" si="177"/>
        <v>Expired</v>
      </c>
      <c r="B1268" s="144" t="s">
        <v>6742</v>
      </c>
      <c r="C1268" s="145">
        <v>44284</v>
      </c>
      <c r="D1268" s="145">
        <f>C1268</f>
        <v>44284</v>
      </c>
      <c r="E1268" s="145">
        <f>DATE(YEAR(D1268)+2,MONTH(D1268),DAY(D1268)-1)</f>
        <v>45013</v>
      </c>
      <c r="F1268" s="144" t="s">
        <v>5872</v>
      </c>
      <c r="G1268" s="144" t="s">
        <v>4655</v>
      </c>
      <c r="H1268" s="144" t="s">
        <v>7919</v>
      </c>
      <c r="I1268" s="144" t="s">
        <v>3492</v>
      </c>
      <c r="J1268" s="144" t="s">
        <v>2467</v>
      </c>
      <c r="K1268" s="146" t="str">
        <f t="shared" si="175"/>
        <v>LP</v>
      </c>
      <c r="L1268" s="148" t="s">
        <v>6261</v>
      </c>
      <c r="M1268" s="144" t="str">
        <f t="shared" si="179"/>
        <v>Medium</v>
      </c>
      <c r="N1268" s="144" t="s">
        <v>5405</v>
      </c>
      <c r="O1268" s="189" t="s">
        <v>9515</v>
      </c>
      <c r="P1268" s="144" t="s">
        <v>9516</v>
      </c>
      <c r="Q1268" s="147" t="s">
        <v>9517</v>
      </c>
    </row>
    <row r="1269" spans="1:17" ht="31.75" x14ac:dyDescent="0.4">
      <c r="A1269" s="144" t="str">
        <f t="shared" ca="1" si="177"/>
        <v>Active</v>
      </c>
      <c r="B1269" s="148" t="s">
        <v>8004</v>
      </c>
      <c r="C1269" s="153">
        <v>43795</v>
      </c>
      <c r="D1269" s="157">
        <v>45740</v>
      </c>
      <c r="E1269" s="145">
        <f>DATE(YEAR(D1269)+1,MONTH(D1269),DAY(D1269)-1)</f>
        <v>46104</v>
      </c>
      <c r="F1269" s="144" t="s">
        <v>5873</v>
      </c>
      <c r="G1269" s="148" t="s">
        <v>5406</v>
      </c>
      <c r="H1269" s="148" t="s">
        <v>154</v>
      </c>
      <c r="I1269" s="148" t="s">
        <v>2237</v>
      </c>
      <c r="J1269" s="144" t="s">
        <v>2467</v>
      </c>
      <c r="K1269" s="146" t="str">
        <f t="shared" si="175"/>
        <v>LP</v>
      </c>
      <c r="L1269" s="148" t="s">
        <v>6264</v>
      </c>
      <c r="M1269" s="144" t="str">
        <f t="shared" si="179"/>
        <v>Low</v>
      </c>
      <c r="N1269" s="148" t="s">
        <v>3164</v>
      </c>
      <c r="O1269" s="190"/>
      <c r="P1269" s="148" t="s">
        <v>2385</v>
      </c>
      <c r="Q1269" s="158" t="s">
        <v>5407</v>
      </c>
    </row>
    <row r="1270" spans="1:17" ht="69" customHeight="1" x14ac:dyDescent="0.4">
      <c r="A1270" s="144" t="str">
        <f t="shared" ca="1" si="177"/>
        <v>Expired</v>
      </c>
      <c r="B1270" s="144" t="s">
        <v>2699</v>
      </c>
      <c r="C1270" s="145">
        <v>42780</v>
      </c>
      <c r="D1270" s="145">
        <v>44524</v>
      </c>
      <c r="E1270" s="145">
        <v>44890</v>
      </c>
      <c r="F1270" s="144" t="s">
        <v>1983</v>
      </c>
      <c r="G1270" s="144" t="s">
        <v>5408</v>
      </c>
      <c r="H1270" s="144" t="s">
        <v>5</v>
      </c>
      <c r="I1270" s="144" t="s">
        <v>3492</v>
      </c>
      <c r="J1270" s="144" t="s">
        <v>2467</v>
      </c>
      <c r="K1270" s="146" t="str">
        <f t="shared" si="175"/>
        <v>LP</v>
      </c>
      <c r="L1270" s="148" t="s">
        <v>6264</v>
      </c>
      <c r="M1270" s="144" t="str">
        <f t="shared" si="179"/>
        <v>Low</v>
      </c>
      <c r="N1270" s="144" t="s">
        <v>4306</v>
      </c>
      <c r="O1270" s="189"/>
      <c r="P1270" s="144" t="s">
        <v>1667</v>
      </c>
      <c r="Q1270" s="147" t="s">
        <v>5409</v>
      </c>
    </row>
    <row r="1271" spans="1:17" ht="174.45" x14ac:dyDescent="0.4">
      <c r="A1271" s="144" t="str">
        <f t="shared" ca="1" si="177"/>
        <v>Active</v>
      </c>
      <c r="B1271" s="148" t="s">
        <v>8909</v>
      </c>
      <c r="C1271" s="153">
        <v>43089</v>
      </c>
      <c r="D1271" s="157">
        <v>45287</v>
      </c>
      <c r="E1271" s="145">
        <f>DATE(YEAR(D1271)+2,MONTH(D1271),DAY(D1271)-1)</f>
        <v>46017</v>
      </c>
      <c r="F1271" s="144" t="s">
        <v>1578</v>
      </c>
      <c r="G1271" s="148" t="s">
        <v>5410</v>
      </c>
      <c r="H1271" s="148" t="s">
        <v>10</v>
      </c>
      <c r="I1271" s="148" t="s">
        <v>2237</v>
      </c>
      <c r="J1271" s="144" t="s">
        <v>2467</v>
      </c>
      <c r="K1271" s="146" t="str">
        <f t="shared" si="175"/>
        <v>LP</v>
      </c>
      <c r="L1271" s="148" t="s">
        <v>6261</v>
      </c>
      <c r="M1271" s="144" t="str">
        <f t="shared" si="179"/>
        <v>Medium</v>
      </c>
      <c r="N1271" s="148" t="s">
        <v>3165</v>
      </c>
      <c r="O1271" s="190" t="s">
        <v>8910</v>
      </c>
      <c r="P1271" s="148" t="s">
        <v>8911</v>
      </c>
      <c r="Q1271" s="158" t="s">
        <v>8912</v>
      </c>
    </row>
    <row r="1272" spans="1:17" ht="67.5" customHeight="1" x14ac:dyDescent="0.4">
      <c r="A1272" s="144" t="str">
        <f t="shared" ca="1" si="177"/>
        <v>Active</v>
      </c>
      <c r="B1272" s="144" t="s">
        <v>5984</v>
      </c>
      <c r="C1272" s="145">
        <v>43920</v>
      </c>
      <c r="D1272" s="145">
        <v>45381</v>
      </c>
      <c r="E1272" s="145">
        <f>DATE(YEAR(D1272)+2,MONTH(D1272),DAY(D1272)-1)</f>
        <v>46110</v>
      </c>
      <c r="F1272" s="144" t="s">
        <v>3370</v>
      </c>
      <c r="G1272" s="144" t="s">
        <v>4630</v>
      </c>
      <c r="H1272" s="144" t="s">
        <v>7919</v>
      </c>
      <c r="I1272" s="144" t="s">
        <v>3492</v>
      </c>
      <c r="J1272" s="144" t="s">
        <v>2467</v>
      </c>
      <c r="K1272" s="146" t="str">
        <f t="shared" si="175"/>
        <v>LP</v>
      </c>
      <c r="L1272" s="148" t="s">
        <v>6261</v>
      </c>
      <c r="M1272" s="144" t="str">
        <f t="shared" si="179"/>
        <v>Medium</v>
      </c>
      <c r="N1272" s="144" t="s">
        <v>5411</v>
      </c>
      <c r="O1272" s="189"/>
      <c r="P1272" s="144" t="s">
        <v>1661</v>
      </c>
      <c r="Q1272" s="147" t="s">
        <v>5412</v>
      </c>
    </row>
    <row r="1273" spans="1:17" ht="142.75" x14ac:dyDescent="0.4">
      <c r="A1273" s="144" t="str">
        <f t="shared" ca="1" si="177"/>
        <v>Expired</v>
      </c>
      <c r="B1273" s="144" t="s">
        <v>9511</v>
      </c>
      <c r="C1273" s="145">
        <v>41856</v>
      </c>
      <c r="D1273" s="145">
        <f>C1273</f>
        <v>41856</v>
      </c>
      <c r="E1273" s="145">
        <f>DATE(YEAR(D1273)+2,MONTH(D1273),DAY(D1273)-1)</f>
        <v>42586</v>
      </c>
      <c r="F1273" s="144" t="s">
        <v>3371</v>
      </c>
      <c r="G1273" s="144" t="s">
        <v>5413</v>
      </c>
      <c r="H1273" s="144" t="s">
        <v>7919</v>
      </c>
      <c r="I1273" s="144" t="s">
        <v>3492</v>
      </c>
      <c r="J1273" s="144" t="s">
        <v>2467</v>
      </c>
      <c r="K1273" s="146" t="str">
        <f t="shared" si="175"/>
        <v>LP</v>
      </c>
      <c r="L1273" s="148" t="s">
        <v>6261</v>
      </c>
      <c r="M1273" s="144" t="str">
        <f t="shared" si="179"/>
        <v>Medium</v>
      </c>
      <c r="N1273" s="144" t="s">
        <v>7760</v>
      </c>
      <c r="O1273" s="189" t="s">
        <v>9512</v>
      </c>
      <c r="P1273" s="144" t="s">
        <v>9514</v>
      </c>
      <c r="Q1273" s="147" t="s">
        <v>9513</v>
      </c>
    </row>
    <row r="1274" spans="1:17" ht="95.15" x14ac:dyDescent="0.4">
      <c r="A1274" s="144" t="str">
        <f t="shared" ca="1" si="177"/>
        <v>Active</v>
      </c>
      <c r="B1274" s="144" t="s">
        <v>10680</v>
      </c>
      <c r="C1274" s="145">
        <v>45856</v>
      </c>
      <c r="D1274" s="145">
        <v>45856</v>
      </c>
      <c r="E1274" s="145">
        <f>DATE(YEAR(D1274)+2,MONTH(D1274),DAY(D1274)-1)</f>
        <v>46585</v>
      </c>
      <c r="F1274" s="144" t="s">
        <v>10681</v>
      </c>
      <c r="G1274" s="144" t="s">
        <v>10682</v>
      </c>
      <c r="H1274" s="144" t="s">
        <v>7919</v>
      </c>
      <c r="I1274" s="144" t="s">
        <v>3492</v>
      </c>
      <c r="J1274" s="144" t="s">
        <v>2467</v>
      </c>
      <c r="K1274" s="146" t="str">
        <f t="shared" si="175"/>
        <v>LP</v>
      </c>
      <c r="L1274" s="144" t="s">
        <v>6261</v>
      </c>
      <c r="M1274" s="144" t="str">
        <f>IF(EXACT(L1274,"Overseas Charities Operating in Jamaica"),"Medium",IF(EXACT(L1274,"Muslim Groups/Foundations"),"Medium",IF(EXACT(L1274,"Churches"),"Low",IF(EXACT(L1274,"Benevolent Societies"),"Low",IF(EXACT(L1274,"Alumni/Past Students Associations"),"Low",IF(EXACT(L1274,"Schools(Government/Private)"),"Low",IF(EXACT(L1274,"Govt.Based Trusts/Charities"),"Low",IF(EXACT(L1274,"Trust"),"Medium",IF(EXACT(L1274,"Company Based Foundations"),"Medium",IF(EXACT(L1274,"Other Foundations"),"Medium",IF(EXACT(L1274,"Unincorporated Groups"),"Medium","")))))))))))</f>
        <v>Medium</v>
      </c>
      <c r="N1274" s="144" t="s">
        <v>10683</v>
      </c>
      <c r="O1274" s="189" t="s">
        <v>10684</v>
      </c>
      <c r="P1274" s="144" t="s">
        <v>10685</v>
      </c>
      <c r="Q1274" s="147" t="s">
        <v>10686</v>
      </c>
    </row>
    <row r="1275" spans="1:17" ht="57" customHeight="1" x14ac:dyDescent="0.4">
      <c r="A1275" s="144" t="s">
        <v>3417</v>
      </c>
      <c r="B1275" s="144" t="s">
        <v>6730</v>
      </c>
      <c r="C1275" s="145">
        <v>45029</v>
      </c>
      <c r="D1275" s="145">
        <v>45029</v>
      </c>
      <c r="E1275" s="145">
        <v>45759</v>
      </c>
      <c r="F1275" s="144" t="s">
        <v>6731</v>
      </c>
      <c r="G1275" s="144" t="s">
        <v>6732</v>
      </c>
      <c r="H1275" s="144" t="s">
        <v>7</v>
      </c>
      <c r="I1275" s="144" t="s">
        <v>2237</v>
      </c>
      <c r="J1275" s="144" t="s">
        <v>2467</v>
      </c>
      <c r="K1275" s="146" t="s">
        <v>2580</v>
      </c>
      <c r="L1275" s="144" t="s">
        <v>6261</v>
      </c>
      <c r="M1275" s="144" t="s">
        <v>2364</v>
      </c>
      <c r="N1275" s="144" t="s">
        <v>6733</v>
      </c>
      <c r="O1275" s="189"/>
      <c r="P1275" s="144" t="s">
        <v>6734</v>
      </c>
      <c r="Q1275" s="152" t="s">
        <v>6735</v>
      </c>
    </row>
    <row r="1276" spans="1:17" ht="69" customHeight="1" x14ac:dyDescent="0.4">
      <c r="A1276" s="144" t="str">
        <f t="shared" ref="A1276:A1307" ca="1" si="180">IF(E1276&lt;TODAY(),"Expired","Active")</f>
        <v>Active</v>
      </c>
      <c r="B1276" s="144" t="s">
        <v>2679</v>
      </c>
      <c r="C1276" s="145">
        <v>44524</v>
      </c>
      <c r="D1276" s="145">
        <v>45620</v>
      </c>
      <c r="E1276" s="145">
        <f t="shared" ref="E1276:E1282" si="181">DATE(YEAR(D1276)+2,MONTH(D1276),DAY(D1276)-1)</f>
        <v>46349</v>
      </c>
      <c r="F1276" s="144" t="s">
        <v>5875</v>
      </c>
      <c r="G1276" s="144" t="s">
        <v>5415</v>
      </c>
      <c r="H1276" s="144" t="s">
        <v>19</v>
      </c>
      <c r="I1276" s="144" t="s">
        <v>3492</v>
      </c>
      <c r="J1276" s="144" t="s">
        <v>2467</v>
      </c>
      <c r="K1276" s="146" t="str">
        <f t="shared" ref="K1276:K1311" si="182">IF(EXACT(J1276,"C - COMPANY ACT"),"LP",IF(EXACT(J1276,"V- VEST ACT (WITHIN PARLIAMENT) "),"LP",IF(EXACT(J1276,"FS - FRIENDLY SOCIETIES ACT"),"LP",IF(EXACT(J1276,"UN - UNICORPORATED"),"LA",""))))</f>
        <v>LP</v>
      </c>
      <c r="L1276" s="148" t="s">
        <v>6261</v>
      </c>
      <c r="M1276" s="144" t="str">
        <f t="shared" ref="M1276:M1295" si="183">IF(EXACT(L1276,"Overseas Charities Operating in Jamaica"),"Medium",IF(EXACT(L1276,"Muslim Groups/Foundations"),"Medium",IF(EXACT(L1276,"Churches"),"Low",IF(EXACT(L1276,"Benevolent Societies"),"Low",IF(EXACT(L1276,"Alumni/Past Students'associations"),"Low",IF(EXACT(L1276,"Schools(Government/Private)"),"Low",IF(EXACT(L1276,"Govt.Based Trust/Charities"),"Low",IF(EXACT(L1276,"Trust"),"Medium",IF(EXACT(L1276,"Company Based Foundations"),"Medium",IF(EXACT(L1276,"Other Foundations"),"Medium",IF(EXACT(L1276,"Unincorporated Groups"),"Medium","")))))))))))</f>
        <v>Medium</v>
      </c>
      <c r="N1276" s="144" t="s">
        <v>5416</v>
      </c>
      <c r="O1276" s="189" t="s">
        <v>10226</v>
      </c>
      <c r="P1276" s="144" t="s">
        <v>10228</v>
      </c>
      <c r="Q1276" s="152" t="s">
        <v>10227</v>
      </c>
    </row>
    <row r="1277" spans="1:17" ht="111" x14ac:dyDescent="0.4">
      <c r="A1277" s="144" t="str">
        <f t="shared" ca="1" si="180"/>
        <v>Active</v>
      </c>
      <c r="B1277" s="144" t="s">
        <v>5885</v>
      </c>
      <c r="C1277" s="145">
        <v>44753</v>
      </c>
      <c r="D1277" s="145">
        <v>45484</v>
      </c>
      <c r="E1277" s="145">
        <f t="shared" si="181"/>
        <v>46213</v>
      </c>
      <c r="F1277" s="144" t="s">
        <v>5886</v>
      </c>
      <c r="G1277" s="144" t="s">
        <v>5887</v>
      </c>
      <c r="H1277" s="144" t="s">
        <v>23</v>
      </c>
      <c r="I1277" s="144" t="s">
        <v>3492</v>
      </c>
      <c r="J1277" s="144" t="s">
        <v>2467</v>
      </c>
      <c r="K1277" s="146" t="str">
        <f t="shared" si="182"/>
        <v>LP</v>
      </c>
      <c r="L1277" s="148" t="s">
        <v>6261</v>
      </c>
      <c r="M1277" s="144" t="str">
        <f t="shared" si="183"/>
        <v>Medium</v>
      </c>
      <c r="N1277" s="144" t="s">
        <v>6135</v>
      </c>
      <c r="O1277" s="189" t="s">
        <v>9898</v>
      </c>
      <c r="P1277" s="144" t="s">
        <v>9899</v>
      </c>
      <c r="Q1277" s="152" t="s">
        <v>9900</v>
      </c>
    </row>
    <row r="1278" spans="1:17" ht="95.15" x14ac:dyDescent="0.4">
      <c r="A1278" s="144" t="str">
        <f t="shared" ca="1" si="180"/>
        <v>Expired</v>
      </c>
      <c r="B1278" s="144" t="s">
        <v>1470</v>
      </c>
      <c r="C1278" s="145">
        <v>43644</v>
      </c>
      <c r="D1278" s="145">
        <f>C1278</f>
        <v>43644</v>
      </c>
      <c r="E1278" s="145">
        <f t="shared" si="181"/>
        <v>44374</v>
      </c>
      <c r="F1278" s="144" t="s">
        <v>2017</v>
      </c>
      <c r="G1278" s="144" t="s">
        <v>5417</v>
      </c>
      <c r="H1278" s="144" t="s">
        <v>7919</v>
      </c>
      <c r="I1278" s="144" t="s">
        <v>3492</v>
      </c>
      <c r="J1278" s="144" t="s">
        <v>2467</v>
      </c>
      <c r="K1278" s="146" t="str">
        <f t="shared" si="182"/>
        <v>LP</v>
      </c>
      <c r="L1278" s="148" t="s">
        <v>6264</v>
      </c>
      <c r="M1278" s="144" t="str">
        <f t="shared" si="183"/>
        <v>Low</v>
      </c>
      <c r="N1278" s="144" t="s">
        <v>7761</v>
      </c>
      <c r="O1278" s="189" t="s">
        <v>10566</v>
      </c>
      <c r="P1278" s="144" t="s">
        <v>9510</v>
      </c>
      <c r="Q1278" s="147" t="s">
        <v>9509</v>
      </c>
    </row>
    <row r="1279" spans="1:17" ht="79.3" x14ac:dyDescent="0.4">
      <c r="A1279" s="144" t="str">
        <f t="shared" ca="1" si="180"/>
        <v>Active</v>
      </c>
      <c r="B1279" s="144" t="s">
        <v>2696</v>
      </c>
      <c r="C1279" s="145">
        <v>43742</v>
      </c>
      <c r="D1279" s="145">
        <v>45569</v>
      </c>
      <c r="E1279" s="145">
        <f t="shared" si="181"/>
        <v>46298</v>
      </c>
      <c r="F1279" s="144" t="s">
        <v>10047</v>
      </c>
      <c r="G1279" s="144" t="s">
        <v>5420</v>
      </c>
      <c r="H1279" s="144" t="s">
        <v>7919</v>
      </c>
      <c r="I1279" s="144" t="s">
        <v>3492</v>
      </c>
      <c r="J1279" s="144" t="s">
        <v>2467</v>
      </c>
      <c r="K1279" s="146" t="str">
        <f t="shared" si="182"/>
        <v>LP</v>
      </c>
      <c r="L1279" s="148" t="s">
        <v>6269</v>
      </c>
      <c r="M1279" s="144" t="str">
        <f t="shared" si="183"/>
        <v>Medium</v>
      </c>
      <c r="N1279" s="144" t="s">
        <v>7762</v>
      </c>
      <c r="O1279" s="189" t="s">
        <v>10202</v>
      </c>
      <c r="P1279" s="144" t="s">
        <v>6281</v>
      </c>
      <c r="Q1279" s="152" t="s">
        <v>10203</v>
      </c>
    </row>
    <row r="1280" spans="1:17" ht="31.75" x14ac:dyDescent="0.4">
      <c r="A1280" s="144" t="str">
        <f t="shared" ca="1" si="180"/>
        <v>Expired</v>
      </c>
      <c r="B1280" s="144" t="s">
        <v>1085</v>
      </c>
      <c r="C1280" s="145">
        <v>43014</v>
      </c>
      <c r="D1280" s="145">
        <v>44256</v>
      </c>
      <c r="E1280" s="145">
        <f t="shared" si="181"/>
        <v>44985</v>
      </c>
      <c r="F1280" s="144" t="s">
        <v>1074</v>
      </c>
      <c r="G1280" s="144" t="s">
        <v>5421</v>
      </c>
      <c r="H1280" s="144" t="s">
        <v>36</v>
      </c>
      <c r="I1280" s="144" t="s">
        <v>3492</v>
      </c>
      <c r="J1280" s="144" t="s">
        <v>2467</v>
      </c>
      <c r="K1280" s="146" t="str">
        <f t="shared" si="182"/>
        <v>LP</v>
      </c>
      <c r="L1280" s="148" t="s">
        <v>6266</v>
      </c>
      <c r="M1280" s="144" t="str">
        <f t="shared" si="183"/>
        <v>Low</v>
      </c>
      <c r="N1280" s="144" t="s">
        <v>5422</v>
      </c>
      <c r="O1280" s="189"/>
      <c r="P1280" s="144" t="s">
        <v>2176</v>
      </c>
      <c r="Q1280" s="152" t="s">
        <v>749</v>
      </c>
    </row>
    <row r="1281" spans="1:17" ht="63.75" customHeight="1" x14ac:dyDescent="0.4">
      <c r="A1281" s="144" t="str">
        <f t="shared" ca="1" si="180"/>
        <v>Active</v>
      </c>
      <c r="B1281" s="144" t="s">
        <v>5890</v>
      </c>
      <c r="C1281" s="145">
        <v>41786</v>
      </c>
      <c r="D1281" s="145">
        <v>45439</v>
      </c>
      <c r="E1281" s="145">
        <f t="shared" si="181"/>
        <v>46168</v>
      </c>
      <c r="F1281" s="144" t="s">
        <v>93</v>
      </c>
      <c r="G1281" s="144" t="s">
        <v>7289</v>
      </c>
      <c r="H1281" s="144" t="s">
        <v>7919</v>
      </c>
      <c r="I1281" s="144" t="s">
        <v>3492</v>
      </c>
      <c r="J1281" s="144" t="s">
        <v>2467</v>
      </c>
      <c r="K1281" s="146" t="str">
        <f t="shared" si="182"/>
        <v>LP</v>
      </c>
      <c r="L1281" s="148" t="s">
        <v>6264</v>
      </c>
      <c r="M1281" s="144" t="str">
        <f t="shared" si="183"/>
        <v>Low</v>
      </c>
      <c r="N1281" s="144" t="s">
        <v>276</v>
      </c>
      <c r="O1281" s="189" t="s">
        <v>9434</v>
      </c>
      <c r="P1281" s="144" t="s">
        <v>9435</v>
      </c>
      <c r="Q1281" s="152" t="s">
        <v>9436</v>
      </c>
    </row>
    <row r="1282" spans="1:17" ht="55.5" customHeight="1" x14ac:dyDescent="0.4">
      <c r="A1282" s="144" t="str">
        <f t="shared" ca="1" si="180"/>
        <v>Expired</v>
      </c>
      <c r="B1282" s="144" t="s">
        <v>1656</v>
      </c>
      <c r="C1282" s="145">
        <v>44175</v>
      </c>
      <c r="D1282" s="145">
        <f>C1282</f>
        <v>44175</v>
      </c>
      <c r="E1282" s="145">
        <f t="shared" si="181"/>
        <v>44904</v>
      </c>
      <c r="F1282" s="144" t="s">
        <v>1979</v>
      </c>
      <c r="G1282" s="144" t="s">
        <v>5427</v>
      </c>
      <c r="H1282" s="144" t="s">
        <v>450</v>
      </c>
      <c r="I1282" s="144" t="s">
        <v>3492</v>
      </c>
      <c r="J1282" s="144" t="s">
        <v>2467</v>
      </c>
      <c r="K1282" s="146" t="str">
        <f t="shared" si="182"/>
        <v>LP</v>
      </c>
      <c r="L1282" s="148" t="s">
        <v>6264</v>
      </c>
      <c r="M1282" s="144" t="str">
        <f t="shared" si="183"/>
        <v>Low</v>
      </c>
      <c r="N1282" s="144" t="s">
        <v>1364</v>
      </c>
      <c r="O1282" s="189" t="s">
        <v>9499</v>
      </c>
      <c r="P1282" s="144" t="s">
        <v>9500</v>
      </c>
      <c r="Q1282" s="152" t="s">
        <v>9501</v>
      </c>
    </row>
    <row r="1283" spans="1:17" ht="46.5" customHeight="1" x14ac:dyDescent="0.4">
      <c r="A1283" s="144" t="str">
        <f t="shared" ca="1" si="180"/>
        <v>Active</v>
      </c>
      <c r="B1283" s="144" t="s">
        <v>2605</v>
      </c>
      <c r="C1283" s="145">
        <v>42187</v>
      </c>
      <c r="D1283" s="145">
        <v>45840</v>
      </c>
      <c r="E1283" s="145">
        <f>DATE(YEAR(D1283),MONTH(D1283)+18,DAY(D1283)-1)</f>
        <v>46388</v>
      </c>
      <c r="F1283" s="144" t="s">
        <v>597</v>
      </c>
      <c r="G1283" s="144" t="s">
        <v>9953</v>
      </c>
      <c r="H1283" s="144" t="s">
        <v>7919</v>
      </c>
      <c r="I1283" s="144" t="s">
        <v>3492</v>
      </c>
      <c r="J1283" s="144" t="s">
        <v>2467</v>
      </c>
      <c r="K1283" s="146" t="str">
        <f t="shared" si="182"/>
        <v>LP</v>
      </c>
      <c r="L1283" s="148" t="s">
        <v>6264</v>
      </c>
      <c r="M1283" s="144" t="str">
        <f t="shared" si="183"/>
        <v>Low</v>
      </c>
      <c r="N1283" s="144" t="s">
        <v>1108</v>
      </c>
      <c r="O1283" s="189" t="s">
        <v>7941</v>
      </c>
      <c r="P1283" s="144" t="s">
        <v>7942</v>
      </c>
      <c r="Q1283" s="147" t="s">
        <v>7943</v>
      </c>
    </row>
    <row r="1284" spans="1:17" ht="31.75" x14ac:dyDescent="0.4">
      <c r="A1284" s="144" t="str">
        <f t="shared" ca="1" si="180"/>
        <v>Expired</v>
      </c>
      <c r="B1284" s="148" t="s">
        <v>3166</v>
      </c>
      <c r="C1284" s="153">
        <v>43746</v>
      </c>
      <c r="D1284" s="157">
        <v>44477</v>
      </c>
      <c r="E1284" s="145">
        <f>DATE(YEAR(D1284)+2,MONTH(D1284),DAY(D1284)-1)</f>
        <v>45206</v>
      </c>
      <c r="F1284" s="144" t="s">
        <v>3375</v>
      </c>
      <c r="G1284" s="148" t="s">
        <v>5428</v>
      </c>
      <c r="H1284" s="144" t="s">
        <v>36</v>
      </c>
      <c r="I1284" s="148" t="s">
        <v>2237</v>
      </c>
      <c r="J1284" s="169" t="s">
        <v>2467</v>
      </c>
      <c r="K1284" s="146" t="str">
        <f t="shared" si="182"/>
        <v>LP</v>
      </c>
      <c r="L1284" s="148" t="s">
        <v>6261</v>
      </c>
      <c r="M1284" s="144" t="str">
        <f t="shared" si="183"/>
        <v>Medium</v>
      </c>
      <c r="N1284" s="148" t="s">
        <v>7763</v>
      </c>
      <c r="O1284" s="190"/>
      <c r="P1284" s="148" t="s">
        <v>3167</v>
      </c>
      <c r="Q1284" s="147" t="s">
        <v>5429</v>
      </c>
    </row>
    <row r="1285" spans="1:17" ht="95.15" x14ac:dyDescent="0.4">
      <c r="A1285" s="144" t="str">
        <f t="shared" ca="1" si="180"/>
        <v>Active</v>
      </c>
      <c r="B1285" s="148" t="s">
        <v>9148</v>
      </c>
      <c r="C1285" s="153">
        <v>42324</v>
      </c>
      <c r="D1285" s="157">
        <v>45612</v>
      </c>
      <c r="E1285" s="145">
        <f>DATE(YEAR(D1285)+1,MONTH(D1285),DAY(D1285)-1)</f>
        <v>45976</v>
      </c>
      <c r="F1285" s="144" t="s">
        <v>691</v>
      </c>
      <c r="G1285" s="148" t="s">
        <v>10214</v>
      </c>
      <c r="H1285" s="144" t="s">
        <v>36</v>
      </c>
      <c r="I1285" s="148" t="s">
        <v>3492</v>
      </c>
      <c r="J1285" s="144" t="s">
        <v>2467</v>
      </c>
      <c r="K1285" s="146" t="str">
        <f t="shared" si="182"/>
        <v>LP</v>
      </c>
      <c r="L1285" s="148" t="s">
        <v>6261</v>
      </c>
      <c r="M1285" s="144" t="str">
        <f t="shared" si="183"/>
        <v>Medium</v>
      </c>
      <c r="N1285" s="148" t="s">
        <v>3480</v>
      </c>
      <c r="O1285" s="190" t="s">
        <v>9149</v>
      </c>
      <c r="P1285" s="148" t="s">
        <v>9150</v>
      </c>
      <c r="Q1285" s="147" t="s">
        <v>9151</v>
      </c>
    </row>
    <row r="1286" spans="1:17" ht="31.75" x14ac:dyDescent="0.4">
      <c r="A1286" s="144" t="str">
        <f t="shared" ca="1" si="180"/>
        <v>Active</v>
      </c>
      <c r="B1286" s="148" t="s">
        <v>10787</v>
      </c>
      <c r="C1286" s="148" t="s">
        <v>749</v>
      </c>
      <c r="D1286" s="157">
        <v>45879</v>
      </c>
      <c r="E1286" s="145">
        <f>DATE(YEAR(D1286)+2,MONTH(D1286),DAY(D1286)+1)</f>
        <v>46610</v>
      </c>
      <c r="F1286" s="144" t="s">
        <v>1579</v>
      </c>
      <c r="G1286" s="148" t="s">
        <v>5430</v>
      </c>
      <c r="H1286" s="144" t="s">
        <v>36</v>
      </c>
      <c r="I1286" s="148" t="s">
        <v>2237</v>
      </c>
      <c r="J1286" s="169" t="s">
        <v>2560</v>
      </c>
      <c r="K1286" s="146" t="str">
        <f t="shared" si="182"/>
        <v>LP</v>
      </c>
      <c r="L1286" s="148" t="s">
        <v>6266</v>
      </c>
      <c r="M1286" s="144" t="str">
        <f t="shared" si="183"/>
        <v>Low</v>
      </c>
      <c r="N1286" s="148"/>
      <c r="O1286" s="190"/>
      <c r="P1286" s="148"/>
      <c r="Q1286" s="168"/>
    </row>
    <row r="1287" spans="1:17" ht="70.5" customHeight="1" x14ac:dyDescent="0.4">
      <c r="A1287" s="144" t="str">
        <f t="shared" ca="1" si="180"/>
        <v>Expired</v>
      </c>
      <c r="B1287" s="148" t="s">
        <v>3168</v>
      </c>
      <c r="C1287" s="153">
        <v>42928</v>
      </c>
      <c r="D1287" s="157">
        <v>44441</v>
      </c>
      <c r="E1287" s="145">
        <f t="shared" ref="E1287:E1308" si="184">DATE(YEAR(D1287)+2,MONTH(D1287),DAY(D1287)-1)</f>
        <v>45170</v>
      </c>
      <c r="F1287" s="144" t="s">
        <v>997</v>
      </c>
      <c r="G1287" s="148" t="s">
        <v>5431</v>
      </c>
      <c r="H1287" s="148" t="s">
        <v>450</v>
      </c>
      <c r="I1287" s="148" t="s">
        <v>2237</v>
      </c>
      <c r="J1287" s="169"/>
      <c r="K1287" s="146" t="str">
        <f t="shared" si="182"/>
        <v/>
      </c>
      <c r="L1287" s="148" t="s">
        <v>6271</v>
      </c>
      <c r="M1287" s="144" t="str">
        <f t="shared" si="183"/>
        <v>Low</v>
      </c>
      <c r="N1287" s="148" t="s">
        <v>3481</v>
      </c>
      <c r="O1287" s="190"/>
      <c r="P1287" s="148" t="s">
        <v>2386</v>
      </c>
      <c r="Q1287" s="168" t="s">
        <v>5432</v>
      </c>
    </row>
    <row r="1288" spans="1:17" ht="31.75" x14ac:dyDescent="0.4">
      <c r="A1288" s="144" t="str">
        <f t="shared" ca="1" si="180"/>
        <v>Expired</v>
      </c>
      <c r="B1288" s="148" t="s">
        <v>1580</v>
      </c>
      <c r="C1288" s="153">
        <v>43341</v>
      </c>
      <c r="D1288" s="157">
        <v>43341</v>
      </c>
      <c r="E1288" s="145">
        <f t="shared" si="184"/>
        <v>44071</v>
      </c>
      <c r="F1288" s="144" t="s">
        <v>1581</v>
      </c>
      <c r="G1288" s="148" t="s">
        <v>5433</v>
      </c>
      <c r="H1288" s="148" t="s">
        <v>10</v>
      </c>
      <c r="I1288" s="148" t="s">
        <v>2237</v>
      </c>
      <c r="J1288" s="147"/>
      <c r="K1288" s="146" t="str">
        <f t="shared" si="182"/>
        <v/>
      </c>
      <c r="L1288" s="148" t="s">
        <v>6261</v>
      </c>
      <c r="M1288" s="144" t="str">
        <f t="shared" si="183"/>
        <v>Medium</v>
      </c>
      <c r="N1288" s="148" t="s">
        <v>5434</v>
      </c>
      <c r="O1288" s="190"/>
      <c r="P1288" s="148" t="s">
        <v>2387</v>
      </c>
      <c r="Q1288" s="158" t="s">
        <v>5435</v>
      </c>
    </row>
    <row r="1289" spans="1:17" ht="70.5" customHeight="1" x14ac:dyDescent="0.4">
      <c r="A1289" s="144" t="str">
        <f t="shared" ca="1" si="180"/>
        <v>Expired</v>
      </c>
      <c r="B1289" s="144" t="s">
        <v>1125</v>
      </c>
      <c r="C1289" s="145">
        <v>43056</v>
      </c>
      <c r="D1289" s="145">
        <f>C1289</f>
        <v>43056</v>
      </c>
      <c r="E1289" s="145">
        <f t="shared" si="184"/>
        <v>43785</v>
      </c>
      <c r="F1289" s="144" t="s">
        <v>1128</v>
      </c>
      <c r="G1289" s="144" t="s">
        <v>5436</v>
      </c>
      <c r="H1289" s="144" t="s">
        <v>7919</v>
      </c>
      <c r="I1289" s="144" t="s">
        <v>3492</v>
      </c>
      <c r="J1289" s="144" t="s">
        <v>2467</v>
      </c>
      <c r="K1289" s="146" t="str">
        <f t="shared" si="182"/>
        <v>LP</v>
      </c>
      <c r="L1289" s="148" t="s">
        <v>6266</v>
      </c>
      <c r="M1289" s="144" t="str">
        <f t="shared" si="183"/>
        <v>Low</v>
      </c>
      <c r="N1289" s="144" t="s">
        <v>7764</v>
      </c>
      <c r="O1289" s="189" t="s">
        <v>9460</v>
      </c>
      <c r="P1289" s="144" t="s">
        <v>9461</v>
      </c>
      <c r="Q1289" s="152" t="s">
        <v>9462</v>
      </c>
    </row>
    <row r="1290" spans="1:17" ht="55.5" customHeight="1" x14ac:dyDescent="0.4">
      <c r="A1290" s="144" t="str">
        <f t="shared" ca="1" si="180"/>
        <v>Active</v>
      </c>
      <c r="B1290" s="144" t="s">
        <v>6596</v>
      </c>
      <c r="C1290" s="145">
        <v>44047</v>
      </c>
      <c r="D1290" s="145">
        <v>45508</v>
      </c>
      <c r="E1290" s="145">
        <f t="shared" si="184"/>
        <v>46237</v>
      </c>
      <c r="F1290" s="144" t="s">
        <v>6054</v>
      </c>
      <c r="G1290" s="144" t="s">
        <v>5437</v>
      </c>
      <c r="H1290" s="144" t="s">
        <v>7919</v>
      </c>
      <c r="I1290" s="144" t="s">
        <v>3492</v>
      </c>
      <c r="J1290" s="144" t="s">
        <v>2467</v>
      </c>
      <c r="K1290" s="146" t="str">
        <f t="shared" si="182"/>
        <v>LP</v>
      </c>
      <c r="L1290" s="148" t="s">
        <v>6264</v>
      </c>
      <c r="M1290" s="144" t="str">
        <f t="shared" si="183"/>
        <v>Low</v>
      </c>
      <c r="N1290" s="144" t="s">
        <v>1364</v>
      </c>
      <c r="O1290" s="189" t="s">
        <v>10225</v>
      </c>
      <c r="P1290" s="144" t="s">
        <v>6598</v>
      </c>
      <c r="Q1290" s="152" t="s">
        <v>6597</v>
      </c>
    </row>
    <row r="1291" spans="1:17" ht="89.25" customHeight="1" x14ac:dyDescent="0.4">
      <c r="A1291" s="144" t="str">
        <f t="shared" ca="1" si="180"/>
        <v>Expired</v>
      </c>
      <c r="B1291" s="144" t="s">
        <v>1134</v>
      </c>
      <c r="C1291" s="145">
        <v>43105</v>
      </c>
      <c r="D1291" s="145">
        <f>C1291</f>
        <v>43105</v>
      </c>
      <c r="E1291" s="145">
        <f t="shared" si="184"/>
        <v>43834</v>
      </c>
      <c r="F1291" s="144" t="s">
        <v>1144</v>
      </c>
      <c r="G1291" s="144" t="s">
        <v>5438</v>
      </c>
      <c r="H1291" s="144" t="s">
        <v>5</v>
      </c>
      <c r="I1291" s="144" t="s">
        <v>3492</v>
      </c>
      <c r="J1291" s="144" t="s">
        <v>2467</v>
      </c>
      <c r="K1291" s="146" t="str">
        <f t="shared" si="182"/>
        <v>LP</v>
      </c>
      <c r="L1291" s="148" t="s">
        <v>6264</v>
      </c>
      <c r="M1291" s="144" t="str">
        <f t="shared" si="183"/>
        <v>Low</v>
      </c>
      <c r="N1291" s="144" t="s">
        <v>7765</v>
      </c>
      <c r="O1291" s="189" t="s">
        <v>9457</v>
      </c>
      <c r="P1291" s="144" t="s">
        <v>9458</v>
      </c>
      <c r="Q1291" s="147" t="s">
        <v>9459</v>
      </c>
    </row>
    <row r="1292" spans="1:17" ht="31.75" x14ac:dyDescent="0.4">
      <c r="A1292" s="144" t="str">
        <f t="shared" ca="1" si="180"/>
        <v>Expired</v>
      </c>
      <c r="B1292" s="144" t="s">
        <v>470</v>
      </c>
      <c r="C1292" s="145">
        <v>41969</v>
      </c>
      <c r="D1292" s="145">
        <v>42700</v>
      </c>
      <c r="E1292" s="145">
        <f t="shared" si="184"/>
        <v>43429</v>
      </c>
      <c r="F1292" s="144" t="s">
        <v>471</v>
      </c>
      <c r="G1292" s="144" t="s">
        <v>5439</v>
      </c>
      <c r="H1292" s="144" t="s">
        <v>4709</v>
      </c>
      <c r="I1292" s="144" t="s">
        <v>2237</v>
      </c>
      <c r="J1292" s="144" t="s">
        <v>2467</v>
      </c>
      <c r="K1292" s="146" t="str">
        <f t="shared" si="182"/>
        <v>LP</v>
      </c>
      <c r="L1292" s="148" t="s">
        <v>6263</v>
      </c>
      <c r="M1292" s="144" t="str">
        <f t="shared" si="183"/>
        <v>Medium</v>
      </c>
      <c r="N1292" s="144" t="s">
        <v>5440</v>
      </c>
      <c r="O1292" s="189"/>
      <c r="P1292" s="144"/>
      <c r="Q1292" s="152"/>
    </row>
    <row r="1293" spans="1:17" ht="142.75" x14ac:dyDescent="0.4">
      <c r="A1293" s="144" t="str">
        <f t="shared" ca="1" si="180"/>
        <v>Expired</v>
      </c>
      <c r="B1293" s="144" t="s">
        <v>2769</v>
      </c>
      <c r="C1293" s="145">
        <v>42963</v>
      </c>
      <c r="D1293" s="145">
        <v>45154</v>
      </c>
      <c r="E1293" s="145">
        <f t="shared" si="184"/>
        <v>45884</v>
      </c>
      <c r="F1293" s="144" t="s">
        <v>1022</v>
      </c>
      <c r="G1293" s="144" t="s">
        <v>8888</v>
      </c>
      <c r="H1293" s="144" t="s">
        <v>19</v>
      </c>
      <c r="I1293" s="144" t="s">
        <v>3492</v>
      </c>
      <c r="J1293" s="144" t="s">
        <v>2467</v>
      </c>
      <c r="K1293" s="146" t="str">
        <f t="shared" si="182"/>
        <v>LP</v>
      </c>
      <c r="L1293" s="148" t="s">
        <v>6264</v>
      </c>
      <c r="M1293" s="144" t="str">
        <f t="shared" si="183"/>
        <v>Low</v>
      </c>
      <c r="N1293" s="144" t="s">
        <v>7767</v>
      </c>
      <c r="O1293" s="189" t="s">
        <v>8889</v>
      </c>
      <c r="P1293" s="144" t="s">
        <v>8890</v>
      </c>
      <c r="Q1293" s="147" t="s">
        <v>5442</v>
      </c>
    </row>
    <row r="1294" spans="1:17" ht="95.15" x14ac:dyDescent="0.4">
      <c r="A1294" s="144" t="str">
        <f t="shared" ca="1" si="180"/>
        <v>Expired</v>
      </c>
      <c r="B1294" s="144" t="s">
        <v>1495</v>
      </c>
      <c r="C1294" s="145">
        <v>43626</v>
      </c>
      <c r="D1294" s="145">
        <f>C1294</f>
        <v>43626</v>
      </c>
      <c r="E1294" s="145">
        <f t="shared" si="184"/>
        <v>44356</v>
      </c>
      <c r="F1294" s="144" t="s">
        <v>6056</v>
      </c>
      <c r="G1294" s="144" t="s">
        <v>5443</v>
      </c>
      <c r="H1294" s="144" t="s">
        <v>19</v>
      </c>
      <c r="I1294" s="144" t="s">
        <v>3492</v>
      </c>
      <c r="J1294" s="144" t="s">
        <v>2467</v>
      </c>
      <c r="K1294" s="146" t="str">
        <f t="shared" si="182"/>
        <v>LP</v>
      </c>
      <c r="L1294" s="148" t="s">
        <v>6264</v>
      </c>
      <c r="M1294" s="144" t="str">
        <f t="shared" si="183"/>
        <v>Low</v>
      </c>
      <c r="N1294" s="144" t="s">
        <v>7768</v>
      </c>
      <c r="O1294" s="189" t="s">
        <v>9455</v>
      </c>
      <c r="P1294" s="144" t="s">
        <v>9454</v>
      </c>
      <c r="Q1294" s="147" t="s">
        <v>9456</v>
      </c>
    </row>
    <row r="1295" spans="1:17" ht="47.6" x14ac:dyDescent="0.4">
      <c r="A1295" s="144" t="str">
        <f t="shared" ca="1" si="180"/>
        <v>Expired</v>
      </c>
      <c r="B1295" s="148" t="s">
        <v>3169</v>
      </c>
      <c r="C1295" s="153">
        <v>44554</v>
      </c>
      <c r="D1295" s="157">
        <v>44551</v>
      </c>
      <c r="E1295" s="145">
        <f t="shared" si="184"/>
        <v>45280</v>
      </c>
      <c r="F1295" s="144" t="s">
        <v>3170</v>
      </c>
      <c r="G1295" s="148" t="s">
        <v>5444</v>
      </c>
      <c r="H1295" s="148" t="s">
        <v>10</v>
      </c>
      <c r="I1295" s="148" t="s">
        <v>2237</v>
      </c>
      <c r="J1295" s="144" t="s">
        <v>2467</v>
      </c>
      <c r="K1295" s="146" t="str">
        <f t="shared" si="182"/>
        <v>LP</v>
      </c>
      <c r="L1295" s="148" t="s">
        <v>6264</v>
      </c>
      <c r="M1295" s="144" t="str">
        <f t="shared" si="183"/>
        <v>Low</v>
      </c>
      <c r="N1295" s="148" t="s">
        <v>7769</v>
      </c>
      <c r="O1295" s="190"/>
      <c r="P1295" s="148" t="s">
        <v>3171</v>
      </c>
      <c r="Q1295" s="168" t="s">
        <v>5445</v>
      </c>
    </row>
    <row r="1296" spans="1:17" ht="63.45" x14ac:dyDescent="0.4">
      <c r="A1296" s="144" t="str">
        <f t="shared" ca="1" si="180"/>
        <v>Expired</v>
      </c>
      <c r="B1296" s="144" t="s">
        <v>7129</v>
      </c>
      <c r="C1296" s="145">
        <v>45121</v>
      </c>
      <c r="D1296" s="145">
        <f>C1296</f>
        <v>45121</v>
      </c>
      <c r="E1296" s="145">
        <f t="shared" si="184"/>
        <v>45851</v>
      </c>
      <c r="F1296" s="144" t="s">
        <v>7130</v>
      </c>
      <c r="G1296" s="144" t="s">
        <v>7131</v>
      </c>
      <c r="H1296" s="144" t="s">
        <v>19</v>
      </c>
      <c r="I1296" s="144" t="s">
        <v>3492</v>
      </c>
      <c r="J1296" s="144" t="s">
        <v>2467</v>
      </c>
      <c r="K1296" s="146" t="str">
        <f t="shared" si="182"/>
        <v>LP</v>
      </c>
      <c r="L1296" s="144" t="s">
        <v>6264</v>
      </c>
      <c r="M1296" s="144" t="str">
        <f>IF(EXACT(L1296,"Overseas Charities Operating in Jamaica"),"Medium",IF(EXACT(L1296,"Muslim Groups/Foundations"),"Medium",IF(EXACT(L1296,"Churches"),"Low",IF(EXACT(L1296,"Benevolent Societies"),"Low",IF(EXACT(L1296,"Alumni/Past Students Associations"),"Low",IF(EXACT(L1296,"Schools(Government/Private)"),"Low",IF(EXACT(L1296,"Govt.Based Trusts/Charities"),"Low",IF(EXACT(L1296,"Trust"),"Medium",IF(EXACT(L1296,"Company Based Foundations"),"Medium",IF(EXACT(L1296,"Other Foundations"),"Medium",IF(EXACT(L1296,"Unincorporated Groups"),"Medium","")))))))))))</f>
        <v>Low</v>
      </c>
      <c r="N1296" s="144" t="s">
        <v>7373</v>
      </c>
      <c r="O1296" s="189" t="s">
        <v>7873</v>
      </c>
      <c r="P1296" s="144" t="s">
        <v>7133</v>
      </c>
      <c r="Q1296" s="147" t="s">
        <v>7132</v>
      </c>
    </row>
    <row r="1297" spans="1:17" ht="31.75" x14ac:dyDescent="0.4">
      <c r="A1297" s="144" t="str">
        <f t="shared" ca="1" si="180"/>
        <v>Expired</v>
      </c>
      <c r="B1297" s="144" t="s">
        <v>6446</v>
      </c>
      <c r="C1297" s="145">
        <v>44980</v>
      </c>
      <c r="D1297" s="145">
        <v>44980</v>
      </c>
      <c r="E1297" s="145">
        <f t="shared" si="184"/>
        <v>45710</v>
      </c>
      <c r="F1297" s="144" t="s">
        <v>6447</v>
      </c>
      <c r="G1297" s="144" t="s">
        <v>6448</v>
      </c>
      <c r="H1297" s="144" t="s">
        <v>19</v>
      </c>
      <c r="I1297" s="144" t="s">
        <v>3492</v>
      </c>
      <c r="J1297" s="144" t="s">
        <v>2467</v>
      </c>
      <c r="K1297" s="146" t="str">
        <f t="shared" si="182"/>
        <v>LP</v>
      </c>
      <c r="L1297" s="148" t="s">
        <v>6264</v>
      </c>
      <c r="M1297" s="144" t="str">
        <f t="shared" ref="M1297:M1316" si="185">IF(EXACT(L1297,"Overseas Charities Operating in Jamaica"),"Medium",IF(EXACT(L1297,"Muslim Groups/Foundations"),"Medium",IF(EXACT(L1297,"Churches"),"Low",IF(EXACT(L1297,"Benevolent Societies"),"Low",IF(EXACT(L1297,"Alumni/Past Students'associations"),"Low",IF(EXACT(L1297,"Schools(Government/Private)"),"Low",IF(EXACT(L1297,"Govt.Based Trust/Charities"),"Low",IF(EXACT(L1297,"Trust"),"Medium",IF(EXACT(L1297,"Company Based Foundations"),"Medium",IF(EXACT(L1297,"Other Foundations"),"Medium",IF(EXACT(L1297,"Unincorporated Groups"),"Medium","")))))))))))</f>
        <v>Low</v>
      </c>
      <c r="N1297" s="144" t="s">
        <v>4864</v>
      </c>
      <c r="O1297" s="189"/>
      <c r="P1297" s="144" t="s">
        <v>6449</v>
      </c>
      <c r="Q1297" s="168" t="s">
        <v>6450</v>
      </c>
    </row>
    <row r="1298" spans="1:17" ht="15.9" x14ac:dyDescent="0.4">
      <c r="A1298" s="144" t="str">
        <f t="shared" ca="1" si="180"/>
        <v>Expired</v>
      </c>
      <c r="B1298" s="148" t="s">
        <v>1582</v>
      </c>
      <c r="C1298" s="153">
        <v>43182</v>
      </c>
      <c r="D1298" s="157">
        <v>44293</v>
      </c>
      <c r="E1298" s="145">
        <f t="shared" si="184"/>
        <v>45022</v>
      </c>
      <c r="F1298" s="144" t="s">
        <v>1583</v>
      </c>
      <c r="G1298" s="148" t="s">
        <v>5446</v>
      </c>
      <c r="H1298" s="148" t="s">
        <v>450</v>
      </c>
      <c r="I1298" s="148" t="s">
        <v>2237</v>
      </c>
      <c r="J1298" s="144" t="s">
        <v>2467</v>
      </c>
      <c r="K1298" s="146" t="str">
        <f t="shared" si="182"/>
        <v>LP</v>
      </c>
      <c r="L1298" s="148" t="s">
        <v>6264</v>
      </c>
      <c r="M1298" s="144" t="str">
        <f t="shared" si="185"/>
        <v>Low</v>
      </c>
      <c r="N1298" s="148" t="s">
        <v>7770</v>
      </c>
      <c r="O1298" s="190"/>
      <c r="P1298" s="148" t="s">
        <v>2388</v>
      </c>
      <c r="Q1298" s="168"/>
    </row>
    <row r="1299" spans="1:17" ht="45" customHeight="1" x14ac:dyDescent="0.4">
      <c r="A1299" s="144" t="str">
        <f t="shared" ca="1" si="180"/>
        <v>Expired</v>
      </c>
      <c r="B1299" s="144" t="s">
        <v>668</v>
      </c>
      <c r="C1299" s="145">
        <v>42279</v>
      </c>
      <c r="D1299" s="145">
        <f>C1299</f>
        <v>42279</v>
      </c>
      <c r="E1299" s="145">
        <f t="shared" si="184"/>
        <v>43009</v>
      </c>
      <c r="F1299" s="144" t="s">
        <v>2011</v>
      </c>
      <c r="G1299" s="144" t="s">
        <v>5449</v>
      </c>
      <c r="H1299" s="144" t="s">
        <v>7919</v>
      </c>
      <c r="I1299" s="144" t="s">
        <v>3492</v>
      </c>
      <c r="J1299" s="144" t="s">
        <v>2467</v>
      </c>
      <c r="K1299" s="146" t="str">
        <f t="shared" si="182"/>
        <v>LP</v>
      </c>
      <c r="L1299" s="148" t="s">
        <v>6264</v>
      </c>
      <c r="M1299" s="144" t="str">
        <f t="shared" si="185"/>
        <v>Low</v>
      </c>
      <c r="N1299" s="144"/>
      <c r="O1299" s="189"/>
      <c r="P1299" s="144" t="s">
        <v>566</v>
      </c>
      <c r="Q1299" s="152" t="s">
        <v>566</v>
      </c>
    </row>
    <row r="1300" spans="1:17" ht="62.25" customHeight="1" x14ac:dyDescent="0.4">
      <c r="A1300" s="144" t="str">
        <f t="shared" ca="1" si="180"/>
        <v>Expired</v>
      </c>
      <c r="B1300" s="144" t="s">
        <v>2675</v>
      </c>
      <c r="C1300" s="145">
        <v>43573</v>
      </c>
      <c r="D1300" s="145">
        <v>44304</v>
      </c>
      <c r="E1300" s="145">
        <f t="shared" si="184"/>
        <v>45033</v>
      </c>
      <c r="F1300" s="144" t="s">
        <v>6058</v>
      </c>
      <c r="G1300" s="144" t="s">
        <v>5450</v>
      </c>
      <c r="H1300" s="144" t="s">
        <v>36</v>
      </c>
      <c r="I1300" s="144" t="s">
        <v>3492</v>
      </c>
      <c r="J1300" s="144" t="s">
        <v>2467</v>
      </c>
      <c r="K1300" s="146" t="str">
        <f t="shared" si="182"/>
        <v>LP</v>
      </c>
      <c r="L1300" s="148" t="s">
        <v>6264</v>
      </c>
      <c r="M1300" s="144" t="str">
        <f t="shared" si="185"/>
        <v>Low</v>
      </c>
      <c r="N1300" s="144" t="s">
        <v>1429</v>
      </c>
      <c r="O1300" s="189"/>
      <c r="P1300" s="144" t="s">
        <v>1662</v>
      </c>
      <c r="Q1300" s="147" t="s">
        <v>5451</v>
      </c>
    </row>
    <row r="1301" spans="1:17" ht="47.6" x14ac:dyDescent="0.4">
      <c r="A1301" s="144" t="str">
        <f t="shared" ca="1" si="180"/>
        <v>Expired</v>
      </c>
      <c r="B1301" s="144" t="s">
        <v>6439</v>
      </c>
      <c r="C1301" s="145">
        <v>41816</v>
      </c>
      <c r="D1301" s="145">
        <v>44738</v>
      </c>
      <c r="E1301" s="145">
        <f t="shared" si="184"/>
        <v>45468</v>
      </c>
      <c r="F1301" s="144" t="s">
        <v>135</v>
      </c>
      <c r="G1301" s="144" t="s">
        <v>6376</v>
      </c>
      <c r="H1301" s="144" t="s">
        <v>7919</v>
      </c>
      <c r="I1301" s="144" t="s">
        <v>3492</v>
      </c>
      <c r="J1301" s="144" t="s">
        <v>2467</v>
      </c>
      <c r="K1301" s="146" t="str">
        <f t="shared" si="182"/>
        <v>LP</v>
      </c>
      <c r="L1301" s="148" t="s">
        <v>6263</v>
      </c>
      <c r="M1301" s="144" t="str">
        <f t="shared" si="185"/>
        <v>Medium</v>
      </c>
      <c r="N1301" s="144" t="s">
        <v>412</v>
      </c>
      <c r="O1301" s="189"/>
      <c r="P1301" s="144" t="s">
        <v>1801</v>
      </c>
      <c r="Q1301" s="152" t="s">
        <v>6377</v>
      </c>
    </row>
    <row r="1302" spans="1:17" ht="63.45" x14ac:dyDescent="0.4">
      <c r="A1302" s="144" t="str">
        <f t="shared" ca="1" si="180"/>
        <v>Expired</v>
      </c>
      <c r="B1302" s="144" t="s">
        <v>1644</v>
      </c>
      <c r="C1302" s="145">
        <v>43913</v>
      </c>
      <c r="D1302" s="145">
        <f>C1302</f>
        <v>43913</v>
      </c>
      <c r="E1302" s="145">
        <f t="shared" si="184"/>
        <v>44642</v>
      </c>
      <c r="F1302" s="144" t="s">
        <v>6563</v>
      </c>
      <c r="G1302" s="144" t="s">
        <v>5453</v>
      </c>
      <c r="H1302" s="144" t="s">
        <v>7919</v>
      </c>
      <c r="I1302" s="144" t="s">
        <v>3492</v>
      </c>
      <c r="J1302" s="144" t="s">
        <v>2467</v>
      </c>
      <c r="K1302" s="146" t="str">
        <f t="shared" si="182"/>
        <v>LP</v>
      </c>
      <c r="L1302" s="148" t="s">
        <v>6264</v>
      </c>
      <c r="M1302" s="144" t="str">
        <f t="shared" si="185"/>
        <v>Low</v>
      </c>
      <c r="N1302" s="144" t="s">
        <v>1364</v>
      </c>
      <c r="O1302" s="189" t="s">
        <v>9581</v>
      </c>
      <c r="P1302" s="144" t="s">
        <v>9579</v>
      </c>
      <c r="Q1302" s="152" t="s">
        <v>9580</v>
      </c>
    </row>
    <row r="1303" spans="1:17" ht="79.5" customHeight="1" x14ac:dyDescent="0.4">
      <c r="A1303" s="144" t="str">
        <f t="shared" ca="1" si="180"/>
        <v>Expired</v>
      </c>
      <c r="B1303" s="144" t="s">
        <v>6740</v>
      </c>
      <c r="C1303" s="145">
        <v>43563</v>
      </c>
      <c r="D1303" s="145">
        <v>45024</v>
      </c>
      <c r="E1303" s="145">
        <f t="shared" si="184"/>
        <v>45754</v>
      </c>
      <c r="F1303" s="144" t="s">
        <v>6059</v>
      </c>
      <c r="G1303" s="144" t="s">
        <v>5454</v>
      </c>
      <c r="H1303" s="144" t="s">
        <v>45</v>
      </c>
      <c r="I1303" s="144" t="s">
        <v>3492</v>
      </c>
      <c r="J1303" s="144" t="s">
        <v>2467</v>
      </c>
      <c r="K1303" s="146" t="str">
        <f t="shared" si="182"/>
        <v>LP</v>
      </c>
      <c r="L1303" s="148" t="s">
        <v>6264</v>
      </c>
      <c r="M1303" s="144" t="str">
        <f t="shared" si="185"/>
        <v>Low</v>
      </c>
      <c r="N1303" s="144" t="s">
        <v>5455</v>
      </c>
      <c r="O1303" s="189"/>
      <c r="P1303" s="144" t="s">
        <v>6851</v>
      </c>
      <c r="Q1303" s="147" t="s">
        <v>6852</v>
      </c>
    </row>
    <row r="1304" spans="1:17" ht="61.5" customHeight="1" x14ac:dyDescent="0.4">
      <c r="A1304" s="144" t="str">
        <f t="shared" ca="1" si="180"/>
        <v>Active</v>
      </c>
      <c r="B1304" s="144" t="s">
        <v>2708</v>
      </c>
      <c r="C1304" s="145">
        <v>42177</v>
      </c>
      <c r="D1304" s="145">
        <v>45589</v>
      </c>
      <c r="E1304" s="145">
        <f t="shared" si="184"/>
        <v>46318</v>
      </c>
      <c r="F1304" s="144" t="s">
        <v>10085</v>
      </c>
      <c r="G1304" s="144" t="s">
        <v>7290</v>
      </c>
      <c r="H1304" s="148" t="s">
        <v>13</v>
      </c>
      <c r="I1304" s="144" t="s">
        <v>3492</v>
      </c>
      <c r="J1304" s="144" t="s">
        <v>2467</v>
      </c>
      <c r="K1304" s="146" t="str">
        <f t="shared" si="182"/>
        <v>LP</v>
      </c>
      <c r="L1304" s="148" t="s">
        <v>6261</v>
      </c>
      <c r="M1304" s="144" t="str">
        <f t="shared" si="185"/>
        <v>Medium</v>
      </c>
      <c r="N1304" s="144" t="s">
        <v>5457</v>
      </c>
      <c r="O1304" s="189" t="s">
        <v>10086</v>
      </c>
      <c r="P1304" s="169" t="s">
        <v>10087</v>
      </c>
      <c r="Q1304" s="147" t="s">
        <v>10088</v>
      </c>
    </row>
    <row r="1305" spans="1:17" ht="190.3" x14ac:dyDescent="0.4">
      <c r="A1305" s="144" t="str">
        <f t="shared" ca="1" si="180"/>
        <v>Expired</v>
      </c>
      <c r="B1305" s="144" t="s">
        <v>2658</v>
      </c>
      <c r="C1305" s="145">
        <v>42073</v>
      </c>
      <c r="D1305" s="145">
        <v>44495</v>
      </c>
      <c r="E1305" s="145">
        <f t="shared" si="184"/>
        <v>45224</v>
      </c>
      <c r="F1305" s="144" t="s">
        <v>534</v>
      </c>
      <c r="G1305" s="144" t="s">
        <v>5458</v>
      </c>
      <c r="H1305" s="144" t="s">
        <v>7919</v>
      </c>
      <c r="I1305" s="144" t="s">
        <v>3492</v>
      </c>
      <c r="J1305" s="144" t="s">
        <v>2467</v>
      </c>
      <c r="K1305" s="146" t="str">
        <f t="shared" si="182"/>
        <v>LP</v>
      </c>
      <c r="L1305" s="148" t="s">
        <v>6261</v>
      </c>
      <c r="M1305" s="144" t="str">
        <f t="shared" si="185"/>
        <v>Medium</v>
      </c>
      <c r="N1305" s="144" t="s">
        <v>5459</v>
      </c>
      <c r="O1305" s="189"/>
      <c r="P1305" s="144" t="s">
        <v>548</v>
      </c>
      <c r="Q1305" s="152"/>
    </row>
    <row r="1306" spans="1:17" ht="67.5" customHeight="1" x14ac:dyDescent="0.4">
      <c r="A1306" s="144" t="str">
        <f t="shared" ca="1" si="180"/>
        <v>Active</v>
      </c>
      <c r="B1306" s="144" t="s">
        <v>6198</v>
      </c>
      <c r="C1306" s="145">
        <v>41878</v>
      </c>
      <c r="D1306" s="145">
        <v>45531</v>
      </c>
      <c r="E1306" s="145">
        <f t="shared" si="184"/>
        <v>46260</v>
      </c>
      <c r="F1306" s="144" t="s">
        <v>2026</v>
      </c>
      <c r="G1306" s="144" t="s">
        <v>5460</v>
      </c>
      <c r="H1306" s="144" t="s">
        <v>7919</v>
      </c>
      <c r="I1306" s="144" t="s">
        <v>3492</v>
      </c>
      <c r="J1306" s="144" t="s">
        <v>2467</v>
      </c>
      <c r="K1306" s="146" t="str">
        <f t="shared" si="182"/>
        <v>LP</v>
      </c>
      <c r="L1306" s="148" t="s">
        <v>6261</v>
      </c>
      <c r="M1306" s="144" t="str">
        <f t="shared" si="185"/>
        <v>Medium</v>
      </c>
      <c r="N1306" s="144" t="s">
        <v>3482</v>
      </c>
      <c r="O1306" s="189" t="s">
        <v>9582</v>
      </c>
      <c r="P1306" s="144" t="s">
        <v>9583</v>
      </c>
      <c r="Q1306" s="147" t="s">
        <v>9584</v>
      </c>
    </row>
    <row r="1307" spans="1:17" ht="85.5" customHeight="1" x14ac:dyDescent="0.4">
      <c r="A1307" s="144" t="str">
        <f t="shared" ca="1" si="180"/>
        <v>Expired</v>
      </c>
      <c r="B1307" s="144" t="s">
        <v>5928</v>
      </c>
      <c r="C1307" s="145">
        <v>41722</v>
      </c>
      <c r="D1307" s="145">
        <v>44644</v>
      </c>
      <c r="E1307" s="145">
        <f t="shared" si="184"/>
        <v>45374</v>
      </c>
      <c r="F1307" s="144" t="s">
        <v>1999</v>
      </c>
      <c r="G1307" s="144" t="s">
        <v>5461</v>
      </c>
      <c r="H1307" s="144" t="s">
        <v>7919</v>
      </c>
      <c r="I1307" s="144" t="s">
        <v>3492</v>
      </c>
      <c r="J1307" s="144" t="s">
        <v>2467</v>
      </c>
      <c r="K1307" s="146" t="str">
        <f t="shared" si="182"/>
        <v>LP</v>
      </c>
      <c r="L1307" s="148" t="s">
        <v>6264</v>
      </c>
      <c r="M1307" s="144" t="str">
        <f t="shared" si="185"/>
        <v>Low</v>
      </c>
      <c r="N1307" s="144" t="s">
        <v>238</v>
      </c>
      <c r="O1307" s="189"/>
      <c r="P1307" s="144" t="s">
        <v>665</v>
      </c>
      <c r="Q1307" s="147" t="s">
        <v>5462</v>
      </c>
    </row>
    <row r="1308" spans="1:17" ht="61.5" customHeight="1" x14ac:dyDescent="0.4">
      <c r="A1308" s="144" t="str">
        <f t="shared" ref="A1308:A1339" ca="1" si="186">IF(E1308&lt;TODAY(),"Expired","Active")</f>
        <v>Active</v>
      </c>
      <c r="B1308" s="144" t="s">
        <v>6359</v>
      </c>
      <c r="C1308" s="145">
        <v>43369</v>
      </c>
      <c r="D1308" s="145">
        <v>45561</v>
      </c>
      <c r="E1308" s="145">
        <f t="shared" si="184"/>
        <v>46290</v>
      </c>
      <c r="F1308" s="144" t="s">
        <v>6060</v>
      </c>
      <c r="G1308" s="144" t="s">
        <v>5175</v>
      </c>
      <c r="H1308" s="144" t="s">
        <v>7919</v>
      </c>
      <c r="I1308" s="144" t="s">
        <v>3492</v>
      </c>
      <c r="J1308" s="144" t="s">
        <v>2467</v>
      </c>
      <c r="K1308" s="146" t="str">
        <f t="shared" si="182"/>
        <v>LP</v>
      </c>
      <c r="L1308" s="148" t="s">
        <v>6264</v>
      </c>
      <c r="M1308" s="144" t="str">
        <f t="shared" si="185"/>
        <v>Low</v>
      </c>
      <c r="N1308" s="144" t="s">
        <v>5463</v>
      </c>
      <c r="O1308" s="189" t="s">
        <v>10065</v>
      </c>
      <c r="P1308" s="144" t="s">
        <v>1686</v>
      </c>
      <c r="Q1308" s="147" t="s">
        <v>5464</v>
      </c>
    </row>
    <row r="1309" spans="1:17" ht="59.25" customHeight="1" x14ac:dyDescent="0.4">
      <c r="A1309" s="144" t="str">
        <f t="shared" ca="1" si="186"/>
        <v>Active</v>
      </c>
      <c r="B1309" s="144" t="s">
        <v>2422</v>
      </c>
      <c r="C1309" s="145">
        <v>44294</v>
      </c>
      <c r="D1309" s="145">
        <v>45755</v>
      </c>
      <c r="E1309" s="145">
        <f>DATE(YEAR(D1309),MONTH(D1309)+18,DAY(D1309)-1)</f>
        <v>46302</v>
      </c>
      <c r="F1309" s="144" t="s">
        <v>6061</v>
      </c>
      <c r="G1309" s="144" t="s">
        <v>5465</v>
      </c>
      <c r="H1309" s="144" t="s">
        <v>19</v>
      </c>
      <c r="I1309" s="144" t="s">
        <v>3492</v>
      </c>
      <c r="J1309" s="144" t="s">
        <v>2467</v>
      </c>
      <c r="K1309" s="146" t="str">
        <f t="shared" si="182"/>
        <v>LP</v>
      </c>
      <c r="L1309" s="148" t="s">
        <v>6264</v>
      </c>
      <c r="M1309" s="144" t="str">
        <f t="shared" si="185"/>
        <v>Low</v>
      </c>
      <c r="N1309" s="144" t="s">
        <v>1364</v>
      </c>
      <c r="O1309" s="189" t="s">
        <v>9529</v>
      </c>
      <c r="P1309" s="144" t="s">
        <v>9527</v>
      </c>
      <c r="Q1309" s="147" t="s">
        <v>9528</v>
      </c>
    </row>
    <row r="1310" spans="1:17" ht="59.25" customHeight="1" x14ac:dyDescent="0.4">
      <c r="A1310" s="144" t="str">
        <f t="shared" ca="1" si="186"/>
        <v>Active</v>
      </c>
      <c r="B1310" s="144" t="s">
        <v>2459</v>
      </c>
      <c r="C1310" s="145">
        <v>42066</v>
      </c>
      <c r="D1310" s="145">
        <v>45719</v>
      </c>
      <c r="E1310" s="145">
        <f>DATE(YEAR(D1310)+2,MONTH(D1310),DAY(D1310)-1)</f>
        <v>46448</v>
      </c>
      <c r="F1310" s="144" t="s">
        <v>2050</v>
      </c>
      <c r="G1310" s="144" t="s">
        <v>5466</v>
      </c>
      <c r="H1310" s="144" t="s">
        <v>19</v>
      </c>
      <c r="I1310" s="144" t="s">
        <v>3492</v>
      </c>
      <c r="J1310" s="144" t="s">
        <v>2467</v>
      </c>
      <c r="K1310" s="146" t="str">
        <f t="shared" si="182"/>
        <v>LP</v>
      </c>
      <c r="L1310" s="148" t="s">
        <v>6263</v>
      </c>
      <c r="M1310" s="144" t="str">
        <f t="shared" si="185"/>
        <v>Medium</v>
      </c>
      <c r="N1310" s="144" t="s">
        <v>3483</v>
      </c>
      <c r="O1310" s="189" t="s">
        <v>9482</v>
      </c>
      <c r="P1310" s="144" t="s">
        <v>9483</v>
      </c>
      <c r="Q1310" s="147" t="s">
        <v>9484</v>
      </c>
    </row>
    <row r="1311" spans="1:17" ht="58.5" customHeight="1" x14ac:dyDescent="0.4">
      <c r="A1311" s="144" t="str">
        <f t="shared" ca="1" si="186"/>
        <v>Active</v>
      </c>
      <c r="B1311" s="144" t="s">
        <v>5891</v>
      </c>
      <c r="C1311" s="145">
        <v>43945</v>
      </c>
      <c r="D1311" s="145">
        <v>45893</v>
      </c>
      <c r="E1311" s="145">
        <f>DATE(YEAR(D1311),MONTH(D1311)+8,DAY(D1311)-1)</f>
        <v>46135</v>
      </c>
      <c r="F1311" s="144" t="s">
        <v>6062</v>
      </c>
      <c r="G1311" s="144" t="s">
        <v>5467</v>
      </c>
      <c r="H1311" s="144" t="s">
        <v>7919</v>
      </c>
      <c r="I1311" s="144" t="s">
        <v>3492</v>
      </c>
      <c r="J1311" s="144" t="s">
        <v>2467</v>
      </c>
      <c r="K1311" s="146" t="str">
        <f t="shared" si="182"/>
        <v>LP</v>
      </c>
      <c r="L1311" s="148" t="s">
        <v>6263</v>
      </c>
      <c r="M1311" s="144" t="str">
        <f t="shared" si="185"/>
        <v>Medium</v>
      </c>
      <c r="N1311" s="144" t="s">
        <v>5468</v>
      </c>
      <c r="O1311" s="189" t="s">
        <v>9763</v>
      </c>
      <c r="P1311" s="144" t="s">
        <v>9764</v>
      </c>
      <c r="Q1311" s="147" t="s">
        <v>9765</v>
      </c>
    </row>
    <row r="1312" spans="1:17" ht="87" customHeight="1" x14ac:dyDescent="0.4">
      <c r="A1312" s="144" t="str">
        <f t="shared" ca="1" si="186"/>
        <v>Active</v>
      </c>
      <c r="B1312" s="144" t="s">
        <v>2855</v>
      </c>
      <c r="C1312" s="145">
        <v>41765</v>
      </c>
      <c r="D1312" s="145">
        <v>45418</v>
      </c>
      <c r="E1312" s="145">
        <f>DATE(YEAR(D1312)+2,MONTH(D1312),DAY(D1312)-1)</f>
        <v>46147</v>
      </c>
      <c r="F1312" s="144" t="s">
        <v>2109</v>
      </c>
      <c r="G1312" s="144" t="s">
        <v>5469</v>
      </c>
      <c r="H1312" s="144" t="s">
        <v>7919</v>
      </c>
      <c r="I1312" s="144" t="s">
        <v>3492</v>
      </c>
      <c r="J1312" s="144" t="s">
        <v>3455</v>
      </c>
      <c r="K1312" s="146" t="s">
        <v>2580</v>
      </c>
      <c r="L1312" s="148" t="s">
        <v>6264</v>
      </c>
      <c r="M1312" s="144" t="str">
        <f t="shared" si="185"/>
        <v>Low</v>
      </c>
      <c r="N1312" s="144" t="s">
        <v>268</v>
      </c>
      <c r="O1312" s="189" t="s">
        <v>10140</v>
      </c>
      <c r="P1312" s="144" t="s">
        <v>1863</v>
      </c>
      <c r="Q1312" s="147" t="s">
        <v>10141</v>
      </c>
    </row>
    <row r="1313" spans="1:17" ht="31.75" x14ac:dyDescent="0.4">
      <c r="A1313" s="144" t="str">
        <f t="shared" ca="1" si="186"/>
        <v>Expired</v>
      </c>
      <c r="B1313" s="144" t="s">
        <v>853</v>
      </c>
      <c r="C1313" s="145">
        <v>43356</v>
      </c>
      <c r="D1313" s="145">
        <f>C1313</f>
        <v>43356</v>
      </c>
      <c r="E1313" s="145">
        <f>DATE(YEAR(D1313)+2,MONTH(D1313),DAY(D1313)-1)</f>
        <v>44086</v>
      </c>
      <c r="F1313" s="144" t="s">
        <v>6211</v>
      </c>
      <c r="G1313" s="144" t="s">
        <v>5471</v>
      </c>
      <c r="H1313" s="144" t="s">
        <v>7919</v>
      </c>
      <c r="I1313" s="144" t="s">
        <v>3492</v>
      </c>
      <c r="J1313" s="144" t="s">
        <v>2467</v>
      </c>
      <c r="K1313" s="146" t="str">
        <f t="shared" ref="K1313:K1341" si="187">IF(EXACT(J1313,"C - COMPANY ACT"),"LP",IF(EXACT(J1313,"V- VEST ACT (WITHIN PARLIAMENT) "),"LP",IF(EXACT(J1313,"FS - FRIENDLY SOCIETIES ACT"),"LP",IF(EXACT(J1313,"UN - UNICORPORATED"),"LA",""))))</f>
        <v>LP</v>
      </c>
      <c r="L1313" s="148" t="s">
        <v>6265</v>
      </c>
      <c r="M1313" s="144" t="str">
        <f t="shared" si="185"/>
        <v>Low</v>
      </c>
      <c r="N1313" s="144" t="s">
        <v>5472</v>
      </c>
      <c r="O1313" s="189"/>
      <c r="P1313" s="144" t="s">
        <v>2167</v>
      </c>
      <c r="Q1313" s="147" t="s">
        <v>5473</v>
      </c>
    </row>
    <row r="1314" spans="1:17" ht="174.45" x14ac:dyDescent="0.4">
      <c r="A1314" s="144" t="str">
        <f t="shared" ca="1" si="186"/>
        <v>Active</v>
      </c>
      <c r="B1314" s="144" t="s">
        <v>2850</v>
      </c>
      <c r="C1314" s="145">
        <v>41828</v>
      </c>
      <c r="D1314" s="145">
        <v>45481</v>
      </c>
      <c r="E1314" s="145">
        <f>DATE(YEAR(D1314)+2,MONTH(D1314),DAY(D1314)-1)</f>
        <v>46210</v>
      </c>
      <c r="F1314" s="144" t="s">
        <v>2138</v>
      </c>
      <c r="G1314" s="144" t="s">
        <v>9992</v>
      </c>
      <c r="H1314" s="144" t="s">
        <v>7919</v>
      </c>
      <c r="I1314" s="144" t="s">
        <v>3492</v>
      </c>
      <c r="J1314" s="144" t="s">
        <v>2467</v>
      </c>
      <c r="K1314" s="146" t="str">
        <f t="shared" si="187"/>
        <v>LP</v>
      </c>
      <c r="L1314" s="148" t="s">
        <v>6271</v>
      </c>
      <c r="M1314" s="144" t="str">
        <f t="shared" si="185"/>
        <v>Low</v>
      </c>
      <c r="N1314" s="169" t="s">
        <v>7773</v>
      </c>
      <c r="O1314" s="196" t="s">
        <v>9994</v>
      </c>
      <c r="P1314" s="144" t="s">
        <v>6148</v>
      </c>
      <c r="Q1314" s="152" t="s">
        <v>9993</v>
      </c>
    </row>
    <row r="1315" spans="1:17" ht="79.3" x14ac:dyDescent="0.4">
      <c r="A1315" s="144" t="str">
        <f t="shared" ca="1" si="186"/>
        <v>Active</v>
      </c>
      <c r="B1315" s="144" t="s">
        <v>10445</v>
      </c>
      <c r="C1315" s="145">
        <v>43235</v>
      </c>
      <c r="D1315" s="145">
        <v>45768</v>
      </c>
      <c r="E1315" s="145">
        <f>DATE(YEAR(D1315),MONTH(D1315)+17,DAY(D1315)-1)</f>
        <v>46285</v>
      </c>
      <c r="F1315" s="144" t="s">
        <v>6791</v>
      </c>
      <c r="G1315" s="144" t="s">
        <v>5474</v>
      </c>
      <c r="H1315" s="144" t="s">
        <v>7919</v>
      </c>
      <c r="I1315" s="144" t="s">
        <v>3492</v>
      </c>
      <c r="J1315" s="144" t="s">
        <v>2467</v>
      </c>
      <c r="K1315" s="146" t="str">
        <f t="shared" si="187"/>
        <v>LP</v>
      </c>
      <c r="L1315" s="148" t="s">
        <v>6265</v>
      </c>
      <c r="M1315" s="144" t="str">
        <f t="shared" si="185"/>
        <v>Low</v>
      </c>
      <c r="N1315" s="144" t="s">
        <v>7774</v>
      </c>
      <c r="O1315" s="189" t="s">
        <v>10446</v>
      </c>
      <c r="P1315" s="144" t="s">
        <v>10447</v>
      </c>
      <c r="Q1315" s="152" t="s">
        <v>10448</v>
      </c>
    </row>
    <row r="1316" spans="1:17" ht="70.5" customHeight="1" x14ac:dyDescent="0.4">
      <c r="A1316" s="144" t="str">
        <f t="shared" ca="1" si="186"/>
        <v>Expired</v>
      </c>
      <c r="B1316" s="144" t="s">
        <v>2711</v>
      </c>
      <c r="C1316" s="145">
        <v>44554</v>
      </c>
      <c r="D1316" s="145">
        <v>45284</v>
      </c>
      <c r="E1316" s="145">
        <f>DATE(YEAR(D1316)+1,MONTH(D1316),DAY(D1316)-1)</f>
        <v>45649</v>
      </c>
      <c r="F1316" s="144" t="s">
        <v>6063</v>
      </c>
      <c r="G1316" s="144" t="s">
        <v>5475</v>
      </c>
      <c r="H1316" s="144" t="s">
        <v>7919</v>
      </c>
      <c r="I1316" s="144" t="s">
        <v>3492</v>
      </c>
      <c r="J1316" s="144" t="s">
        <v>2467</v>
      </c>
      <c r="K1316" s="146" t="str">
        <f t="shared" si="187"/>
        <v>LP</v>
      </c>
      <c r="L1316" s="148" t="s">
        <v>6264</v>
      </c>
      <c r="M1316" s="144" t="str">
        <f t="shared" si="185"/>
        <v>Low</v>
      </c>
      <c r="N1316" s="144" t="s">
        <v>7775</v>
      </c>
      <c r="O1316" s="189" t="s">
        <v>9242</v>
      </c>
      <c r="P1316" s="144" t="s">
        <v>9243</v>
      </c>
      <c r="Q1316" s="152" t="s">
        <v>9244</v>
      </c>
    </row>
    <row r="1317" spans="1:17" ht="48" customHeight="1" x14ac:dyDescent="0.4">
      <c r="A1317" s="144" t="str">
        <f t="shared" ca="1" si="186"/>
        <v>Expired</v>
      </c>
      <c r="B1317" s="144" t="s">
        <v>6492</v>
      </c>
      <c r="C1317" s="145">
        <v>45000</v>
      </c>
      <c r="D1317" s="145">
        <f>C1317</f>
        <v>45000</v>
      </c>
      <c r="E1317" s="145">
        <f>DATE(YEAR(D1317)+2,MONTH(D1317),DAY(D1317)-1)</f>
        <v>45730</v>
      </c>
      <c r="F1317" s="144" t="s">
        <v>6493</v>
      </c>
      <c r="G1317" s="144" t="s">
        <v>6494</v>
      </c>
      <c r="H1317" s="144" t="s">
        <v>7919</v>
      </c>
      <c r="I1317" s="144" t="s">
        <v>3492</v>
      </c>
      <c r="J1317" s="144" t="s">
        <v>2467</v>
      </c>
      <c r="K1317" s="146" t="str">
        <f t="shared" si="187"/>
        <v>LP</v>
      </c>
      <c r="L1317" s="144" t="s">
        <v>6261</v>
      </c>
      <c r="M1317" s="144" t="str">
        <f>IF(EXACT(L1317,"Overseas Charities Operating in Jamaica"),"Medium",IF(EXACT(L1317,"Muslim Groups/Foundations"),"Medium",IF(EXACT(L1317,"Churches"),"Low",IF(EXACT(L1317,"Benevolent Societies"),"Low",IF(EXACT(L1317,"Alumni/Past Students Associations"),"Low",IF(EXACT(L1317,"Schools(Government/Private)"),"Low",IF(EXACT(L1317,"Govt.Based Trusts/Charities"),"Low",IF(EXACT(L1317,"Trust"),"Medium",IF(EXACT(L1317,"Company Based Foundations"),"Medium",IF(EXACT(L1317,"Other Foundations"),"Medium",IF(EXACT(L1317,"Unincorporated Groups"),"Medium","")))))))))))</f>
        <v>Medium</v>
      </c>
      <c r="N1317" s="144" t="s">
        <v>7374</v>
      </c>
      <c r="O1317" s="189" t="s">
        <v>9543</v>
      </c>
      <c r="P1317" s="144" t="s">
        <v>9544</v>
      </c>
      <c r="Q1317" s="147" t="s">
        <v>9545</v>
      </c>
    </row>
    <row r="1318" spans="1:17" ht="126.9" x14ac:dyDescent="0.4">
      <c r="A1318" s="144" t="str">
        <f t="shared" ca="1" si="186"/>
        <v>Active</v>
      </c>
      <c r="B1318" s="144" t="s">
        <v>6909</v>
      </c>
      <c r="C1318" s="145">
        <v>42066</v>
      </c>
      <c r="D1318" s="145">
        <v>45719</v>
      </c>
      <c r="E1318" s="145">
        <f>DATE(YEAR(D1318)+2,MONTH(D1318),DAY(D1318)-1)</f>
        <v>46448</v>
      </c>
      <c r="F1318" s="144" t="s">
        <v>524</v>
      </c>
      <c r="G1318" s="144" t="s">
        <v>5478</v>
      </c>
      <c r="H1318" s="144" t="s">
        <v>7919</v>
      </c>
      <c r="I1318" s="144" t="s">
        <v>3492</v>
      </c>
      <c r="J1318" s="144" t="s">
        <v>2467</v>
      </c>
      <c r="K1318" s="146" t="str">
        <f t="shared" si="187"/>
        <v>LP</v>
      </c>
      <c r="L1318" s="148" t="s">
        <v>6261</v>
      </c>
      <c r="M1318" s="144" t="str">
        <f t="shared" ref="M1318:M1329" si="188">IF(EXACT(L1318,"Overseas Charities Operating in Jamaica"),"Medium",IF(EXACT(L1318,"Muslim Groups/Foundations"),"Medium",IF(EXACT(L1318,"Churches"),"Low",IF(EXACT(L1318,"Benevolent Societies"),"Low",IF(EXACT(L1318,"Alumni/Past Students'associations"),"Low",IF(EXACT(L1318,"Schools(Government/Private)"),"Low",IF(EXACT(L1318,"Govt.Based Trust/Charities"),"Low",IF(EXACT(L1318,"Trust"),"Medium",IF(EXACT(L1318,"Company Based Foundations"),"Medium",IF(EXACT(L1318,"Other Foundations"),"Medium",IF(EXACT(L1318,"Unincorporated Groups"),"Medium","")))))))))))</f>
        <v>Medium</v>
      </c>
      <c r="N1318" s="144" t="s">
        <v>7776</v>
      </c>
      <c r="O1318" s="189" t="s">
        <v>9540</v>
      </c>
      <c r="P1318" s="144" t="s">
        <v>9542</v>
      </c>
      <c r="Q1318" s="147" t="s">
        <v>9541</v>
      </c>
    </row>
    <row r="1319" spans="1:17" ht="66" customHeight="1" x14ac:dyDescent="0.4">
      <c r="A1319" s="144" t="str">
        <f t="shared" ca="1" si="186"/>
        <v>Active</v>
      </c>
      <c r="B1319" s="144" t="s">
        <v>2797</v>
      </c>
      <c r="C1319" s="145">
        <v>42066</v>
      </c>
      <c r="D1319" s="145">
        <v>45559</v>
      </c>
      <c r="E1319" s="145">
        <f>DATE(YEAR(D1319)+2,MONTH(D1319),DAY(D1319)-1)</f>
        <v>46288</v>
      </c>
      <c r="F1319" s="144" t="s">
        <v>2061</v>
      </c>
      <c r="G1319" s="144" t="s">
        <v>5479</v>
      </c>
      <c r="H1319" s="144" t="s">
        <v>7919</v>
      </c>
      <c r="I1319" s="144" t="s">
        <v>3492</v>
      </c>
      <c r="J1319" s="144" t="s">
        <v>2467</v>
      </c>
      <c r="K1319" s="146" t="str">
        <f t="shared" si="187"/>
        <v>LP</v>
      </c>
      <c r="L1319" s="148" t="s">
        <v>6265</v>
      </c>
      <c r="M1319" s="144" t="str">
        <f t="shared" si="188"/>
        <v>Low</v>
      </c>
      <c r="N1319" s="144" t="s">
        <v>5480</v>
      </c>
      <c r="O1319" s="189" t="s">
        <v>8743</v>
      </c>
      <c r="P1319" s="144" t="s">
        <v>8741</v>
      </c>
      <c r="Q1319" s="152" t="s">
        <v>8742</v>
      </c>
    </row>
    <row r="1320" spans="1:17" ht="72" customHeight="1" x14ac:dyDescent="0.4">
      <c r="A1320" s="144" t="str">
        <f t="shared" ca="1" si="186"/>
        <v>Expired</v>
      </c>
      <c r="B1320" s="144" t="s">
        <v>2544</v>
      </c>
      <c r="C1320" s="145">
        <v>43983</v>
      </c>
      <c r="D1320" s="145">
        <f>C1320</f>
        <v>43983</v>
      </c>
      <c r="E1320" s="145">
        <f>DATE(YEAR(D1320)+2,MONTH(D1320),DAY(D1320)-1)</f>
        <v>44712</v>
      </c>
      <c r="F1320" s="144" t="s">
        <v>9575</v>
      </c>
      <c r="G1320" s="144" t="s">
        <v>5456</v>
      </c>
      <c r="H1320" s="144" t="s">
        <v>7919</v>
      </c>
      <c r="I1320" s="144" t="s">
        <v>3492</v>
      </c>
      <c r="J1320" s="144" t="s">
        <v>2467</v>
      </c>
      <c r="K1320" s="146" t="str">
        <f t="shared" si="187"/>
        <v>LP</v>
      </c>
      <c r="L1320" s="148" t="s">
        <v>6261</v>
      </c>
      <c r="M1320" s="144" t="str">
        <f t="shared" si="188"/>
        <v>Medium</v>
      </c>
      <c r="N1320" s="144" t="s">
        <v>7772</v>
      </c>
      <c r="O1320" s="189" t="s">
        <v>9576</v>
      </c>
      <c r="P1320" s="144" t="s">
        <v>9578</v>
      </c>
      <c r="Q1320" s="147" t="s">
        <v>9577</v>
      </c>
    </row>
    <row r="1321" spans="1:17" ht="126.9" x14ac:dyDescent="0.4">
      <c r="A1321" s="144" t="str">
        <f t="shared" ca="1" si="186"/>
        <v>Active</v>
      </c>
      <c r="B1321" s="144" t="s">
        <v>10151</v>
      </c>
      <c r="C1321" s="145">
        <v>41787</v>
      </c>
      <c r="D1321" s="145">
        <v>45614</v>
      </c>
      <c r="E1321" s="145">
        <f>DATE(YEAR(D1321)+2,MONTH(D1321),DAY(D1321)-1)</f>
        <v>46343</v>
      </c>
      <c r="F1321" s="144" t="s">
        <v>6564</v>
      </c>
      <c r="G1321" s="144" t="s">
        <v>5481</v>
      </c>
      <c r="H1321" s="144" t="s">
        <v>7919</v>
      </c>
      <c r="I1321" s="144" t="s">
        <v>3492</v>
      </c>
      <c r="J1321" s="144" t="s">
        <v>2467</v>
      </c>
      <c r="K1321" s="146" t="str">
        <f t="shared" si="187"/>
        <v>LP</v>
      </c>
      <c r="L1321" s="148" t="s">
        <v>6265</v>
      </c>
      <c r="M1321" s="144" t="str">
        <f t="shared" si="188"/>
        <v>Low</v>
      </c>
      <c r="N1321" s="144" t="s">
        <v>279</v>
      </c>
      <c r="O1321" s="189" t="s">
        <v>10152</v>
      </c>
      <c r="P1321" s="144" t="s">
        <v>1053</v>
      </c>
      <c r="Q1321" s="147" t="s">
        <v>10153</v>
      </c>
    </row>
    <row r="1322" spans="1:17" ht="142.75" x14ac:dyDescent="0.4">
      <c r="A1322" s="160" t="str">
        <f t="shared" ca="1" si="186"/>
        <v>Expired</v>
      </c>
      <c r="B1322" s="160" t="s">
        <v>2683</v>
      </c>
      <c r="C1322" s="161">
        <v>41841</v>
      </c>
      <c r="D1322" s="161">
        <v>45494</v>
      </c>
      <c r="E1322" s="161">
        <f>DATE(YEAR(D1322)+1,MONTH(D1322),DAY(D1322)-1)</f>
        <v>45858</v>
      </c>
      <c r="F1322" s="160" t="s">
        <v>2554</v>
      </c>
      <c r="G1322" s="160" t="s">
        <v>5482</v>
      </c>
      <c r="H1322" s="160" t="s">
        <v>7919</v>
      </c>
      <c r="I1322" s="160" t="s">
        <v>3492</v>
      </c>
      <c r="J1322" s="160" t="s">
        <v>2467</v>
      </c>
      <c r="K1322" s="162" t="str">
        <f t="shared" si="187"/>
        <v>LP</v>
      </c>
      <c r="L1322" s="166" t="s">
        <v>6265</v>
      </c>
      <c r="M1322" s="160" t="str">
        <f t="shared" si="188"/>
        <v>Low</v>
      </c>
      <c r="N1322" s="163" t="s">
        <v>311</v>
      </c>
      <c r="O1322" s="191" t="s">
        <v>9485</v>
      </c>
      <c r="P1322" s="160" t="s">
        <v>9486</v>
      </c>
      <c r="Q1322" s="172" t="s">
        <v>9487</v>
      </c>
    </row>
    <row r="1323" spans="1:17" ht="95.15" x14ac:dyDescent="0.4">
      <c r="A1323" s="144" t="str">
        <f t="shared" ca="1" si="186"/>
        <v>Expired</v>
      </c>
      <c r="B1323" s="144" t="s">
        <v>508</v>
      </c>
      <c r="C1323" s="145">
        <v>42044</v>
      </c>
      <c r="D1323" s="145">
        <v>44236</v>
      </c>
      <c r="E1323" s="145">
        <f>DATE(YEAR(D1323)+2,MONTH(D1323),DAY(D1323)-1)</f>
        <v>44965</v>
      </c>
      <c r="F1323" s="144" t="s">
        <v>6565</v>
      </c>
      <c r="G1323" s="144" t="s">
        <v>5483</v>
      </c>
      <c r="H1323" s="144" t="s">
        <v>7919</v>
      </c>
      <c r="I1323" s="144" t="s">
        <v>3492</v>
      </c>
      <c r="J1323" s="144" t="s">
        <v>2467</v>
      </c>
      <c r="K1323" s="146" t="str">
        <f t="shared" si="187"/>
        <v>LP</v>
      </c>
      <c r="L1323" s="148" t="s">
        <v>6261</v>
      </c>
      <c r="M1323" s="144" t="str">
        <f t="shared" si="188"/>
        <v>Medium</v>
      </c>
      <c r="N1323" s="144" t="s">
        <v>5484</v>
      </c>
      <c r="O1323" s="189" t="s">
        <v>9538</v>
      </c>
      <c r="P1323" s="144" t="s">
        <v>3484</v>
      </c>
      <c r="Q1323" s="147" t="s">
        <v>9539</v>
      </c>
    </row>
    <row r="1324" spans="1:17" ht="63.45" x14ac:dyDescent="0.4">
      <c r="A1324" s="144" t="str">
        <f t="shared" ca="1" si="186"/>
        <v>Active</v>
      </c>
      <c r="B1324" s="144" t="s">
        <v>2777</v>
      </c>
      <c r="C1324" s="145">
        <v>43151</v>
      </c>
      <c r="D1324" s="145">
        <v>45342</v>
      </c>
      <c r="E1324" s="145">
        <f>DATE(YEAR(D1324)+2,MONTH(D1324),DAY(D1324)-1)</f>
        <v>46072</v>
      </c>
      <c r="F1324" s="144" t="s">
        <v>5929</v>
      </c>
      <c r="G1324" s="144" t="s">
        <v>5930</v>
      </c>
      <c r="H1324" s="144" t="s">
        <v>7919</v>
      </c>
      <c r="I1324" s="144" t="s">
        <v>3492</v>
      </c>
      <c r="J1324" s="144" t="s">
        <v>2467</v>
      </c>
      <c r="K1324" s="167" t="str">
        <f t="shared" si="187"/>
        <v>LP</v>
      </c>
      <c r="L1324" s="148" t="s">
        <v>6261</v>
      </c>
      <c r="M1324" s="144" t="str">
        <f t="shared" si="188"/>
        <v>Medium</v>
      </c>
      <c r="N1324" s="144" t="s">
        <v>7777</v>
      </c>
      <c r="O1324" s="189" t="s">
        <v>9591</v>
      </c>
      <c r="P1324" s="144" t="s">
        <v>9592</v>
      </c>
      <c r="Q1324" s="147" t="s">
        <v>9593</v>
      </c>
    </row>
    <row r="1325" spans="1:17" ht="95.15" x14ac:dyDescent="0.4">
      <c r="A1325" s="144" t="str">
        <f t="shared" ca="1" si="186"/>
        <v>Active</v>
      </c>
      <c r="B1325" s="144" t="s">
        <v>2831</v>
      </c>
      <c r="C1325" s="145">
        <v>44677</v>
      </c>
      <c r="D1325" s="145">
        <v>45408</v>
      </c>
      <c r="E1325" s="145">
        <f>DATE(YEAR(D1325)+2,MONTH(D1325),DAY(D1325)-1)</f>
        <v>46137</v>
      </c>
      <c r="F1325" s="144" t="s">
        <v>6064</v>
      </c>
      <c r="G1325" s="144" t="s">
        <v>5485</v>
      </c>
      <c r="H1325" s="144" t="s">
        <v>7919</v>
      </c>
      <c r="I1325" s="144" t="s">
        <v>3492</v>
      </c>
      <c r="J1325" s="144" t="s">
        <v>2467</v>
      </c>
      <c r="K1325" s="146" t="str">
        <f t="shared" si="187"/>
        <v>LP</v>
      </c>
      <c r="L1325" s="148" t="s">
        <v>6261</v>
      </c>
      <c r="M1325" s="144" t="str">
        <f t="shared" si="188"/>
        <v>Medium</v>
      </c>
      <c r="N1325" s="144" t="s">
        <v>5486</v>
      </c>
      <c r="O1325" s="189" t="s">
        <v>9995</v>
      </c>
      <c r="P1325" s="144" t="s">
        <v>9996</v>
      </c>
      <c r="Q1325" s="152" t="s">
        <v>9997</v>
      </c>
    </row>
    <row r="1326" spans="1:17" ht="65.25" customHeight="1" x14ac:dyDescent="0.4">
      <c r="A1326" s="144" t="str">
        <f t="shared" ca="1" si="186"/>
        <v>Active</v>
      </c>
      <c r="B1326" s="144" t="s">
        <v>6213</v>
      </c>
      <c r="C1326" s="145">
        <v>44873</v>
      </c>
      <c r="D1326" s="145">
        <v>45866</v>
      </c>
      <c r="E1326" s="145">
        <f>DATE(YEAR(D1326)+1,MONTH(D1326),DAY(D1326)-1)</f>
        <v>46230</v>
      </c>
      <c r="F1326" s="144" t="s">
        <v>6214</v>
      </c>
      <c r="G1326" s="144" t="s">
        <v>6215</v>
      </c>
      <c r="H1326" s="144" t="s">
        <v>7919</v>
      </c>
      <c r="I1326" s="144" t="s">
        <v>3492</v>
      </c>
      <c r="J1326" s="144" t="s">
        <v>2467</v>
      </c>
      <c r="K1326" s="146" t="str">
        <f t="shared" si="187"/>
        <v>LP</v>
      </c>
      <c r="L1326" s="148" t="s">
        <v>6261</v>
      </c>
      <c r="M1326" s="144" t="str">
        <f t="shared" si="188"/>
        <v>Medium</v>
      </c>
      <c r="N1326" s="144" t="s">
        <v>7375</v>
      </c>
      <c r="O1326" s="189" t="s">
        <v>9536</v>
      </c>
      <c r="P1326" s="144" t="s">
        <v>9537</v>
      </c>
      <c r="Q1326" s="152" t="s">
        <v>10692</v>
      </c>
    </row>
    <row r="1327" spans="1:17" ht="52.5" customHeight="1" x14ac:dyDescent="0.4">
      <c r="A1327" s="144" t="str">
        <f t="shared" ca="1" si="186"/>
        <v>Expired</v>
      </c>
      <c r="B1327" s="144" t="s">
        <v>689</v>
      </c>
      <c r="C1327" s="145">
        <v>42317</v>
      </c>
      <c r="D1327" s="145">
        <f>C1327</f>
        <v>42317</v>
      </c>
      <c r="E1327" s="145">
        <f t="shared" ref="E1327:E1332" si="189">DATE(YEAR(D1327)+2,MONTH(D1327),DAY(D1327)-1)</f>
        <v>43047</v>
      </c>
      <c r="F1327" s="144" t="s">
        <v>690</v>
      </c>
      <c r="G1327" s="144" t="s">
        <v>5487</v>
      </c>
      <c r="H1327" s="148" t="s">
        <v>13</v>
      </c>
      <c r="I1327" s="144" t="s">
        <v>2237</v>
      </c>
      <c r="J1327" s="144" t="s">
        <v>2467</v>
      </c>
      <c r="K1327" s="146" t="str">
        <f t="shared" si="187"/>
        <v>LP</v>
      </c>
      <c r="L1327" s="148" t="s">
        <v>6261</v>
      </c>
      <c r="M1327" s="144" t="str">
        <f t="shared" si="188"/>
        <v>Medium</v>
      </c>
      <c r="N1327" s="144" t="s">
        <v>7778</v>
      </c>
      <c r="O1327" s="189"/>
      <c r="P1327" s="144" t="s">
        <v>1263</v>
      </c>
      <c r="Q1327" s="147" t="s">
        <v>5488</v>
      </c>
    </row>
    <row r="1328" spans="1:17" ht="158.6" x14ac:dyDescent="0.4">
      <c r="A1328" s="144" t="str">
        <f t="shared" ca="1" si="186"/>
        <v>Active</v>
      </c>
      <c r="B1328" s="144" t="s">
        <v>2901</v>
      </c>
      <c r="C1328" s="145">
        <v>43237</v>
      </c>
      <c r="D1328" s="145">
        <v>45429</v>
      </c>
      <c r="E1328" s="145">
        <f t="shared" si="189"/>
        <v>46158</v>
      </c>
      <c r="F1328" s="144" t="s">
        <v>3485</v>
      </c>
      <c r="G1328" s="144" t="s">
        <v>5492</v>
      </c>
      <c r="H1328" s="144" t="s">
        <v>7919</v>
      </c>
      <c r="I1328" s="144" t="s">
        <v>3492</v>
      </c>
      <c r="J1328" s="144" t="s">
        <v>2467</v>
      </c>
      <c r="K1328" s="146" t="str">
        <f t="shared" si="187"/>
        <v>LP</v>
      </c>
      <c r="L1328" s="148" t="s">
        <v>6269</v>
      </c>
      <c r="M1328" s="144" t="str">
        <f t="shared" si="188"/>
        <v>Medium</v>
      </c>
      <c r="N1328" s="144" t="s">
        <v>7779</v>
      </c>
      <c r="O1328" s="189" t="s">
        <v>9404</v>
      </c>
      <c r="P1328" s="144" t="s">
        <v>2902</v>
      </c>
      <c r="Q1328" s="147" t="s">
        <v>9405</v>
      </c>
    </row>
    <row r="1329" spans="1:17" ht="15.9" x14ac:dyDescent="0.4">
      <c r="A1329" s="144" t="str">
        <f t="shared" ca="1" si="186"/>
        <v>Expired</v>
      </c>
      <c r="B1329" s="148" t="s">
        <v>2391</v>
      </c>
      <c r="C1329" s="153">
        <v>43609</v>
      </c>
      <c r="D1329" s="157">
        <v>43627</v>
      </c>
      <c r="E1329" s="145">
        <f t="shared" si="189"/>
        <v>44357</v>
      </c>
      <c r="F1329" s="144" t="s">
        <v>2392</v>
      </c>
      <c r="G1329" s="148" t="s">
        <v>5493</v>
      </c>
      <c r="H1329" s="144" t="s">
        <v>19</v>
      </c>
      <c r="I1329" s="148" t="s">
        <v>2237</v>
      </c>
      <c r="J1329" s="144" t="s">
        <v>2467</v>
      </c>
      <c r="K1329" s="146" t="str">
        <f t="shared" si="187"/>
        <v>LP</v>
      </c>
      <c r="L1329" s="148" t="s">
        <v>6264</v>
      </c>
      <c r="M1329" s="144" t="str">
        <f t="shared" si="188"/>
        <v>Low</v>
      </c>
      <c r="N1329" s="148" t="s">
        <v>2394</v>
      </c>
      <c r="O1329" s="190"/>
      <c r="P1329" s="148" t="s">
        <v>2395</v>
      </c>
      <c r="Q1329" s="158" t="s">
        <v>5494</v>
      </c>
    </row>
    <row r="1330" spans="1:17" ht="63.45" x14ac:dyDescent="0.4">
      <c r="A1330" s="144" t="str">
        <f t="shared" ca="1" si="186"/>
        <v>Active</v>
      </c>
      <c r="B1330" s="144" t="s">
        <v>6975</v>
      </c>
      <c r="C1330" s="145">
        <v>45089</v>
      </c>
      <c r="D1330" s="145">
        <v>45820</v>
      </c>
      <c r="E1330" s="145">
        <f t="shared" si="189"/>
        <v>46549</v>
      </c>
      <c r="F1330" s="144" t="s">
        <v>6976</v>
      </c>
      <c r="G1330" s="144" t="s">
        <v>6977</v>
      </c>
      <c r="H1330" s="144" t="s">
        <v>19</v>
      </c>
      <c r="I1330" s="144" t="s">
        <v>3492</v>
      </c>
      <c r="J1330" s="144" t="s">
        <v>2467</v>
      </c>
      <c r="K1330" s="146" t="str">
        <f t="shared" si="187"/>
        <v>LP</v>
      </c>
      <c r="L1330" s="144" t="s">
        <v>6261</v>
      </c>
      <c r="M1330" s="144" t="str">
        <f>IF(EXACT(L1330,"Overseas Charities Operating in Jamaica"),"Medium",IF(EXACT(L1330,"Muslim Groups/Foundations"),"Medium",IF(EXACT(L1330,"Churches"),"Low",IF(EXACT(L1330,"Benevolent Societies"),"Low",IF(EXACT(L1330,"Alumni/Past Students Associations"),"Low",IF(EXACT(L1330,"Schools(Government/Private)"),"Low",IF(EXACT(L1330,"Govt.Based Trusts/Charities"),"Low",IF(EXACT(L1330,"Trust"),"Medium",IF(EXACT(L1330,"Company Based Foundations"),"Medium",IF(EXACT(L1330,"Other Foundations"),"Medium",IF(EXACT(L1330,"Unincorporated Groups"),"Medium","")))))))))))</f>
        <v>Medium</v>
      </c>
      <c r="N1330" s="144" t="s">
        <v>7780</v>
      </c>
      <c r="O1330" s="189" t="s">
        <v>10700</v>
      </c>
      <c r="P1330" s="144" t="s">
        <v>6978</v>
      </c>
      <c r="Q1330" s="147" t="s">
        <v>6979</v>
      </c>
    </row>
    <row r="1331" spans="1:17" ht="63.45" x14ac:dyDescent="0.4">
      <c r="A1331" s="144" t="str">
        <f t="shared" ca="1" si="186"/>
        <v>Expired</v>
      </c>
      <c r="B1331" s="144" t="s">
        <v>867</v>
      </c>
      <c r="C1331" s="145">
        <v>42655</v>
      </c>
      <c r="D1331" s="145">
        <f>C1331</f>
        <v>42655</v>
      </c>
      <c r="E1331" s="145">
        <f t="shared" si="189"/>
        <v>43384</v>
      </c>
      <c r="F1331" s="144" t="s">
        <v>869</v>
      </c>
      <c r="G1331" s="144" t="s">
        <v>5497</v>
      </c>
      <c r="H1331" s="144" t="s">
        <v>23</v>
      </c>
      <c r="I1331" s="144" t="s">
        <v>3492</v>
      </c>
      <c r="J1331" s="144" t="s">
        <v>2467</v>
      </c>
      <c r="K1331" s="146" t="str">
        <f t="shared" si="187"/>
        <v>LP</v>
      </c>
      <c r="L1331" s="148" t="s">
        <v>6261</v>
      </c>
      <c r="M1331" s="144" t="str">
        <f t="shared" ref="M1331:M1338" si="190">IF(EXACT(L1331,"Overseas Charities Operating in Jamaica"),"Medium",IF(EXACT(L1331,"Muslim Groups/Foundations"),"Medium",IF(EXACT(L1331,"Churches"),"Low",IF(EXACT(L1331,"Benevolent Societies"),"Low",IF(EXACT(L1331,"Alumni/Past Students'associations"),"Low",IF(EXACT(L1331,"Schools(Government/Private)"),"Low",IF(EXACT(L1331,"Govt.Based Trust/Charities"),"Low",IF(EXACT(L1331,"Trust"),"Medium",IF(EXACT(L1331,"Company Based Foundations"),"Medium",IF(EXACT(L1331,"Other Foundations"),"Medium",IF(EXACT(L1331,"Unincorporated Groups"),"Medium","")))))))))))</f>
        <v>Medium</v>
      </c>
      <c r="N1331" s="144" t="s">
        <v>7781</v>
      </c>
      <c r="O1331" s="189"/>
      <c r="P1331" s="144" t="s">
        <v>749</v>
      </c>
      <c r="Q1331" s="152" t="s">
        <v>749</v>
      </c>
    </row>
    <row r="1332" spans="1:17" ht="63" customHeight="1" x14ac:dyDescent="0.4">
      <c r="A1332" s="144" t="str">
        <f t="shared" ca="1" si="186"/>
        <v>Expired</v>
      </c>
      <c r="B1332" s="144" t="s">
        <v>986</v>
      </c>
      <c r="C1332" s="145">
        <v>42936</v>
      </c>
      <c r="D1332" s="145">
        <f>C1332</f>
        <v>42936</v>
      </c>
      <c r="E1332" s="145">
        <f t="shared" si="189"/>
        <v>43665</v>
      </c>
      <c r="F1332" s="144" t="s">
        <v>1935</v>
      </c>
      <c r="G1332" s="144" t="s">
        <v>5501</v>
      </c>
      <c r="H1332" s="144" t="s">
        <v>19</v>
      </c>
      <c r="I1332" s="144" t="s">
        <v>3492</v>
      </c>
      <c r="J1332" s="144" t="s">
        <v>2467</v>
      </c>
      <c r="K1332" s="146" t="str">
        <f t="shared" si="187"/>
        <v>LP</v>
      </c>
      <c r="L1332" s="148" t="s">
        <v>6261</v>
      </c>
      <c r="M1332" s="144" t="str">
        <f t="shared" si="190"/>
        <v>Medium</v>
      </c>
      <c r="N1332" s="144" t="s">
        <v>5502</v>
      </c>
      <c r="O1332" s="189"/>
      <c r="P1332" s="144" t="s">
        <v>749</v>
      </c>
      <c r="Q1332" s="152" t="s">
        <v>749</v>
      </c>
    </row>
    <row r="1333" spans="1:17" ht="57" customHeight="1" x14ac:dyDescent="0.4">
      <c r="A1333" s="144" t="str">
        <f t="shared" ca="1" si="186"/>
        <v>Active</v>
      </c>
      <c r="B1333" s="144" t="s">
        <v>2625</v>
      </c>
      <c r="C1333" s="145">
        <v>42079</v>
      </c>
      <c r="D1333" s="145">
        <v>45732</v>
      </c>
      <c r="E1333" s="145">
        <f>DATE(YEAR(D1333),MONTH(D1333)+18,DAY(D1333)-1)</f>
        <v>46280</v>
      </c>
      <c r="F1333" s="144" t="s">
        <v>538</v>
      </c>
      <c r="G1333" s="144" t="s">
        <v>10136</v>
      </c>
      <c r="H1333" s="144" t="s">
        <v>7919</v>
      </c>
      <c r="I1333" s="144" t="s">
        <v>3492</v>
      </c>
      <c r="J1333" s="144" t="s">
        <v>2467</v>
      </c>
      <c r="K1333" s="146" t="str">
        <f t="shared" si="187"/>
        <v>LP</v>
      </c>
      <c r="L1333" s="148" t="s">
        <v>6261</v>
      </c>
      <c r="M1333" s="144" t="str">
        <f t="shared" si="190"/>
        <v>Medium</v>
      </c>
      <c r="N1333" s="144" t="s">
        <v>5503</v>
      </c>
      <c r="O1333" s="189" t="s">
        <v>9146</v>
      </c>
      <c r="P1333" s="144" t="s">
        <v>10637</v>
      </c>
      <c r="Q1333" s="147" t="s">
        <v>9147</v>
      </c>
    </row>
    <row r="1334" spans="1:17" ht="95.15" x14ac:dyDescent="0.4">
      <c r="A1334" s="144" t="str">
        <f t="shared" ca="1" si="186"/>
        <v>Active</v>
      </c>
      <c r="B1334" s="144" t="s">
        <v>6293</v>
      </c>
      <c r="C1334" s="145">
        <v>41862</v>
      </c>
      <c r="D1334" s="145">
        <v>45880</v>
      </c>
      <c r="E1334" s="145">
        <f>DATE(YEAR(D1334),MONTH(D1334)+18,DAY(D1334)-1)</f>
        <v>46428</v>
      </c>
      <c r="F1334" s="144" t="s">
        <v>1984</v>
      </c>
      <c r="G1334" s="144" t="s">
        <v>3991</v>
      </c>
      <c r="H1334" s="144" t="s">
        <v>19</v>
      </c>
      <c r="I1334" s="144" t="s">
        <v>3492</v>
      </c>
      <c r="J1334" s="144" t="s">
        <v>2467</v>
      </c>
      <c r="K1334" s="146" t="str">
        <f t="shared" si="187"/>
        <v>LP</v>
      </c>
      <c r="L1334" s="148" t="s">
        <v>6264</v>
      </c>
      <c r="M1334" s="144" t="str">
        <f t="shared" si="190"/>
        <v>Low</v>
      </c>
      <c r="N1334" s="144" t="s">
        <v>364</v>
      </c>
      <c r="O1334" s="189" t="s">
        <v>10795</v>
      </c>
      <c r="P1334" s="144" t="s">
        <v>10796</v>
      </c>
      <c r="Q1334" s="147" t="s">
        <v>10797</v>
      </c>
    </row>
    <row r="1335" spans="1:17" ht="47.6" x14ac:dyDescent="0.4">
      <c r="A1335" s="144" t="str">
        <f t="shared" ca="1" si="186"/>
        <v>Active</v>
      </c>
      <c r="B1335" s="148" t="s">
        <v>10002</v>
      </c>
      <c r="C1335" s="153">
        <v>41870</v>
      </c>
      <c r="D1335" s="157">
        <v>45523</v>
      </c>
      <c r="E1335" s="145">
        <f>DATE(YEAR(D1335)+2,MONTH(D1335),DAY(D1335)-1)</f>
        <v>46252</v>
      </c>
      <c r="F1335" s="144" t="s">
        <v>5876</v>
      </c>
      <c r="G1335" s="148" t="s">
        <v>9853</v>
      </c>
      <c r="H1335" s="148" t="s">
        <v>10</v>
      </c>
      <c r="I1335" s="148" t="s">
        <v>2237</v>
      </c>
      <c r="J1335" s="144" t="s">
        <v>2467</v>
      </c>
      <c r="K1335" s="146" t="str">
        <f t="shared" si="187"/>
        <v>LP</v>
      </c>
      <c r="L1335" s="148" t="s">
        <v>6261</v>
      </c>
      <c r="M1335" s="144" t="str">
        <f t="shared" si="190"/>
        <v>Medium</v>
      </c>
      <c r="N1335" s="148" t="s">
        <v>7376</v>
      </c>
      <c r="O1335" s="190"/>
      <c r="P1335" s="148" t="s">
        <v>6554</v>
      </c>
      <c r="Q1335" s="158" t="s">
        <v>6555</v>
      </c>
    </row>
    <row r="1336" spans="1:17" ht="45" customHeight="1" x14ac:dyDescent="0.4">
      <c r="A1336" s="144" t="str">
        <f t="shared" ca="1" si="186"/>
        <v>Expired</v>
      </c>
      <c r="B1336" s="144" t="s">
        <v>907</v>
      </c>
      <c r="C1336" s="145">
        <v>42766</v>
      </c>
      <c r="D1336" s="145">
        <f>C1336</f>
        <v>42766</v>
      </c>
      <c r="E1336" s="145">
        <f>DATE(YEAR(D1336)+2,MONTH(D1336),DAY(D1336)-1)</f>
        <v>43495</v>
      </c>
      <c r="F1336" s="144" t="s">
        <v>1936</v>
      </c>
      <c r="G1336" s="144" t="s">
        <v>5507</v>
      </c>
      <c r="H1336" s="144" t="s">
        <v>7921</v>
      </c>
      <c r="I1336" s="144" t="s">
        <v>3492</v>
      </c>
      <c r="J1336" s="144" t="s">
        <v>2467</v>
      </c>
      <c r="K1336" s="146" t="str">
        <f t="shared" si="187"/>
        <v>LP</v>
      </c>
      <c r="L1336" s="148" t="s">
        <v>6264</v>
      </c>
      <c r="M1336" s="144" t="str">
        <f t="shared" si="190"/>
        <v>Low</v>
      </c>
      <c r="N1336" s="144" t="s">
        <v>5508</v>
      </c>
      <c r="O1336" s="189"/>
      <c r="P1336" s="144" t="s">
        <v>749</v>
      </c>
      <c r="Q1336" s="152" t="s">
        <v>749</v>
      </c>
    </row>
    <row r="1337" spans="1:17" ht="31.75" x14ac:dyDescent="0.4">
      <c r="A1337" s="144" t="str">
        <f t="shared" ca="1" si="186"/>
        <v>Expired</v>
      </c>
      <c r="B1337" s="144" t="s">
        <v>6193</v>
      </c>
      <c r="C1337" s="145">
        <v>44858</v>
      </c>
      <c r="D1337" s="145">
        <v>44858</v>
      </c>
      <c r="E1337" s="145">
        <f>DATE(YEAR(D1337)+2,MONTH(D1337),DAY(D1337)-1)</f>
        <v>45588</v>
      </c>
      <c r="F1337" s="144" t="s">
        <v>6194</v>
      </c>
      <c r="G1337" s="144" t="s">
        <v>6195</v>
      </c>
      <c r="H1337" s="148" t="s">
        <v>10</v>
      </c>
      <c r="I1337" s="144" t="s">
        <v>2237</v>
      </c>
      <c r="J1337" s="144" t="s">
        <v>2466</v>
      </c>
      <c r="K1337" s="146" t="str">
        <f t="shared" si="187"/>
        <v>LA</v>
      </c>
      <c r="L1337" s="148" t="s">
        <v>6270</v>
      </c>
      <c r="M1337" s="144" t="str">
        <f t="shared" si="190"/>
        <v>Medium</v>
      </c>
      <c r="N1337" s="144" t="s">
        <v>749</v>
      </c>
      <c r="O1337" s="189"/>
      <c r="P1337" s="144"/>
      <c r="Q1337" s="147"/>
    </row>
    <row r="1338" spans="1:17" ht="63.45" x14ac:dyDescent="0.4">
      <c r="A1338" s="144" t="str">
        <f t="shared" ca="1" si="186"/>
        <v>Active</v>
      </c>
      <c r="B1338" s="148" t="s">
        <v>8918</v>
      </c>
      <c r="C1338" s="153">
        <v>42299</v>
      </c>
      <c r="D1338" s="157">
        <v>45279</v>
      </c>
      <c r="E1338" s="145">
        <f>DATE(YEAR(D1338)+2,MONTH(D1338),DAY(D1338)-1)</f>
        <v>46009</v>
      </c>
      <c r="F1338" s="144" t="s">
        <v>882</v>
      </c>
      <c r="G1338" s="148" t="s">
        <v>5509</v>
      </c>
      <c r="H1338" s="148" t="s">
        <v>10</v>
      </c>
      <c r="I1338" s="148" t="s">
        <v>2237</v>
      </c>
      <c r="J1338" s="144" t="s">
        <v>2467</v>
      </c>
      <c r="K1338" s="146" t="str">
        <f t="shared" si="187"/>
        <v>LP</v>
      </c>
      <c r="L1338" s="148" t="s">
        <v>6264</v>
      </c>
      <c r="M1338" s="144" t="str">
        <f t="shared" si="190"/>
        <v>Low</v>
      </c>
      <c r="N1338" s="148" t="s">
        <v>5510</v>
      </c>
      <c r="O1338" s="190" t="s">
        <v>8919</v>
      </c>
      <c r="P1338" s="148" t="s">
        <v>8920</v>
      </c>
      <c r="Q1338" s="158" t="s">
        <v>8921</v>
      </c>
    </row>
    <row r="1339" spans="1:17" ht="63.45" x14ac:dyDescent="0.4">
      <c r="A1339" s="144" t="str">
        <f t="shared" ca="1" si="186"/>
        <v>Active</v>
      </c>
      <c r="B1339" s="144" t="s">
        <v>10069</v>
      </c>
      <c r="C1339" s="145">
        <v>45582</v>
      </c>
      <c r="D1339" s="145">
        <v>45582</v>
      </c>
      <c r="E1339" s="145">
        <f>DATE(YEAR(D1339)+2,MONTH(D1339),DAY(D1339)-1)</f>
        <v>46311</v>
      </c>
      <c r="F1339" s="144" t="s">
        <v>10070</v>
      </c>
      <c r="G1339" s="144" t="s">
        <v>10669</v>
      </c>
      <c r="H1339" s="144" t="s">
        <v>7919</v>
      </c>
      <c r="I1339" s="144" t="s">
        <v>3492</v>
      </c>
      <c r="J1339" s="144" t="s">
        <v>2467</v>
      </c>
      <c r="K1339" s="146" t="str">
        <f t="shared" si="187"/>
        <v>LP</v>
      </c>
      <c r="L1339" s="144" t="s">
        <v>6261</v>
      </c>
      <c r="M1339" s="144" t="str">
        <f>IF(EXACT(L1339,"Overseas Charities Operating in Jamaica"),"Medium",IF(EXACT(L1339,"Muslim Groups/Foundations"),"Medium",IF(EXACT(L1339,"Churches"),"Low",IF(EXACT(L1339,"Benevolent Societies"),"Low",IF(EXACT(L1339,"Alumni/Past Students Associations"),"Low",IF(EXACT(L1339,"Schools(Government/Private)"),"Low",IF(EXACT(L1339,"Govt.Based Trusts/Charities"),"Low",IF(EXACT(L1339,"Trust"),"Medium",IF(EXACT(L1339,"Company Based Foundations"),"Medium",IF(EXACT(L1339,"Other Foundations"),"Medium",IF(EXACT(L1339,"Unincorporated Groups"),"Medium","")))))))))))</f>
        <v>Medium</v>
      </c>
      <c r="N1339" s="144" t="s">
        <v>10071</v>
      </c>
      <c r="O1339" s="189" t="s">
        <v>10670</v>
      </c>
      <c r="P1339" s="144" t="s">
        <v>10072</v>
      </c>
      <c r="Q1339" s="147" t="s">
        <v>10073</v>
      </c>
    </row>
    <row r="1340" spans="1:17" ht="63.75" customHeight="1" x14ac:dyDescent="0.4">
      <c r="A1340" s="144" t="str">
        <f t="shared" ref="A1340:A1371" ca="1" si="191">IF(E1340&lt;TODAY(),"Expired","Active")</f>
        <v>Active</v>
      </c>
      <c r="B1340" s="144" t="s">
        <v>6298</v>
      </c>
      <c r="C1340" s="145">
        <v>44910</v>
      </c>
      <c r="D1340" s="145">
        <v>45641</v>
      </c>
      <c r="E1340" s="145">
        <f>DATE(YEAR(D1340),MONTH(D1340)+18,DAY(D1340)-1)</f>
        <v>46187</v>
      </c>
      <c r="F1340" s="144" t="s">
        <v>8041</v>
      </c>
      <c r="G1340" s="144" t="s">
        <v>6299</v>
      </c>
      <c r="H1340" s="144" t="s">
        <v>19</v>
      </c>
      <c r="I1340" s="144" t="s">
        <v>3492</v>
      </c>
      <c r="J1340" s="144" t="s">
        <v>2467</v>
      </c>
      <c r="K1340" s="146" t="str">
        <f t="shared" si="187"/>
        <v>LP</v>
      </c>
      <c r="L1340" s="144" t="s">
        <v>6268</v>
      </c>
      <c r="M1340" s="144" t="str">
        <f>IF(EXACT(L1340,"Overseas Charities Operating in Jamaica"),"Medium",IF(EXACT(L1340,"Muslim Groups/Foundations"),"Medium",IF(EXACT(L1340,"Churches"),"Low",IF(EXACT(L1340,"Benevolent Societies"),"Low",IF(EXACT(L1340,"Alumni/Past Students'associations"),"Low",IF(EXACT(L1340,"Schools(Government/Private)"),"Low",IF(EXACT(L1340,"Govt.Based Trusts/Charities"),"Low",IF(EXACT(L1340,"Trust"),"Medium",IF(EXACT(L1340,"Company Based Foundations"),"Medium",IF(EXACT(L1340,"Other Foundations"),"Medium",IF(EXACT(L1340,"Unincorporated Groups"),"Medium","")))))))))))</f>
        <v>Low</v>
      </c>
      <c r="N1340" s="144" t="s">
        <v>6300</v>
      </c>
      <c r="O1340" s="189" t="s">
        <v>10677</v>
      </c>
      <c r="P1340" s="144" t="s">
        <v>7094</v>
      </c>
      <c r="Q1340" s="147" t="s">
        <v>10678</v>
      </c>
    </row>
    <row r="1341" spans="1:17" ht="111" x14ac:dyDescent="0.4">
      <c r="A1341" s="144" t="str">
        <f t="shared" ca="1" si="191"/>
        <v>Expired</v>
      </c>
      <c r="B1341" s="144" t="s">
        <v>3207</v>
      </c>
      <c r="C1341" s="145">
        <v>41884</v>
      </c>
      <c r="D1341" s="145">
        <v>45427</v>
      </c>
      <c r="E1341" s="145">
        <f>DATE(YEAR(D1341)+1,MONTH(D1341),DAY(D1341)-1)</f>
        <v>45791</v>
      </c>
      <c r="F1341" s="144" t="s">
        <v>349</v>
      </c>
      <c r="G1341" s="144" t="s">
        <v>5511</v>
      </c>
      <c r="H1341" s="144" t="s">
        <v>7919</v>
      </c>
      <c r="I1341" s="144" t="s">
        <v>3492</v>
      </c>
      <c r="J1341" s="144" t="s">
        <v>2467</v>
      </c>
      <c r="K1341" s="146" t="str">
        <f t="shared" si="187"/>
        <v>LP</v>
      </c>
      <c r="L1341" s="148" t="s">
        <v>6261</v>
      </c>
      <c r="M1341" s="144" t="str">
        <f>IF(EXACT(L1341,"Overseas Charities Operating in Jamaica"),"Medium",IF(EXACT(L1341,"Muslim Groups/Foundations"),"Medium",IF(EXACT(L1341,"Churches"),"Low",IF(EXACT(L1341,"Benevolent Societies"),"Low",IF(EXACT(L1341,"Alumni/Past Students'associations"),"Low",IF(EXACT(L1341,"Schools(Government/Private)"),"Low",IF(EXACT(L1341,"Govt.Based Trust/Charities"),"Low",IF(EXACT(L1341,"Trust"),"Medium",IF(EXACT(L1341,"Company Based Foundations"),"Medium",IF(EXACT(L1341,"Other Foundations"),"Medium",IF(EXACT(L1341,"Unincorporated Groups"),"Medium","")))))))))))</f>
        <v>Medium</v>
      </c>
      <c r="N1341" s="144" t="s">
        <v>385</v>
      </c>
      <c r="O1341" s="189" t="s">
        <v>9933</v>
      </c>
      <c r="P1341" s="144" t="s">
        <v>9934</v>
      </c>
      <c r="Q1341" s="147" t="s">
        <v>9935</v>
      </c>
    </row>
    <row r="1342" spans="1:17" ht="59.25" customHeight="1" x14ac:dyDescent="0.4">
      <c r="A1342" s="144" t="str">
        <f t="shared" ca="1" si="191"/>
        <v>Active</v>
      </c>
      <c r="B1342" s="144" t="s">
        <v>6428</v>
      </c>
      <c r="C1342" s="145">
        <v>44964</v>
      </c>
      <c r="D1342" s="145">
        <v>45695</v>
      </c>
      <c r="E1342" s="145">
        <f>DATE(YEAR(D1342),MONTH(D1342)+18,DAY(D1342)-1)</f>
        <v>46240</v>
      </c>
      <c r="F1342" s="144" t="s">
        <v>6429</v>
      </c>
      <c r="G1342" s="144" t="s">
        <v>6430</v>
      </c>
      <c r="H1342" s="144" t="s">
        <v>7919</v>
      </c>
      <c r="I1342" s="144" t="s">
        <v>3492</v>
      </c>
      <c r="J1342" s="144" t="s">
        <v>2467</v>
      </c>
      <c r="K1342" s="146" t="s">
        <v>2580</v>
      </c>
      <c r="L1342" s="144" t="s">
        <v>6261</v>
      </c>
      <c r="M1342" s="144" t="str">
        <f>IF(EXACT(L1342,"Overseas Charities Operating in Jamaica"),"Medium",IF(EXACT(L1342,"Muslim Groups/Foundations"),"Medium",IF(EXACT(L1342,"Churches"),"Low",IF(EXACT(L1342,"Benevolent Societies"),"Low",IF(EXACT(L1342,"Alumni/Past Students Associations"),"Low",IF(EXACT(L1342,"Schools(Government/Private)"),"Low",IF(EXACT(L1342,"Govt.Based Trusts/Charities"),"Low",IF(EXACT(L1342,"Trust"),"Medium",IF(EXACT(L1342,"Company Based Foundations"),"Medium",IF(EXACT(L1342,"Other Foundations"),"Medium",IF(EXACT(L1342,"Unincorporated Groups"),"Medium","")))))))))))</f>
        <v>Medium</v>
      </c>
      <c r="N1342" s="144" t="s">
        <v>7377</v>
      </c>
      <c r="O1342" s="189" t="s">
        <v>10603</v>
      </c>
      <c r="P1342" s="144" t="s">
        <v>10604</v>
      </c>
      <c r="Q1342" s="147" t="s">
        <v>10605</v>
      </c>
    </row>
    <row r="1343" spans="1:17" ht="79.3" x14ac:dyDescent="0.4">
      <c r="A1343" s="144" t="str">
        <f t="shared" ca="1" si="191"/>
        <v>Expired</v>
      </c>
      <c r="B1343" s="144" t="s">
        <v>2840</v>
      </c>
      <c r="C1343" s="145">
        <v>42543</v>
      </c>
      <c r="D1343" s="145">
        <v>44734</v>
      </c>
      <c r="E1343" s="145">
        <f>DATE(YEAR(D1343)+2,MONTH(D1343),DAY(D1343)-1)</f>
        <v>45464</v>
      </c>
      <c r="F1343" s="144" t="s">
        <v>6067</v>
      </c>
      <c r="G1343" s="144" t="s">
        <v>5512</v>
      </c>
      <c r="H1343" s="144" t="s">
        <v>23</v>
      </c>
      <c r="I1343" s="144" t="s">
        <v>3492</v>
      </c>
      <c r="J1343" s="144" t="s">
        <v>2467</v>
      </c>
      <c r="K1343" s="146" t="str">
        <f t="shared" ref="K1343:K1374" si="192">IF(EXACT(J1343,"C - COMPANY ACT"),"LP",IF(EXACT(J1343,"V- VEST ACT (WITHIN PARLIAMENT) "),"LP",IF(EXACT(J1343,"FS - FRIENDLY SOCIETIES ACT"),"LP",IF(EXACT(J1343,"UN - UNICORPORATED"),"LA",""))))</f>
        <v>LP</v>
      </c>
      <c r="L1343" s="148" t="s">
        <v>6264</v>
      </c>
      <c r="M1343" s="144" t="str">
        <f t="shared" ref="M1343:M1357" si="193">IF(EXACT(L1343,"Overseas Charities Operating in Jamaica"),"Medium",IF(EXACT(L1343,"Muslim Groups/Foundations"),"Medium",IF(EXACT(L1343,"Churches"),"Low",IF(EXACT(L1343,"Benevolent Societies"),"Low",IF(EXACT(L1343,"Alumni/Past Students'associations"),"Low",IF(EXACT(L1343,"Schools(Government/Private)"),"Low",IF(EXACT(L1343,"Govt.Based Trust/Charities"),"Low",IF(EXACT(L1343,"Trust"),"Medium",IF(EXACT(L1343,"Company Based Foundations"),"Medium",IF(EXACT(L1343,"Other Foundations"),"Medium",IF(EXACT(L1343,"Unincorporated Groups"),"Medium","")))))))))))</f>
        <v>Low</v>
      </c>
      <c r="N1343" s="144" t="s">
        <v>5513</v>
      </c>
      <c r="O1343" s="189"/>
      <c r="P1343" s="144" t="s">
        <v>808</v>
      </c>
      <c r="Q1343" s="147" t="s">
        <v>5514</v>
      </c>
    </row>
    <row r="1344" spans="1:17" ht="47.6" x14ac:dyDescent="0.4">
      <c r="A1344" s="144" t="str">
        <f t="shared" ca="1" si="191"/>
        <v>Expired</v>
      </c>
      <c r="B1344" s="144" t="s">
        <v>2463</v>
      </c>
      <c r="C1344" s="145">
        <v>43073</v>
      </c>
      <c r="D1344" s="145">
        <v>44534</v>
      </c>
      <c r="E1344" s="145">
        <f>DATE(YEAR(D1344)+2,MONTH(D1344),DAY(D1344)-1)</f>
        <v>45263</v>
      </c>
      <c r="F1344" s="144" t="s">
        <v>6068</v>
      </c>
      <c r="G1344" s="144" t="s">
        <v>5517</v>
      </c>
      <c r="H1344" s="144" t="s">
        <v>7919</v>
      </c>
      <c r="I1344" s="144" t="s">
        <v>3492</v>
      </c>
      <c r="J1344" s="144" t="s">
        <v>2467</v>
      </c>
      <c r="K1344" s="146" t="str">
        <f t="shared" si="192"/>
        <v>LP</v>
      </c>
      <c r="L1344" s="148" t="s">
        <v>6261</v>
      </c>
      <c r="M1344" s="144" t="str">
        <f t="shared" si="193"/>
        <v>Medium</v>
      </c>
      <c r="N1344" s="144" t="s">
        <v>5518</v>
      </c>
      <c r="O1344" s="189"/>
      <c r="P1344" s="144" t="s">
        <v>2211</v>
      </c>
      <c r="Q1344" s="147" t="s">
        <v>5519</v>
      </c>
    </row>
    <row r="1345" spans="1:17" ht="47.6" x14ac:dyDescent="0.4">
      <c r="A1345" s="144" t="str">
        <f t="shared" ca="1" si="191"/>
        <v>Active</v>
      </c>
      <c r="B1345" s="144" t="s">
        <v>2600</v>
      </c>
      <c r="C1345" s="145">
        <v>44421</v>
      </c>
      <c r="D1345" s="145">
        <v>45517</v>
      </c>
      <c r="E1345" s="145">
        <f>DATE(YEAR(D1345),MONTH(D1345)+18,DAY(D1345)-1)</f>
        <v>46065</v>
      </c>
      <c r="F1345" s="144" t="s">
        <v>6069</v>
      </c>
      <c r="G1345" s="144" t="s">
        <v>7293</v>
      </c>
      <c r="H1345" s="144" t="s">
        <v>5</v>
      </c>
      <c r="I1345" s="144" t="s">
        <v>3492</v>
      </c>
      <c r="J1345" s="144" t="s">
        <v>2467</v>
      </c>
      <c r="K1345" s="146" t="str">
        <f t="shared" si="192"/>
        <v>LP</v>
      </c>
      <c r="L1345" s="148" t="s">
        <v>6261</v>
      </c>
      <c r="M1345" s="144" t="str">
        <f t="shared" si="193"/>
        <v>Medium</v>
      </c>
      <c r="N1345" s="144" t="s">
        <v>5520</v>
      </c>
      <c r="O1345" s="189" t="s">
        <v>8849</v>
      </c>
      <c r="P1345" s="144" t="s">
        <v>8850</v>
      </c>
      <c r="Q1345" s="152" t="s">
        <v>8851</v>
      </c>
    </row>
    <row r="1346" spans="1:17" ht="31.75" x14ac:dyDescent="0.4">
      <c r="A1346" s="144" t="str">
        <f t="shared" ca="1" si="191"/>
        <v>Expired</v>
      </c>
      <c r="B1346" s="144" t="s">
        <v>2435</v>
      </c>
      <c r="C1346" s="145">
        <v>43446</v>
      </c>
      <c r="D1346" s="145">
        <v>44177</v>
      </c>
      <c r="E1346" s="145">
        <f t="shared" ref="E1346:E1352" si="194">DATE(YEAR(D1346)+2,MONTH(D1346),DAY(D1346)-1)</f>
        <v>44906</v>
      </c>
      <c r="F1346" s="144" t="s">
        <v>6071</v>
      </c>
      <c r="G1346" s="144" t="s">
        <v>5524</v>
      </c>
      <c r="H1346" s="144" t="s">
        <v>19</v>
      </c>
      <c r="I1346" s="144" t="s">
        <v>3492</v>
      </c>
      <c r="J1346" s="144" t="s">
        <v>2467</v>
      </c>
      <c r="K1346" s="146" t="str">
        <f t="shared" si="192"/>
        <v>LP</v>
      </c>
      <c r="L1346" s="148" t="s">
        <v>6261</v>
      </c>
      <c r="M1346" s="144" t="str">
        <f t="shared" si="193"/>
        <v>Medium</v>
      </c>
      <c r="N1346" s="144" t="s">
        <v>7782</v>
      </c>
      <c r="O1346" s="189"/>
      <c r="P1346" s="144" t="s">
        <v>1685</v>
      </c>
      <c r="Q1346" s="147" t="s">
        <v>5525</v>
      </c>
    </row>
    <row r="1347" spans="1:17" ht="47.6" x14ac:dyDescent="0.4">
      <c r="A1347" s="144" t="str">
        <f t="shared" ca="1" si="191"/>
        <v>Active</v>
      </c>
      <c r="B1347" s="148" t="s">
        <v>8796</v>
      </c>
      <c r="C1347" s="153">
        <v>42206</v>
      </c>
      <c r="D1347" s="157">
        <v>45258</v>
      </c>
      <c r="E1347" s="145">
        <f t="shared" si="194"/>
        <v>45988</v>
      </c>
      <c r="F1347" s="144" t="s">
        <v>614</v>
      </c>
      <c r="G1347" s="148" t="s">
        <v>8797</v>
      </c>
      <c r="H1347" s="144" t="s">
        <v>36</v>
      </c>
      <c r="I1347" s="148" t="s">
        <v>2237</v>
      </c>
      <c r="J1347" s="144" t="s">
        <v>2467</v>
      </c>
      <c r="K1347" s="146" t="str">
        <f t="shared" si="192"/>
        <v>LP</v>
      </c>
      <c r="L1347" s="148" t="s">
        <v>6261</v>
      </c>
      <c r="M1347" s="144" t="str">
        <f t="shared" si="193"/>
        <v>Medium</v>
      </c>
      <c r="N1347" s="148" t="s">
        <v>2399</v>
      </c>
      <c r="O1347" s="190" t="s">
        <v>8800</v>
      </c>
      <c r="P1347" s="148" t="s">
        <v>8798</v>
      </c>
      <c r="Q1347" s="158" t="s">
        <v>8799</v>
      </c>
    </row>
    <row r="1348" spans="1:17" ht="45" customHeight="1" x14ac:dyDescent="0.4">
      <c r="A1348" s="144" t="str">
        <f t="shared" ca="1" si="191"/>
        <v>Expired</v>
      </c>
      <c r="B1348" s="144" t="s">
        <v>2621</v>
      </c>
      <c r="C1348" s="145">
        <v>44246</v>
      </c>
      <c r="D1348" s="145">
        <f>C1348</f>
        <v>44246</v>
      </c>
      <c r="E1348" s="145">
        <f t="shared" si="194"/>
        <v>44975</v>
      </c>
      <c r="F1348" s="144" t="s">
        <v>6072</v>
      </c>
      <c r="G1348" s="144" t="s">
        <v>5526</v>
      </c>
      <c r="H1348" s="144" t="s">
        <v>716</v>
      </c>
      <c r="I1348" s="144" t="s">
        <v>3492</v>
      </c>
      <c r="J1348" s="144" t="s">
        <v>2467</v>
      </c>
      <c r="K1348" s="146" t="str">
        <f t="shared" si="192"/>
        <v>LP</v>
      </c>
      <c r="L1348" s="148" t="s">
        <v>6261</v>
      </c>
      <c r="M1348" s="144" t="str">
        <f t="shared" si="193"/>
        <v>Medium</v>
      </c>
      <c r="N1348" s="144" t="s">
        <v>5527</v>
      </c>
      <c r="O1348" s="189"/>
      <c r="P1348" s="144" t="s">
        <v>5528</v>
      </c>
      <c r="Q1348" s="147" t="s">
        <v>749</v>
      </c>
    </row>
    <row r="1349" spans="1:17" ht="63.45" x14ac:dyDescent="0.4">
      <c r="A1349" s="144" t="str">
        <f t="shared" ca="1" si="191"/>
        <v>Expired</v>
      </c>
      <c r="B1349" s="144" t="s">
        <v>1350</v>
      </c>
      <c r="C1349" s="145">
        <v>43411</v>
      </c>
      <c r="D1349" s="145">
        <f>C1349</f>
        <v>43411</v>
      </c>
      <c r="E1349" s="145">
        <f t="shared" si="194"/>
        <v>44141</v>
      </c>
      <c r="F1349" s="144" t="s">
        <v>6073</v>
      </c>
      <c r="G1349" s="144" t="s">
        <v>5529</v>
      </c>
      <c r="H1349" s="144" t="s">
        <v>19</v>
      </c>
      <c r="I1349" s="144" t="s">
        <v>3492</v>
      </c>
      <c r="J1349" s="144" t="s">
        <v>2467</v>
      </c>
      <c r="K1349" s="146" t="str">
        <f t="shared" si="192"/>
        <v>LP</v>
      </c>
      <c r="L1349" s="148" t="s">
        <v>6261</v>
      </c>
      <c r="M1349" s="144" t="str">
        <f t="shared" si="193"/>
        <v>Medium</v>
      </c>
      <c r="N1349" s="144" t="s">
        <v>5530</v>
      </c>
      <c r="O1349" s="189"/>
      <c r="P1349" s="144" t="s">
        <v>1688</v>
      </c>
      <c r="Q1349" s="147" t="s">
        <v>749</v>
      </c>
    </row>
    <row r="1350" spans="1:17" ht="47.6" x14ac:dyDescent="0.4">
      <c r="A1350" s="144" t="str">
        <f t="shared" ca="1" si="191"/>
        <v>Expired</v>
      </c>
      <c r="B1350" s="148" t="s">
        <v>113</v>
      </c>
      <c r="C1350" s="153">
        <v>41805</v>
      </c>
      <c r="D1350" s="157">
        <v>44287</v>
      </c>
      <c r="E1350" s="145">
        <f t="shared" si="194"/>
        <v>45016</v>
      </c>
      <c r="F1350" s="144" t="s">
        <v>5877</v>
      </c>
      <c r="G1350" s="148" t="s">
        <v>5533</v>
      </c>
      <c r="H1350" s="148" t="s">
        <v>154</v>
      </c>
      <c r="I1350" s="148" t="s">
        <v>2237</v>
      </c>
      <c r="J1350" s="147" t="s">
        <v>2467</v>
      </c>
      <c r="K1350" s="146" t="str">
        <f t="shared" si="192"/>
        <v>LP</v>
      </c>
      <c r="L1350" s="148" t="s">
        <v>6261</v>
      </c>
      <c r="M1350" s="144" t="str">
        <f t="shared" si="193"/>
        <v>Medium</v>
      </c>
      <c r="N1350" s="148" t="s">
        <v>2404</v>
      </c>
      <c r="O1350" s="190"/>
      <c r="P1350" s="148" t="s">
        <v>6553</v>
      </c>
      <c r="Q1350" s="158" t="s">
        <v>6552</v>
      </c>
    </row>
    <row r="1351" spans="1:17" ht="47.6" x14ac:dyDescent="0.4">
      <c r="A1351" s="144" t="str">
        <f t="shared" ca="1" si="191"/>
        <v>Active</v>
      </c>
      <c r="B1351" s="148" t="s">
        <v>9621</v>
      </c>
      <c r="C1351" s="153">
        <v>41680</v>
      </c>
      <c r="D1351" s="157">
        <v>45476</v>
      </c>
      <c r="E1351" s="145">
        <f t="shared" si="194"/>
        <v>46205</v>
      </c>
      <c r="F1351" s="144" t="s">
        <v>6</v>
      </c>
      <c r="G1351" s="148" t="s">
        <v>9675</v>
      </c>
      <c r="H1351" s="148" t="s">
        <v>7</v>
      </c>
      <c r="I1351" s="148" t="s">
        <v>2237</v>
      </c>
      <c r="J1351" s="144" t="s">
        <v>2467</v>
      </c>
      <c r="K1351" s="146" t="str">
        <f t="shared" si="192"/>
        <v>LP</v>
      </c>
      <c r="L1351" s="148" t="s">
        <v>6261</v>
      </c>
      <c r="M1351" s="144" t="str">
        <f t="shared" si="193"/>
        <v>Medium</v>
      </c>
      <c r="N1351" s="148" t="s">
        <v>2405</v>
      </c>
      <c r="O1351" s="190" t="s">
        <v>9676</v>
      </c>
      <c r="P1351" s="148" t="s">
        <v>6535</v>
      </c>
      <c r="Q1351" s="158" t="s">
        <v>6536</v>
      </c>
    </row>
    <row r="1352" spans="1:17" ht="57" customHeight="1" x14ac:dyDescent="0.4">
      <c r="A1352" s="144" t="str">
        <f t="shared" ca="1" si="191"/>
        <v>Active</v>
      </c>
      <c r="B1352" s="144" t="s">
        <v>8262</v>
      </c>
      <c r="C1352" s="145">
        <v>43909</v>
      </c>
      <c r="D1352" s="145">
        <v>45610</v>
      </c>
      <c r="E1352" s="145">
        <f t="shared" si="194"/>
        <v>46339</v>
      </c>
      <c r="F1352" s="144" t="s">
        <v>6074</v>
      </c>
      <c r="G1352" s="144" t="s">
        <v>8263</v>
      </c>
      <c r="H1352" s="144" t="s">
        <v>7919</v>
      </c>
      <c r="I1352" s="144" t="s">
        <v>3492</v>
      </c>
      <c r="J1352" s="144" t="s">
        <v>2467</v>
      </c>
      <c r="K1352" s="146" t="str">
        <f t="shared" si="192"/>
        <v>LP</v>
      </c>
      <c r="L1352" s="148" t="s">
        <v>6268</v>
      </c>
      <c r="M1352" s="144" t="str">
        <f t="shared" si="193"/>
        <v>Low</v>
      </c>
      <c r="N1352" s="144" t="s">
        <v>5534</v>
      </c>
      <c r="O1352" s="189" t="s">
        <v>10154</v>
      </c>
      <c r="P1352" s="144" t="s">
        <v>8260</v>
      </c>
      <c r="Q1352" s="147" t="s">
        <v>8261</v>
      </c>
    </row>
    <row r="1353" spans="1:17" ht="63" customHeight="1" x14ac:dyDescent="0.4">
      <c r="A1353" s="144" t="str">
        <f t="shared" ca="1" si="191"/>
        <v>Active</v>
      </c>
      <c r="B1353" s="144" t="s">
        <v>2701</v>
      </c>
      <c r="C1353" s="145">
        <v>43703</v>
      </c>
      <c r="D1353" s="145">
        <v>45895</v>
      </c>
      <c r="E1353" s="145">
        <f>DATE(YEAR(D1353),MONTH(D1353)+18,DAY(D1353)-1)</f>
        <v>46443</v>
      </c>
      <c r="F1353" s="144" t="s">
        <v>6075</v>
      </c>
      <c r="G1353" s="144" t="s">
        <v>5535</v>
      </c>
      <c r="H1353" s="148" t="s">
        <v>13</v>
      </c>
      <c r="I1353" s="144" t="s">
        <v>3492</v>
      </c>
      <c r="J1353" s="144" t="s">
        <v>2467</v>
      </c>
      <c r="K1353" s="146" t="str">
        <f t="shared" si="192"/>
        <v>LP</v>
      </c>
      <c r="L1353" s="148" t="s">
        <v>6261</v>
      </c>
      <c r="M1353" s="144" t="str">
        <f t="shared" si="193"/>
        <v>Medium</v>
      </c>
      <c r="N1353" s="144" t="s">
        <v>5536</v>
      </c>
      <c r="O1353" s="189" t="s">
        <v>10772</v>
      </c>
      <c r="P1353" s="144" t="s">
        <v>8316</v>
      </c>
      <c r="Q1353" s="147" t="s">
        <v>8317</v>
      </c>
    </row>
    <row r="1354" spans="1:17" ht="111" x14ac:dyDescent="0.4">
      <c r="A1354" s="144" t="str">
        <f t="shared" ca="1" si="191"/>
        <v>Expired</v>
      </c>
      <c r="B1354" s="144" t="s">
        <v>74</v>
      </c>
      <c r="C1354" s="145">
        <v>41752</v>
      </c>
      <c r="D1354" s="145">
        <v>42549</v>
      </c>
      <c r="E1354" s="145">
        <f>DATE(YEAR(D1354)+2,MONTH(D1354),DAY(D1354)-1)</f>
        <v>43278</v>
      </c>
      <c r="F1354" s="144" t="s">
        <v>75</v>
      </c>
      <c r="G1354" s="144" t="s">
        <v>5537</v>
      </c>
      <c r="H1354" s="144" t="s">
        <v>19</v>
      </c>
      <c r="I1354" s="144" t="s">
        <v>3492</v>
      </c>
      <c r="J1354" s="144" t="s">
        <v>2467</v>
      </c>
      <c r="K1354" s="146" t="str">
        <f t="shared" si="192"/>
        <v>LP</v>
      </c>
      <c r="L1354" s="148" t="s">
        <v>6261</v>
      </c>
      <c r="M1354" s="144" t="str">
        <f t="shared" si="193"/>
        <v>Medium</v>
      </c>
      <c r="N1354" s="144" t="s">
        <v>264</v>
      </c>
      <c r="O1354" s="189"/>
      <c r="P1354" s="144" t="s">
        <v>1094</v>
      </c>
      <c r="Q1354" s="147" t="s">
        <v>5538</v>
      </c>
    </row>
    <row r="1355" spans="1:17" ht="63.45" x14ac:dyDescent="0.4">
      <c r="A1355" s="144" t="str">
        <f t="shared" ca="1" si="191"/>
        <v>Expired</v>
      </c>
      <c r="B1355" s="144" t="s">
        <v>1270</v>
      </c>
      <c r="C1355" s="145">
        <v>43250</v>
      </c>
      <c r="D1355" s="145">
        <f>C1355</f>
        <v>43250</v>
      </c>
      <c r="E1355" s="145">
        <f>DATE(YEAR(D1355)+2,MONTH(D1355),DAY(D1355)-1)</f>
        <v>43980</v>
      </c>
      <c r="F1355" s="144" t="s">
        <v>6076</v>
      </c>
      <c r="G1355" s="144" t="s">
        <v>5539</v>
      </c>
      <c r="H1355" s="144" t="s">
        <v>7919</v>
      </c>
      <c r="I1355" s="144" t="s">
        <v>3492</v>
      </c>
      <c r="J1355" s="144" t="s">
        <v>2467</v>
      </c>
      <c r="K1355" s="146" t="str">
        <f t="shared" si="192"/>
        <v>LP</v>
      </c>
      <c r="L1355" s="148" t="s">
        <v>6261</v>
      </c>
      <c r="M1355" s="144" t="str">
        <f t="shared" si="193"/>
        <v>Medium</v>
      </c>
      <c r="N1355" s="144" t="s">
        <v>7783</v>
      </c>
      <c r="O1355" s="189"/>
      <c r="P1355" s="144" t="s">
        <v>749</v>
      </c>
      <c r="Q1355" s="152" t="s">
        <v>749</v>
      </c>
    </row>
    <row r="1356" spans="1:17" ht="63.45" x14ac:dyDescent="0.4">
      <c r="A1356" s="144" t="str">
        <f t="shared" ca="1" si="191"/>
        <v>Expired</v>
      </c>
      <c r="B1356" s="148" t="s">
        <v>3173</v>
      </c>
      <c r="C1356" s="153">
        <v>44571</v>
      </c>
      <c r="D1356" s="157">
        <v>44571</v>
      </c>
      <c r="E1356" s="145">
        <f>DATE(YEAR(D1356)+2,MONTH(D1356),DAY(D1356)-1)</f>
        <v>45300</v>
      </c>
      <c r="F1356" s="144" t="s">
        <v>5878</v>
      </c>
      <c r="G1356" s="148" t="s">
        <v>5540</v>
      </c>
      <c r="H1356" s="148" t="s">
        <v>45</v>
      </c>
      <c r="I1356" s="148" t="s">
        <v>2237</v>
      </c>
      <c r="J1356" s="144" t="s">
        <v>2467</v>
      </c>
      <c r="K1356" s="146" t="str">
        <f t="shared" si="192"/>
        <v>LP</v>
      </c>
      <c r="L1356" s="148" t="s">
        <v>6261</v>
      </c>
      <c r="M1356" s="144" t="str">
        <f t="shared" si="193"/>
        <v>Medium</v>
      </c>
      <c r="N1356" s="148" t="s">
        <v>3174</v>
      </c>
      <c r="O1356" s="190"/>
      <c r="P1356" s="148" t="s">
        <v>3175</v>
      </c>
      <c r="Q1356" s="158" t="s">
        <v>5541</v>
      </c>
    </row>
    <row r="1357" spans="1:17" ht="79.3" x14ac:dyDescent="0.4">
      <c r="A1357" s="144" t="str">
        <f t="shared" ca="1" si="191"/>
        <v>Active</v>
      </c>
      <c r="B1357" s="144" t="s">
        <v>6128</v>
      </c>
      <c r="C1357" s="145">
        <v>44827</v>
      </c>
      <c r="D1357" s="145">
        <v>45558</v>
      </c>
      <c r="E1357" s="145">
        <f>DATE(YEAR(D1357)+2,MONTH(D1357),DAY(D1357)-1)</f>
        <v>46287</v>
      </c>
      <c r="F1357" s="144" t="s">
        <v>6129</v>
      </c>
      <c r="G1357" s="144" t="s">
        <v>6130</v>
      </c>
      <c r="H1357" s="148" t="s">
        <v>10</v>
      </c>
      <c r="I1357" s="144" t="s">
        <v>3492</v>
      </c>
      <c r="J1357" s="144" t="s">
        <v>2467</v>
      </c>
      <c r="K1357" s="146" t="str">
        <f t="shared" si="192"/>
        <v>LP</v>
      </c>
      <c r="L1357" s="148" t="s">
        <v>6264</v>
      </c>
      <c r="M1357" s="144" t="str">
        <f t="shared" si="193"/>
        <v>Low</v>
      </c>
      <c r="N1357" s="144" t="s">
        <v>6136</v>
      </c>
      <c r="O1357" s="189"/>
      <c r="P1357" s="144" t="s">
        <v>6132</v>
      </c>
      <c r="Q1357" s="152" t="s">
        <v>6131</v>
      </c>
    </row>
    <row r="1358" spans="1:17" ht="54" customHeight="1" x14ac:dyDescent="0.4">
      <c r="A1358" s="144" t="str">
        <f t="shared" ca="1" si="191"/>
        <v>Expired</v>
      </c>
      <c r="B1358" s="144" t="s">
        <v>7204</v>
      </c>
      <c r="C1358" s="145">
        <v>45121</v>
      </c>
      <c r="D1358" s="145">
        <f>C1358</f>
        <v>45121</v>
      </c>
      <c r="E1358" s="145">
        <f>DATE(YEAR(D1358)+2,MONTH(D1358),DAY(D1358)-1)</f>
        <v>45851</v>
      </c>
      <c r="F1358" s="144" t="s">
        <v>7205</v>
      </c>
      <c r="G1358" s="144" t="s">
        <v>7206</v>
      </c>
      <c r="H1358" s="148" t="s">
        <v>10</v>
      </c>
      <c r="I1358" s="144" t="s">
        <v>2237</v>
      </c>
      <c r="J1358" s="144" t="s">
        <v>2467</v>
      </c>
      <c r="K1358" s="146" t="str">
        <f t="shared" si="192"/>
        <v>LP</v>
      </c>
      <c r="L1358" s="144" t="s">
        <v>6261</v>
      </c>
      <c r="M1358" s="144" t="str">
        <f>IF(EXACT(L1358,"Overseas Charities Operating in Jamaica"),"Medium",IF(EXACT(L1358,"Muslim Groups/Foundations"),"Medium",IF(EXACT(L1358,"Churches"),"Low",IF(EXACT(L1358,"Benevolent Societies"),"Low",IF(EXACT(L1358,"Alumni/Past Students Associations"),"Low",IF(EXACT(L1358,"Schools(Government/Private)"),"Low",IF(EXACT(L1358,"Govt.Based Trusts/Charities"),"Low",IF(EXACT(L1358,"Trust"),"Medium",IF(EXACT(L1358,"Company Based Foundations"),"Medium",IF(EXACT(L1358,"Other Foundations"),"Medium",IF(EXACT(L1358,"Unincorporated Groups"),"Medium","")))))))))))</f>
        <v>Medium</v>
      </c>
      <c r="N1358" s="148" t="s">
        <v>7934</v>
      </c>
      <c r="O1358" s="189" t="s">
        <v>749</v>
      </c>
      <c r="P1358" s="181" t="s">
        <v>7935</v>
      </c>
      <c r="Q1358" s="152" t="s">
        <v>7936</v>
      </c>
    </row>
    <row r="1359" spans="1:17" ht="60" customHeight="1" x14ac:dyDescent="0.4">
      <c r="A1359" s="160" t="str">
        <f t="shared" ca="1" si="191"/>
        <v>Active</v>
      </c>
      <c r="B1359" s="160" t="s">
        <v>2426</v>
      </c>
      <c r="C1359" s="161">
        <v>43486</v>
      </c>
      <c r="D1359" s="161">
        <v>45637</v>
      </c>
      <c r="E1359" s="161">
        <f>DATE(YEAR(D1359)+1,MONTH(D1359),DAY(D1359)-1)</f>
        <v>46001</v>
      </c>
      <c r="F1359" s="160" t="s">
        <v>2040</v>
      </c>
      <c r="G1359" s="160" t="s">
        <v>10207</v>
      </c>
      <c r="H1359" s="160" t="s">
        <v>7919</v>
      </c>
      <c r="I1359" s="160" t="s">
        <v>3492</v>
      </c>
      <c r="J1359" s="160" t="s">
        <v>2467</v>
      </c>
      <c r="K1359" s="162" t="str">
        <f t="shared" si="192"/>
        <v>LP</v>
      </c>
      <c r="L1359" s="166" t="s">
        <v>6261</v>
      </c>
      <c r="M1359" s="160" t="str">
        <f>IF(EXACT(L1359,"Overseas Charities Operating in Jamaica"),"Medium",IF(EXACT(L1359,"Muslim Groups/Foundations"),"Medium",IF(EXACT(L1359,"Churches"),"Low",IF(EXACT(L1359,"Benevolent Societies"),"Low",IF(EXACT(L1359,"Alumni/Past Students'associations"),"Low",IF(EXACT(L1359,"Schools(Government/Private)"),"Low",IF(EXACT(L1359,"Govt.Based Trust/Charities"),"Low",IF(EXACT(L1359,"Trust"),"Medium",IF(EXACT(L1359,"Company Based Foundations"),"Medium",IF(EXACT(L1359,"Other Foundations"),"Medium",IF(EXACT(L1359,"Unincorporated Groups"),"Medium","")))))))))))</f>
        <v>Medium</v>
      </c>
      <c r="N1359" s="163" t="s">
        <v>7785</v>
      </c>
      <c r="O1359" s="191" t="s">
        <v>10204</v>
      </c>
      <c r="P1359" s="160" t="s">
        <v>10205</v>
      </c>
      <c r="Q1359" s="172" t="s">
        <v>10206</v>
      </c>
    </row>
    <row r="1360" spans="1:17" ht="47.6" x14ac:dyDescent="0.4">
      <c r="A1360" s="144" t="str">
        <f t="shared" ca="1" si="191"/>
        <v>Active</v>
      </c>
      <c r="B1360" s="144" t="s">
        <v>10348</v>
      </c>
      <c r="C1360" s="145">
        <v>45720</v>
      </c>
      <c r="D1360" s="145">
        <v>45720</v>
      </c>
      <c r="E1360" s="145">
        <f t="shared" ref="E1360:E1365" si="195">DATE(YEAR(D1360)+2,MONTH(D1360),DAY(D1360)-1)</f>
        <v>46449</v>
      </c>
      <c r="F1360" s="144" t="s">
        <v>10349</v>
      </c>
      <c r="G1360" s="144" t="s">
        <v>10350</v>
      </c>
      <c r="H1360" s="144" t="s">
        <v>7919</v>
      </c>
      <c r="I1360" s="144" t="s">
        <v>3492</v>
      </c>
      <c r="J1360" s="144" t="s">
        <v>2467</v>
      </c>
      <c r="K1360" s="146" t="str">
        <f t="shared" si="192"/>
        <v>LP</v>
      </c>
      <c r="L1360" s="144" t="s">
        <v>6263</v>
      </c>
      <c r="M1360" s="144" t="str">
        <f>IF(EXACT(L1360,"Overseas Charities Operating in Jamaica"),"Medium",IF(EXACT(L1360,"Muslim Groups/Foundations"),"Medium",IF(EXACT(L1360,"Churches"),"Low",IF(EXACT(L1360,"Benevolent Societies"),"Low",IF(EXACT(L1360,"Alumni/Past Students Associations"),"Low",IF(EXACT(L1360,"Schools(Government/Private)"),"Low",IF(EXACT(L1360,"Govt.Based Trusts/Charities"),"Low",IF(EXACT(L1360,"Trust"),"Medium",IF(EXACT(L1360,"Company Based Foundations"),"Medium",IF(EXACT(L1360,"Other Foundations"),"Medium",IF(EXACT(L1360,"Unincorporated Groups"),"Medium","")))))))))))</f>
        <v>Medium</v>
      </c>
      <c r="N1360" s="144" t="s">
        <v>10351</v>
      </c>
      <c r="O1360" s="189" t="s">
        <v>10352</v>
      </c>
      <c r="P1360" s="144" t="s">
        <v>10353</v>
      </c>
      <c r="Q1360" s="147" t="s">
        <v>10354</v>
      </c>
    </row>
    <row r="1361" spans="1:17" ht="57.75" customHeight="1" x14ac:dyDescent="0.4">
      <c r="A1361" s="144" t="str">
        <f t="shared" ca="1" si="191"/>
        <v>Expired</v>
      </c>
      <c r="B1361" s="144" t="s">
        <v>6255</v>
      </c>
      <c r="C1361" s="145">
        <v>44880</v>
      </c>
      <c r="D1361" s="145">
        <v>44880</v>
      </c>
      <c r="E1361" s="145">
        <f t="shared" si="195"/>
        <v>45610</v>
      </c>
      <c r="F1361" s="144" t="s">
        <v>6259</v>
      </c>
      <c r="G1361" s="144" t="s">
        <v>6256</v>
      </c>
      <c r="H1361" s="144" t="s">
        <v>7919</v>
      </c>
      <c r="I1361" s="144" t="s">
        <v>3492</v>
      </c>
      <c r="J1361" s="144" t="s">
        <v>2467</v>
      </c>
      <c r="K1361" s="146" t="str">
        <f t="shared" si="192"/>
        <v>LP</v>
      </c>
      <c r="L1361" s="148" t="s">
        <v>6261</v>
      </c>
      <c r="M1361" s="144" t="str">
        <f t="shared" ref="M1361:M1399" si="196">IF(EXACT(L1361,"Overseas Charities Operating in Jamaica"),"Medium",IF(EXACT(L1361,"Muslim Groups/Foundations"),"Medium",IF(EXACT(L1361,"Churches"),"Low",IF(EXACT(L1361,"Benevolent Societies"),"Low",IF(EXACT(L1361,"Alumni/Past Students'associations"),"Low",IF(EXACT(L1361,"Schools(Government/Private)"),"Low",IF(EXACT(L1361,"Govt.Based Trust/Charities"),"Low",IF(EXACT(L1361,"Trust"),"Medium",IF(EXACT(L1361,"Company Based Foundations"),"Medium",IF(EXACT(L1361,"Other Foundations"),"Medium",IF(EXACT(L1361,"Unincorporated Groups"),"Medium","")))))))))))</f>
        <v>Medium</v>
      </c>
      <c r="N1361" s="144" t="s">
        <v>7378</v>
      </c>
      <c r="O1361" s="189"/>
      <c r="P1361" s="144" t="s">
        <v>6258</v>
      </c>
      <c r="Q1361" s="147" t="s">
        <v>6257</v>
      </c>
    </row>
    <row r="1362" spans="1:17" ht="56.25" customHeight="1" x14ac:dyDescent="0.4">
      <c r="A1362" s="144" t="str">
        <f t="shared" ca="1" si="191"/>
        <v>Expired</v>
      </c>
      <c r="B1362" s="144" t="s">
        <v>68</v>
      </c>
      <c r="C1362" s="145">
        <v>41745</v>
      </c>
      <c r="D1362" s="145">
        <f>C1362</f>
        <v>41745</v>
      </c>
      <c r="E1362" s="145">
        <f t="shared" si="195"/>
        <v>42475</v>
      </c>
      <c r="F1362" s="144" t="s">
        <v>6792</v>
      </c>
      <c r="G1362" s="144" t="s">
        <v>5546</v>
      </c>
      <c r="H1362" s="144" t="s">
        <v>7919</v>
      </c>
      <c r="I1362" s="144" t="s">
        <v>3492</v>
      </c>
      <c r="J1362" s="144" t="s">
        <v>2467</v>
      </c>
      <c r="K1362" s="146" t="str">
        <f t="shared" si="192"/>
        <v>LP</v>
      </c>
      <c r="L1362" s="148" t="s">
        <v>6261</v>
      </c>
      <c r="M1362" s="144" t="str">
        <f t="shared" si="196"/>
        <v>Medium</v>
      </c>
      <c r="N1362" s="144" t="s">
        <v>7786</v>
      </c>
      <c r="O1362" s="189"/>
      <c r="P1362" s="144" t="s">
        <v>6533</v>
      </c>
      <c r="Q1362" s="147" t="s">
        <v>6534</v>
      </c>
    </row>
    <row r="1363" spans="1:17" ht="45" customHeight="1" x14ac:dyDescent="0.4">
      <c r="A1363" s="144" t="str">
        <f t="shared" ca="1" si="191"/>
        <v>Expired</v>
      </c>
      <c r="B1363" s="144" t="s">
        <v>5934</v>
      </c>
      <c r="C1363" s="145">
        <v>41900</v>
      </c>
      <c r="D1363" s="145">
        <v>44092</v>
      </c>
      <c r="E1363" s="145">
        <f t="shared" si="195"/>
        <v>44821</v>
      </c>
      <c r="F1363" s="144" t="s">
        <v>3372</v>
      </c>
      <c r="G1363" s="144" t="s">
        <v>7295</v>
      </c>
      <c r="H1363" s="144" t="s">
        <v>7919</v>
      </c>
      <c r="I1363" s="144" t="s">
        <v>3492</v>
      </c>
      <c r="J1363" s="144" t="s">
        <v>2467</v>
      </c>
      <c r="K1363" s="146" t="str">
        <f t="shared" si="192"/>
        <v>LP</v>
      </c>
      <c r="L1363" s="148" t="s">
        <v>6268</v>
      </c>
      <c r="M1363" s="144" t="str">
        <f t="shared" si="196"/>
        <v>Low</v>
      </c>
      <c r="N1363" s="144" t="s">
        <v>7787</v>
      </c>
      <c r="O1363" s="189"/>
      <c r="P1363" s="144" t="s">
        <v>1865</v>
      </c>
      <c r="Q1363" s="147" t="s">
        <v>5547</v>
      </c>
    </row>
    <row r="1364" spans="1:17" ht="31.75" x14ac:dyDescent="0.4">
      <c r="A1364" s="144" t="str">
        <f t="shared" ca="1" si="191"/>
        <v>Expired</v>
      </c>
      <c r="B1364" s="144" t="s">
        <v>767</v>
      </c>
      <c r="C1364" s="145">
        <v>42487</v>
      </c>
      <c r="D1364" s="145">
        <f>C1364</f>
        <v>42487</v>
      </c>
      <c r="E1364" s="145">
        <f t="shared" si="195"/>
        <v>43216</v>
      </c>
      <c r="F1364" s="144" t="s">
        <v>771</v>
      </c>
      <c r="G1364" s="144" t="s">
        <v>5548</v>
      </c>
      <c r="H1364" s="144" t="s">
        <v>7919</v>
      </c>
      <c r="I1364" s="144" t="s">
        <v>3492</v>
      </c>
      <c r="J1364" s="144" t="s">
        <v>2467</v>
      </c>
      <c r="K1364" s="146" t="str">
        <f t="shared" si="192"/>
        <v>LP</v>
      </c>
      <c r="L1364" s="148" t="s">
        <v>6269</v>
      </c>
      <c r="M1364" s="144" t="str">
        <f t="shared" si="196"/>
        <v>Medium</v>
      </c>
      <c r="N1364" s="144"/>
      <c r="O1364" s="189"/>
      <c r="P1364" s="144"/>
      <c r="Q1364" s="152"/>
    </row>
    <row r="1365" spans="1:17" ht="31.75" x14ac:dyDescent="0.4">
      <c r="A1365" s="144" t="str">
        <f t="shared" ca="1" si="191"/>
        <v>Expired</v>
      </c>
      <c r="B1365" s="148" t="s">
        <v>3176</v>
      </c>
      <c r="C1365" s="153">
        <v>44327</v>
      </c>
      <c r="D1365" s="157">
        <v>44327</v>
      </c>
      <c r="E1365" s="145">
        <f t="shared" si="195"/>
        <v>45056</v>
      </c>
      <c r="F1365" s="144" t="s">
        <v>5879</v>
      </c>
      <c r="G1365" s="148" t="s">
        <v>5549</v>
      </c>
      <c r="H1365" s="148" t="s">
        <v>10</v>
      </c>
      <c r="I1365" s="148" t="s">
        <v>2237</v>
      </c>
      <c r="J1365" s="144" t="s">
        <v>2467</v>
      </c>
      <c r="K1365" s="146" t="str">
        <f t="shared" si="192"/>
        <v>LP</v>
      </c>
      <c r="L1365" s="148" t="s">
        <v>6264</v>
      </c>
      <c r="M1365" s="144" t="str">
        <f t="shared" si="196"/>
        <v>Low</v>
      </c>
      <c r="N1365" s="148" t="s">
        <v>3486</v>
      </c>
      <c r="O1365" s="190"/>
      <c r="P1365" s="148" t="s">
        <v>3177</v>
      </c>
      <c r="Q1365" s="168" t="s">
        <v>5550</v>
      </c>
    </row>
    <row r="1366" spans="1:17" ht="47.6" x14ac:dyDescent="0.4">
      <c r="A1366" s="144" t="str">
        <f t="shared" ca="1" si="191"/>
        <v>Active</v>
      </c>
      <c r="B1366" s="144" t="s">
        <v>2462</v>
      </c>
      <c r="C1366" s="145">
        <v>43507</v>
      </c>
      <c r="D1366" s="145">
        <v>45699</v>
      </c>
      <c r="E1366" s="145">
        <f>DATE(YEAR(D1366),MONTH(D1366)+20,DAY(D1366)-1)</f>
        <v>46305</v>
      </c>
      <c r="F1366" s="144" t="s">
        <v>6078</v>
      </c>
      <c r="G1366" s="144" t="s">
        <v>10738</v>
      </c>
      <c r="H1366" s="144" t="s">
        <v>7919</v>
      </c>
      <c r="I1366" s="144" t="s">
        <v>3492</v>
      </c>
      <c r="J1366" s="144" t="s">
        <v>2467</v>
      </c>
      <c r="K1366" s="146" t="str">
        <f t="shared" si="192"/>
        <v>LP</v>
      </c>
      <c r="L1366" s="148" t="s">
        <v>6261</v>
      </c>
      <c r="M1366" s="144" t="str">
        <f t="shared" si="196"/>
        <v>Medium</v>
      </c>
      <c r="N1366" s="144" t="s">
        <v>5551</v>
      </c>
      <c r="O1366" s="189" t="s">
        <v>10739</v>
      </c>
      <c r="P1366" s="144" t="s">
        <v>10740</v>
      </c>
      <c r="Q1366" s="147" t="s">
        <v>10741</v>
      </c>
    </row>
    <row r="1367" spans="1:17" ht="47.6" x14ac:dyDescent="0.4">
      <c r="A1367" s="144" t="str">
        <f t="shared" ca="1" si="191"/>
        <v>Expired</v>
      </c>
      <c r="B1367" s="144" t="s">
        <v>1654</v>
      </c>
      <c r="C1367" s="145">
        <v>44166</v>
      </c>
      <c r="D1367" s="145">
        <f>C1367</f>
        <v>44166</v>
      </c>
      <c r="E1367" s="145">
        <f>DATE(YEAR(D1367)+2,MONTH(D1367),DAY(D1367)-1)</f>
        <v>44895</v>
      </c>
      <c r="F1367" s="144" t="s">
        <v>6079</v>
      </c>
      <c r="G1367" s="144" t="s">
        <v>5552</v>
      </c>
      <c r="H1367" s="144" t="s">
        <v>7919</v>
      </c>
      <c r="I1367" s="144" t="s">
        <v>3492</v>
      </c>
      <c r="J1367" s="144" t="s">
        <v>2467</v>
      </c>
      <c r="K1367" s="146" t="str">
        <f t="shared" si="192"/>
        <v>LP</v>
      </c>
      <c r="L1367" s="148" t="s">
        <v>6261</v>
      </c>
      <c r="M1367" s="144" t="str">
        <f t="shared" si="196"/>
        <v>Medium</v>
      </c>
      <c r="N1367" s="144" t="s">
        <v>5553</v>
      </c>
      <c r="O1367" s="189"/>
      <c r="P1367" s="144" t="s">
        <v>1773</v>
      </c>
      <c r="Q1367" s="152" t="s">
        <v>5554</v>
      </c>
    </row>
    <row r="1368" spans="1:17" ht="58.5" customHeight="1" x14ac:dyDescent="0.4">
      <c r="A1368" s="144" t="str">
        <f t="shared" ca="1" si="191"/>
        <v>Active</v>
      </c>
      <c r="B1368" s="144" t="s">
        <v>6286</v>
      </c>
      <c r="C1368" s="145">
        <v>44130</v>
      </c>
      <c r="D1368" s="145">
        <v>45591</v>
      </c>
      <c r="E1368" s="145">
        <f>DATE(YEAR(D1368)+2,MONTH(D1368),DAY(D1368)-1)</f>
        <v>46320</v>
      </c>
      <c r="F1368" s="144" t="s">
        <v>6080</v>
      </c>
      <c r="G1368" s="144" t="s">
        <v>5555</v>
      </c>
      <c r="H1368" s="144" t="s">
        <v>7919</v>
      </c>
      <c r="I1368" s="144" t="s">
        <v>3492</v>
      </c>
      <c r="J1368" s="144" t="s">
        <v>2467</v>
      </c>
      <c r="K1368" s="146" t="str">
        <f t="shared" si="192"/>
        <v>LP</v>
      </c>
      <c r="L1368" s="148" t="s">
        <v>6261</v>
      </c>
      <c r="M1368" s="144" t="str">
        <f t="shared" si="196"/>
        <v>Medium</v>
      </c>
      <c r="N1368" s="144" t="s">
        <v>7788</v>
      </c>
      <c r="O1368" s="189" t="s">
        <v>10127</v>
      </c>
      <c r="P1368" s="144" t="s">
        <v>1769</v>
      </c>
      <c r="Q1368" s="152" t="s">
        <v>10128</v>
      </c>
    </row>
    <row r="1369" spans="1:17" ht="64.5" customHeight="1" x14ac:dyDescent="0.4">
      <c r="A1369" s="144" t="str">
        <f t="shared" ca="1" si="191"/>
        <v>Expired</v>
      </c>
      <c r="B1369" s="144" t="s">
        <v>2863</v>
      </c>
      <c r="C1369" s="145">
        <v>43742</v>
      </c>
      <c r="D1369" s="145">
        <v>45203</v>
      </c>
      <c r="E1369" s="145">
        <f>DATE(YEAR(D1369)+2,MONTH(D1369),DAY(D1369)-1)</f>
        <v>45933</v>
      </c>
      <c r="F1369" s="144" t="s">
        <v>6081</v>
      </c>
      <c r="G1369" s="144" t="s">
        <v>5556</v>
      </c>
      <c r="H1369" s="144" t="s">
        <v>7919</v>
      </c>
      <c r="I1369" s="144" t="s">
        <v>3492</v>
      </c>
      <c r="J1369" s="144" t="s">
        <v>2467</v>
      </c>
      <c r="K1369" s="146" t="str">
        <f t="shared" si="192"/>
        <v>LP</v>
      </c>
      <c r="L1369" s="148" t="s">
        <v>6261</v>
      </c>
      <c r="M1369" s="144" t="str">
        <f t="shared" si="196"/>
        <v>Medium</v>
      </c>
      <c r="N1369" s="144" t="s">
        <v>7789</v>
      </c>
      <c r="O1369" s="189" t="s">
        <v>9677</v>
      </c>
      <c r="P1369" s="144" t="s">
        <v>9678</v>
      </c>
      <c r="Q1369" s="147" t="s">
        <v>9679</v>
      </c>
    </row>
    <row r="1370" spans="1:17" ht="95.15" x14ac:dyDescent="0.4">
      <c r="A1370" s="144" t="str">
        <f t="shared" ca="1" si="191"/>
        <v>Active</v>
      </c>
      <c r="B1370" s="144" t="s">
        <v>2406</v>
      </c>
      <c r="C1370" s="145">
        <v>42831</v>
      </c>
      <c r="D1370" s="145">
        <v>45753</v>
      </c>
      <c r="E1370" s="145">
        <f>DATE(YEAR(D1370)+2,MONTH(D1370),DAY(D1370)-1)</f>
        <v>46482</v>
      </c>
      <c r="F1370" s="144" t="s">
        <v>2125</v>
      </c>
      <c r="G1370" s="144" t="s">
        <v>5557</v>
      </c>
      <c r="H1370" s="144" t="s">
        <v>45</v>
      </c>
      <c r="I1370" s="144" t="s">
        <v>3492</v>
      </c>
      <c r="J1370" s="144" t="s">
        <v>2467</v>
      </c>
      <c r="K1370" s="146" t="str">
        <f t="shared" si="192"/>
        <v>LP</v>
      </c>
      <c r="L1370" s="148" t="s">
        <v>6261</v>
      </c>
      <c r="M1370" s="144" t="str">
        <f t="shared" si="196"/>
        <v>Medium</v>
      </c>
      <c r="N1370" s="144" t="s">
        <v>1042</v>
      </c>
      <c r="O1370" s="189" t="s">
        <v>10477</v>
      </c>
      <c r="P1370" s="144" t="s">
        <v>9720</v>
      </c>
      <c r="Q1370" s="147" t="s">
        <v>9721</v>
      </c>
    </row>
    <row r="1371" spans="1:17" ht="58.5" customHeight="1" x14ac:dyDescent="0.4">
      <c r="A1371" s="144" t="str">
        <f t="shared" ca="1" si="191"/>
        <v>Active</v>
      </c>
      <c r="B1371" s="148" t="s">
        <v>3178</v>
      </c>
      <c r="C1371" s="153">
        <v>44456</v>
      </c>
      <c r="D1371" s="157">
        <v>45377</v>
      </c>
      <c r="E1371" s="145">
        <f>DATE(YEAR(D1371)+2,MONTH(D1371),DAY(D1371)-1)</f>
        <v>46106</v>
      </c>
      <c r="F1371" s="144" t="s">
        <v>6793</v>
      </c>
      <c r="G1371" s="148" t="s">
        <v>5558</v>
      </c>
      <c r="H1371" s="148" t="s">
        <v>10</v>
      </c>
      <c r="I1371" s="148" t="s">
        <v>2237</v>
      </c>
      <c r="J1371" s="144" t="s">
        <v>2467</v>
      </c>
      <c r="K1371" s="146" t="str">
        <f t="shared" si="192"/>
        <v>LP</v>
      </c>
      <c r="L1371" s="148" t="s">
        <v>6264</v>
      </c>
      <c r="M1371" s="144" t="str">
        <f t="shared" si="196"/>
        <v>Low</v>
      </c>
      <c r="N1371" s="148" t="s">
        <v>3487</v>
      </c>
      <c r="O1371" s="190"/>
      <c r="P1371" s="148" t="s">
        <v>3179</v>
      </c>
      <c r="Q1371" s="158" t="s">
        <v>5559</v>
      </c>
    </row>
    <row r="1372" spans="1:17" ht="111" x14ac:dyDescent="0.4">
      <c r="A1372" s="144" t="str">
        <f t="shared" ref="A1372:A1400" ca="1" si="197">IF(E1372&lt;TODAY(),"Expired","Active")</f>
        <v>Expired</v>
      </c>
      <c r="B1372" s="144" t="s">
        <v>7136</v>
      </c>
      <c r="C1372" s="145">
        <v>44152</v>
      </c>
      <c r="D1372" s="145">
        <v>44882</v>
      </c>
      <c r="E1372" s="145">
        <f>DATE(YEAR(D1372)+1,MONTH(D1372),DAY(D1372)-1)</f>
        <v>45246</v>
      </c>
      <c r="F1372" s="144" t="s">
        <v>6082</v>
      </c>
      <c r="G1372" s="144" t="s">
        <v>5560</v>
      </c>
      <c r="H1372" s="144" t="s">
        <v>19</v>
      </c>
      <c r="I1372" s="144" t="s">
        <v>3492</v>
      </c>
      <c r="J1372" s="144" t="s">
        <v>2467</v>
      </c>
      <c r="K1372" s="146" t="str">
        <f t="shared" si="192"/>
        <v>LP</v>
      </c>
      <c r="L1372" s="148" t="s">
        <v>6264</v>
      </c>
      <c r="M1372" s="144" t="str">
        <f t="shared" si="196"/>
        <v>Low</v>
      </c>
      <c r="N1372" s="144" t="s">
        <v>1364</v>
      </c>
      <c r="O1372" s="189" t="s">
        <v>7874</v>
      </c>
      <c r="P1372" s="144" t="s">
        <v>7137</v>
      </c>
      <c r="Q1372" s="152" t="s">
        <v>7138</v>
      </c>
    </row>
    <row r="1373" spans="1:17" ht="31.75" x14ac:dyDescent="0.4">
      <c r="A1373" s="144" t="str">
        <f t="shared" ca="1" si="197"/>
        <v>Expired</v>
      </c>
      <c r="B1373" s="144" t="s">
        <v>2620</v>
      </c>
      <c r="C1373" s="145">
        <v>44449</v>
      </c>
      <c r="D1373" s="145">
        <v>44504</v>
      </c>
      <c r="E1373" s="145">
        <f t="shared" ref="E1373:E1380" si="198">DATE(YEAR(D1373)+2,MONTH(D1373),DAY(D1373)-1)</f>
        <v>45233</v>
      </c>
      <c r="F1373" s="144" t="s">
        <v>6083</v>
      </c>
      <c r="G1373" s="144" t="s">
        <v>7296</v>
      </c>
      <c r="H1373" s="144" t="s">
        <v>7919</v>
      </c>
      <c r="I1373" s="144" t="s">
        <v>3492</v>
      </c>
      <c r="J1373" s="144" t="s">
        <v>2467</v>
      </c>
      <c r="K1373" s="146" t="str">
        <f t="shared" si="192"/>
        <v>LP</v>
      </c>
      <c r="L1373" s="148" t="s">
        <v>6264</v>
      </c>
      <c r="M1373" s="144" t="str">
        <f t="shared" si="196"/>
        <v>Low</v>
      </c>
      <c r="N1373" s="144" t="s">
        <v>7406</v>
      </c>
      <c r="O1373" s="189"/>
      <c r="P1373" s="144" t="s">
        <v>2878</v>
      </c>
      <c r="Q1373" s="152" t="s">
        <v>5561</v>
      </c>
    </row>
    <row r="1374" spans="1:17" ht="47.6" x14ac:dyDescent="0.4">
      <c r="A1374" s="144" t="str">
        <f t="shared" ca="1" si="197"/>
        <v>Expired</v>
      </c>
      <c r="B1374" s="144" t="s">
        <v>2562</v>
      </c>
      <c r="C1374" s="145">
        <v>44365</v>
      </c>
      <c r="D1374" s="145">
        <v>44365</v>
      </c>
      <c r="E1374" s="145">
        <f t="shared" si="198"/>
        <v>45094</v>
      </c>
      <c r="F1374" s="144" t="s">
        <v>6084</v>
      </c>
      <c r="G1374" s="144" t="s">
        <v>5562</v>
      </c>
      <c r="H1374" s="144" t="s">
        <v>7919</v>
      </c>
      <c r="I1374" s="144" t="s">
        <v>3492</v>
      </c>
      <c r="J1374" s="144" t="s">
        <v>2467</v>
      </c>
      <c r="K1374" s="146" t="str">
        <f t="shared" si="192"/>
        <v>LP</v>
      </c>
      <c r="L1374" s="148" t="s">
        <v>6261</v>
      </c>
      <c r="M1374" s="144" t="str">
        <f t="shared" si="196"/>
        <v>Medium</v>
      </c>
      <c r="N1374" s="144" t="s">
        <v>5563</v>
      </c>
      <c r="O1374" s="189"/>
      <c r="P1374" s="144" t="s">
        <v>5564</v>
      </c>
      <c r="Q1374" s="152" t="s">
        <v>5565</v>
      </c>
    </row>
    <row r="1375" spans="1:17" ht="55.5" customHeight="1" x14ac:dyDescent="0.4">
      <c r="A1375" s="144" t="str">
        <f t="shared" ca="1" si="197"/>
        <v>Active</v>
      </c>
      <c r="B1375" s="148" t="s">
        <v>11022</v>
      </c>
      <c r="C1375" s="153">
        <v>43166</v>
      </c>
      <c r="D1375" s="157">
        <v>45358</v>
      </c>
      <c r="E1375" s="145">
        <f t="shared" si="198"/>
        <v>46087</v>
      </c>
      <c r="F1375" s="144" t="s">
        <v>5880</v>
      </c>
      <c r="G1375" s="148" t="s">
        <v>11023</v>
      </c>
      <c r="H1375" s="148" t="s">
        <v>154</v>
      </c>
      <c r="I1375" s="148" t="s">
        <v>2237</v>
      </c>
      <c r="J1375" s="144" t="s">
        <v>2467</v>
      </c>
      <c r="K1375" s="146" t="str">
        <f t="shared" ref="K1375:K1406" si="199">IF(EXACT(J1375,"C - COMPANY ACT"),"LP",IF(EXACT(J1375,"V- VEST ACT (WITHIN PARLIAMENT) "),"LP",IF(EXACT(J1375,"FS - FRIENDLY SOCIETIES ACT"),"LP",IF(EXACT(J1375,"UN - UNICORPORATED"),"LA",""))))</f>
        <v>LP</v>
      </c>
      <c r="L1375" s="148" t="s">
        <v>6264</v>
      </c>
      <c r="M1375" s="144" t="str">
        <f t="shared" si="196"/>
        <v>Low</v>
      </c>
      <c r="N1375" s="148" t="s">
        <v>3180</v>
      </c>
      <c r="O1375" s="190"/>
      <c r="P1375" s="148" t="s">
        <v>3181</v>
      </c>
      <c r="Q1375" s="158" t="s">
        <v>5566</v>
      </c>
    </row>
    <row r="1376" spans="1:17" ht="95.15" x14ac:dyDescent="0.4">
      <c r="A1376" s="144" t="str">
        <f t="shared" ca="1" si="197"/>
        <v>Expired</v>
      </c>
      <c r="B1376" s="144" t="s">
        <v>837</v>
      </c>
      <c r="C1376" s="145">
        <v>42601</v>
      </c>
      <c r="D1376" s="145">
        <f>C1376</f>
        <v>42601</v>
      </c>
      <c r="E1376" s="145">
        <f t="shared" si="198"/>
        <v>43330</v>
      </c>
      <c r="F1376" s="144" t="s">
        <v>6566</v>
      </c>
      <c r="G1376" s="144" t="s">
        <v>5567</v>
      </c>
      <c r="H1376" s="144" t="s">
        <v>19</v>
      </c>
      <c r="I1376" s="144" t="s">
        <v>3492</v>
      </c>
      <c r="J1376" s="144" t="s">
        <v>2467</v>
      </c>
      <c r="K1376" s="146" t="str">
        <f t="shared" si="199"/>
        <v>LP</v>
      </c>
      <c r="L1376" s="148" t="s">
        <v>6261</v>
      </c>
      <c r="M1376" s="144" t="str">
        <f t="shared" si="196"/>
        <v>Medium</v>
      </c>
      <c r="N1376" s="144" t="s">
        <v>5568</v>
      </c>
      <c r="O1376" s="189"/>
      <c r="P1376" s="144" t="s">
        <v>848</v>
      </c>
      <c r="Q1376" s="147" t="s">
        <v>5569</v>
      </c>
    </row>
    <row r="1377" spans="1:17" ht="47.6" x14ac:dyDescent="0.4">
      <c r="A1377" s="144" t="str">
        <f t="shared" ca="1" si="197"/>
        <v>Expired</v>
      </c>
      <c r="B1377" s="144" t="s">
        <v>2710</v>
      </c>
      <c r="C1377" s="145">
        <v>43542</v>
      </c>
      <c r="D1377" s="145">
        <v>44273</v>
      </c>
      <c r="E1377" s="145">
        <f t="shared" si="198"/>
        <v>45002</v>
      </c>
      <c r="F1377" s="144" t="s">
        <v>6085</v>
      </c>
      <c r="G1377" s="144" t="s">
        <v>5570</v>
      </c>
      <c r="H1377" s="144" t="s">
        <v>23</v>
      </c>
      <c r="I1377" s="144" t="s">
        <v>3492</v>
      </c>
      <c r="J1377" s="144" t="s">
        <v>2467</v>
      </c>
      <c r="K1377" s="146" t="str">
        <f t="shared" si="199"/>
        <v>LP</v>
      </c>
      <c r="L1377" s="148" t="s">
        <v>6264</v>
      </c>
      <c r="M1377" s="144" t="str">
        <f t="shared" si="196"/>
        <v>Low</v>
      </c>
      <c r="N1377" s="144" t="s">
        <v>5571</v>
      </c>
      <c r="O1377" s="189"/>
      <c r="P1377" s="144" t="s">
        <v>1708</v>
      </c>
      <c r="Q1377" s="147" t="s">
        <v>5572</v>
      </c>
    </row>
    <row r="1378" spans="1:17" ht="63.45" x14ac:dyDescent="0.4">
      <c r="A1378" s="144" t="str">
        <f t="shared" ca="1" si="197"/>
        <v>Expired</v>
      </c>
      <c r="B1378" s="144" t="s">
        <v>89</v>
      </c>
      <c r="C1378" s="145">
        <v>41786</v>
      </c>
      <c r="D1378" s="145">
        <f>C1378</f>
        <v>41786</v>
      </c>
      <c r="E1378" s="145">
        <f t="shared" si="198"/>
        <v>42516</v>
      </c>
      <c r="F1378" s="144" t="s">
        <v>90</v>
      </c>
      <c r="G1378" s="144" t="s">
        <v>5573</v>
      </c>
      <c r="H1378" s="144" t="s">
        <v>7919</v>
      </c>
      <c r="I1378" s="144" t="s">
        <v>3492</v>
      </c>
      <c r="J1378" s="144" t="s">
        <v>2467</v>
      </c>
      <c r="K1378" s="146" t="str">
        <f t="shared" si="199"/>
        <v>LP</v>
      </c>
      <c r="L1378" s="148" t="s">
        <v>6264</v>
      </c>
      <c r="M1378" s="144" t="str">
        <f t="shared" si="196"/>
        <v>Low</v>
      </c>
      <c r="N1378" s="144" t="s">
        <v>274</v>
      </c>
      <c r="O1378" s="189"/>
      <c r="P1378" s="144" t="s">
        <v>6374</v>
      </c>
      <c r="Q1378" s="147" t="s">
        <v>6375</v>
      </c>
    </row>
    <row r="1379" spans="1:17" ht="55.5" customHeight="1" x14ac:dyDescent="0.4">
      <c r="A1379" s="144" t="str">
        <f t="shared" ca="1" si="197"/>
        <v>Expired</v>
      </c>
      <c r="B1379" s="144" t="s">
        <v>2854</v>
      </c>
      <c r="C1379" s="145">
        <v>44699</v>
      </c>
      <c r="D1379" s="145">
        <v>44699</v>
      </c>
      <c r="E1379" s="145">
        <f t="shared" si="198"/>
        <v>45429</v>
      </c>
      <c r="F1379" s="144" t="s">
        <v>6086</v>
      </c>
      <c r="G1379" s="144" t="s">
        <v>5574</v>
      </c>
      <c r="H1379" s="144" t="s">
        <v>7919</v>
      </c>
      <c r="I1379" s="144" t="s">
        <v>3492</v>
      </c>
      <c r="J1379" s="144" t="s">
        <v>2467</v>
      </c>
      <c r="K1379" s="146" t="str">
        <f t="shared" si="199"/>
        <v>LP</v>
      </c>
      <c r="L1379" s="148" t="s">
        <v>6261</v>
      </c>
      <c r="M1379" s="144" t="str">
        <f t="shared" si="196"/>
        <v>Medium</v>
      </c>
      <c r="N1379" s="144" t="s">
        <v>5575</v>
      </c>
      <c r="O1379" s="189"/>
      <c r="P1379" s="144"/>
      <c r="Q1379" s="147"/>
    </row>
    <row r="1380" spans="1:17" ht="126.9" x14ac:dyDescent="0.4">
      <c r="A1380" s="144" t="str">
        <f t="shared" ca="1" si="197"/>
        <v>Active</v>
      </c>
      <c r="B1380" s="144" t="s">
        <v>6218</v>
      </c>
      <c r="C1380" s="145">
        <v>42691</v>
      </c>
      <c r="D1380" s="145">
        <v>45613</v>
      </c>
      <c r="E1380" s="145">
        <f t="shared" si="198"/>
        <v>46342</v>
      </c>
      <c r="F1380" s="144" t="s">
        <v>2074</v>
      </c>
      <c r="G1380" s="144" t="s">
        <v>5576</v>
      </c>
      <c r="H1380" s="144" t="s">
        <v>7919</v>
      </c>
      <c r="I1380" s="144" t="s">
        <v>3492</v>
      </c>
      <c r="J1380" s="144" t="s">
        <v>2467</v>
      </c>
      <c r="K1380" s="146" t="str">
        <f t="shared" si="199"/>
        <v>LP</v>
      </c>
      <c r="L1380" s="148" t="s">
        <v>6261</v>
      </c>
      <c r="M1380" s="144" t="str">
        <f t="shared" si="196"/>
        <v>Medium</v>
      </c>
      <c r="N1380" s="144" t="s">
        <v>7790</v>
      </c>
      <c r="O1380" s="189" t="s">
        <v>10118</v>
      </c>
      <c r="P1380" s="144" t="s">
        <v>10117</v>
      </c>
      <c r="Q1380" s="147" t="s">
        <v>10119</v>
      </c>
    </row>
    <row r="1381" spans="1:17" ht="47.6" x14ac:dyDescent="0.4">
      <c r="A1381" s="144" t="str">
        <f t="shared" ca="1" si="197"/>
        <v>Expired</v>
      </c>
      <c r="B1381" s="144" t="s">
        <v>2668</v>
      </c>
      <c r="C1381" s="145">
        <v>43742</v>
      </c>
      <c r="D1381" s="145">
        <v>45569</v>
      </c>
      <c r="E1381" s="145">
        <f>DATE(YEAR(D1381)+1,MONTH(D1381),DAY(D1381)-1)</f>
        <v>45933</v>
      </c>
      <c r="F1381" s="144" t="s">
        <v>6087</v>
      </c>
      <c r="G1381" s="144" t="s">
        <v>9011</v>
      </c>
      <c r="H1381" s="144" t="s">
        <v>7919</v>
      </c>
      <c r="I1381" s="144" t="s">
        <v>3492</v>
      </c>
      <c r="J1381" s="144" t="s">
        <v>2467</v>
      </c>
      <c r="K1381" s="146" t="str">
        <f t="shared" si="199"/>
        <v>LP</v>
      </c>
      <c r="L1381" s="148" t="s">
        <v>6261</v>
      </c>
      <c r="M1381" s="144" t="str">
        <f t="shared" si="196"/>
        <v>Medium</v>
      </c>
      <c r="N1381" s="144" t="s">
        <v>7791</v>
      </c>
      <c r="O1381" s="189" t="s">
        <v>9012</v>
      </c>
      <c r="P1381" s="144" t="s">
        <v>9013</v>
      </c>
      <c r="Q1381" s="147" t="s">
        <v>9014</v>
      </c>
    </row>
    <row r="1382" spans="1:17" ht="31.75" x14ac:dyDescent="0.4">
      <c r="A1382" s="144" t="str">
        <f t="shared" ca="1" si="197"/>
        <v>Expired</v>
      </c>
      <c r="B1382" s="144" t="s">
        <v>2538</v>
      </c>
      <c r="C1382" s="145">
        <v>43899</v>
      </c>
      <c r="D1382" s="145">
        <f>C1382</f>
        <v>43899</v>
      </c>
      <c r="E1382" s="145">
        <f t="shared" ref="E1382:E1396" si="200">DATE(YEAR(D1382)+2,MONTH(D1382),DAY(D1382)-1)</f>
        <v>44628</v>
      </c>
      <c r="F1382" s="144" t="s">
        <v>6088</v>
      </c>
      <c r="G1382" s="144" t="s">
        <v>5579</v>
      </c>
      <c r="H1382" s="144" t="s">
        <v>19</v>
      </c>
      <c r="I1382" s="144" t="s">
        <v>3492</v>
      </c>
      <c r="J1382" s="144"/>
      <c r="K1382" s="146" t="str">
        <f t="shared" si="199"/>
        <v/>
      </c>
      <c r="L1382" s="148" t="s">
        <v>6261</v>
      </c>
      <c r="M1382" s="144" t="str">
        <f t="shared" si="196"/>
        <v>Medium</v>
      </c>
      <c r="N1382" s="144" t="s">
        <v>1364</v>
      </c>
      <c r="O1382" s="189"/>
      <c r="P1382" s="144" t="s">
        <v>3488</v>
      </c>
      <c r="Q1382" s="147" t="s">
        <v>5580</v>
      </c>
    </row>
    <row r="1383" spans="1:17" ht="47.6" x14ac:dyDescent="0.4">
      <c r="A1383" s="144" t="str">
        <f t="shared" ca="1" si="197"/>
        <v>Expired</v>
      </c>
      <c r="B1383" s="144" t="s">
        <v>1481</v>
      </c>
      <c r="C1383" s="145">
        <v>43563</v>
      </c>
      <c r="D1383" s="145">
        <f>C1383</f>
        <v>43563</v>
      </c>
      <c r="E1383" s="145">
        <f t="shared" si="200"/>
        <v>44293</v>
      </c>
      <c r="F1383" s="144" t="s">
        <v>6089</v>
      </c>
      <c r="G1383" s="144" t="s">
        <v>5581</v>
      </c>
      <c r="H1383" s="144" t="s">
        <v>7</v>
      </c>
      <c r="I1383" s="144" t="s">
        <v>3492</v>
      </c>
      <c r="J1383" s="144" t="s">
        <v>2467</v>
      </c>
      <c r="K1383" s="146" t="str">
        <f t="shared" si="199"/>
        <v>LP</v>
      </c>
      <c r="L1383" s="148" t="s">
        <v>6264</v>
      </c>
      <c r="M1383" s="144" t="str">
        <f t="shared" si="196"/>
        <v>Low</v>
      </c>
      <c r="N1383" s="144" t="s">
        <v>7534</v>
      </c>
      <c r="O1383" s="189"/>
      <c r="P1383" s="144" t="s">
        <v>1711</v>
      </c>
      <c r="Q1383" s="147" t="s">
        <v>5582</v>
      </c>
    </row>
    <row r="1384" spans="1:17" ht="47.6" x14ac:dyDescent="0.4">
      <c r="A1384" s="144" t="str">
        <f t="shared" ca="1" si="197"/>
        <v>Expired</v>
      </c>
      <c r="B1384" s="144" t="s">
        <v>1416</v>
      </c>
      <c r="C1384" s="145">
        <v>43542</v>
      </c>
      <c r="D1384" s="145">
        <f>C1384</f>
        <v>43542</v>
      </c>
      <c r="E1384" s="145">
        <f t="shared" si="200"/>
        <v>44272</v>
      </c>
      <c r="F1384" s="144" t="s">
        <v>1909</v>
      </c>
      <c r="G1384" s="144" t="s">
        <v>5583</v>
      </c>
      <c r="H1384" s="144" t="s">
        <v>7919</v>
      </c>
      <c r="I1384" s="144" t="s">
        <v>3492</v>
      </c>
      <c r="J1384" s="144" t="s">
        <v>2467</v>
      </c>
      <c r="K1384" s="146" t="str">
        <f t="shared" si="199"/>
        <v>LP</v>
      </c>
      <c r="L1384" s="148" t="s">
        <v>6264</v>
      </c>
      <c r="M1384" s="144" t="str">
        <f t="shared" si="196"/>
        <v>Low</v>
      </c>
      <c r="N1384" s="144" t="s">
        <v>3471</v>
      </c>
      <c r="O1384" s="189"/>
      <c r="P1384" s="144" t="s">
        <v>2438</v>
      </c>
      <c r="Q1384" s="147" t="s">
        <v>5584</v>
      </c>
    </row>
    <row r="1385" spans="1:17" ht="31.75" x14ac:dyDescent="0.4">
      <c r="A1385" s="144" t="str">
        <f t="shared" ca="1" si="197"/>
        <v>Expired</v>
      </c>
      <c r="B1385" s="144" t="s">
        <v>6250</v>
      </c>
      <c r="C1385" s="145">
        <v>44882</v>
      </c>
      <c r="D1385" s="145">
        <v>44882</v>
      </c>
      <c r="E1385" s="145">
        <f t="shared" si="200"/>
        <v>45612</v>
      </c>
      <c r="F1385" s="144" t="s">
        <v>6251</v>
      </c>
      <c r="G1385" s="144" t="s">
        <v>6252</v>
      </c>
      <c r="H1385" s="144" t="s">
        <v>45</v>
      </c>
      <c r="I1385" s="144" t="s">
        <v>3492</v>
      </c>
      <c r="J1385" s="144" t="s">
        <v>2467</v>
      </c>
      <c r="K1385" s="146" t="str">
        <f t="shared" si="199"/>
        <v>LP</v>
      </c>
      <c r="L1385" s="148" t="s">
        <v>6261</v>
      </c>
      <c r="M1385" s="144" t="str">
        <f t="shared" si="196"/>
        <v>Medium</v>
      </c>
      <c r="N1385" s="144" t="s">
        <v>7379</v>
      </c>
      <c r="O1385" s="189"/>
      <c r="P1385" s="144" t="s">
        <v>6254</v>
      </c>
      <c r="Q1385" s="147" t="s">
        <v>6253</v>
      </c>
    </row>
    <row r="1386" spans="1:17" ht="31.75" x14ac:dyDescent="0.4">
      <c r="A1386" s="144" t="str">
        <f t="shared" ca="1" si="197"/>
        <v>Expired</v>
      </c>
      <c r="B1386" s="144" t="s">
        <v>1628</v>
      </c>
      <c r="C1386" s="145">
        <v>44054</v>
      </c>
      <c r="D1386" s="145">
        <f>C1386</f>
        <v>44054</v>
      </c>
      <c r="E1386" s="145">
        <f t="shared" si="200"/>
        <v>44783</v>
      </c>
      <c r="F1386" s="144" t="s">
        <v>6090</v>
      </c>
      <c r="G1386" s="144" t="s">
        <v>5585</v>
      </c>
      <c r="H1386" s="148" t="s">
        <v>13</v>
      </c>
      <c r="I1386" s="144" t="s">
        <v>3492</v>
      </c>
      <c r="J1386" s="144"/>
      <c r="K1386" s="146" t="str">
        <f t="shared" si="199"/>
        <v/>
      </c>
      <c r="L1386" s="148" t="s">
        <v>6261</v>
      </c>
      <c r="M1386" s="144" t="str">
        <f t="shared" si="196"/>
        <v>Medium</v>
      </c>
      <c r="N1386" s="144" t="s">
        <v>5586</v>
      </c>
      <c r="O1386" s="189"/>
      <c r="P1386" s="144" t="s">
        <v>1764</v>
      </c>
      <c r="Q1386" s="152" t="s">
        <v>749</v>
      </c>
    </row>
    <row r="1387" spans="1:17" ht="31.75" x14ac:dyDescent="0.4">
      <c r="A1387" s="144" t="str">
        <f t="shared" ca="1" si="197"/>
        <v>Expired</v>
      </c>
      <c r="B1387" s="144" t="s">
        <v>2429</v>
      </c>
      <c r="C1387" s="145">
        <v>43438</v>
      </c>
      <c r="D1387" s="145">
        <f>C1387</f>
        <v>43438</v>
      </c>
      <c r="E1387" s="145">
        <f t="shared" si="200"/>
        <v>44168</v>
      </c>
      <c r="F1387" s="144" t="s">
        <v>6092</v>
      </c>
      <c r="G1387" s="144" t="s">
        <v>5589</v>
      </c>
      <c r="H1387" s="144" t="s">
        <v>7919</v>
      </c>
      <c r="I1387" s="144" t="s">
        <v>3492</v>
      </c>
      <c r="J1387" s="144" t="s">
        <v>2467</v>
      </c>
      <c r="K1387" s="146" t="str">
        <f t="shared" si="199"/>
        <v>LP</v>
      </c>
      <c r="L1387" s="148" t="s">
        <v>6261</v>
      </c>
      <c r="M1387" s="144" t="str">
        <f t="shared" si="196"/>
        <v>Medium</v>
      </c>
      <c r="N1387" s="144" t="s">
        <v>5590</v>
      </c>
      <c r="O1387" s="189"/>
      <c r="P1387" s="144" t="s">
        <v>2430</v>
      </c>
      <c r="Q1387" s="147" t="s">
        <v>749</v>
      </c>
    </row>
    <row r="1388" spans="1:17" ht="46.5" customHeight="1" x14ac:dyDescent="0.4">
      <c r="A1388" s="144" t="str">
        <f t="shared" ca="1" si="197"/>
        <v>Expired</v>
      </c>
      <c r="B1388" s="144" t="s">
        <v>2592</v>
      </c>
      <c r="C1388" s="145">
        <v>44412</v>
      </c>
      <c r="D1388" s="145">
        <v>44412</v>
      </c>
      <c r="E1388" s="145">
        <f t="shared" si="200"/>
        <v>45141</v>
      </c>
      <c r="F1388" s="144" t="s">
        <v>6093</v>
      </c>
      <c r="G1388" s="144" t="s">
        <v>5591</v>
      </c>
      <c r="H1388" s="144" t="s">
        <v>7919</v>
      </c>
      <c r="I1388" s="144" t="s">
        <v>3492</v>
      </c>
      <c r="J1388" s="144" t="s">
        <v>2467</v>
      </c>
      <c r="K1388" s="146" t="str">
        <f t="shared" si="199"/>
        <v>LP</v>
      </c>
      <c r="L1388" s="148" t="s">
        <v>6261</v>
      </c>
      <c r="M1388" s="144" t="str">
        <f t="shared" si="196"/>
        <v>Medium</v>
      </c>
      <c r="N1388" s="144" t="s">
        <v>5592</v>
      </c>
      <c r="O1388" s="189"/>
      <c r="P1388" s="144" t="s">
        <v>2912</v>
      </c>
      <c r="Q1388" s="152" t="s">
        <v>5593</v>
      </c>
    </row>
    <row r="1389" spans="1:17" ht="49.5" customHeight="1" x14ac:dyDescent="0.4">
      <c r="A1389" s="144" t="str">
        <f t="shared" ca="1" si="197"/>
        <v>Expired</v>
      </c>
      <c r="B1389" s="144" t="s">
        <v>6502</v>
      </c>
      <c r="C1389" s="145">
        <v>41995</v>
      </c>
      <c r="D1389" s="145">
        <v>44917</v>
      </c>
      <c r="E1389" s="145">
        <f t="shared" si="200"/>
        <v>45647</v>
      </c>
      <c r="F1389" s="144" t="s">
        <v>6362</v>
      </c>
      <c r="G1389" s="144" t="s">
        <v>7297</v>
      </c>
      <c r="H1389" s="144" t="s">
        <v>7919</v>
      </c>
      <c r="I1389" s="144" t="s">
        <v>3492</v>
      </c>
      <c r="J1389" s="144" t="s">
        <v>2467</v>
      </c>
      <c r="K1389" s="146" t="str">
        <f t="shared" si="199"/>
        <v>LP</v>
      </c>
      <c r="L1389" s="148" t="s">
        <v>6261</v>
      </c>
      <c r="M1389" s="144" t="str">
        <f t="shared" si="196"/>
        <v>Medium</v>
      </c>
      <c r="N1389" s="144" t="s">
        <v>5600</v>
      </c>
      <c r="O1389" s="189"/>
      <c r="P1389" s="144" t="s">
        <v>1045</v>
      </c>
      <c r="Q1389" s="147" t="s">
        <v>5601</v>
      </c>
    </row>
    <row r="1390" spans="1:17" ht="42.75" customHeight="1" x14ac:dyDescent="0.4">
      <c r="A1390" s="144" t="str">
        <f t="shared" ca="1" si="197"/>
        <v>Expired</v>
      </c>
      <c r="B1390" s="144" t="s">
        <v>705</v>
      </c>
      <c r="C1390" s="145">
        <v>42360</v>
      </c>
      <c r="D1390" s="145">
        <v>43821</v>
      </c>
      <c r="E1390" s="145">
        <f t="shared" si="200"/>
        <v>44551</v>
      </c>
      <c r="F1390" s="144" t="s">
        <v>3489</v>
      </c>
      <c r="G1390" s="144" t="s">
        <v>5595</v>
      </c>
      <c r="H1390" s="148" t="s">
        <v>13</v>
      </c>
      <c r="I1390" s="144" t="s">
        <v>3492</v>
      </c>
      <c r="J1390" s="144" t="s">
        <v>2467</v>
      </c>
      <c r="K1390" s="146" t="str">
        <f t="shared" si="199"/>
        <v>LP</v>
      </c>
      <c r="L1390" s="148" t="s">
        <v>6264</v>
      </c>
      <c r="M1390" s="144" t="str">
        <f t="shared" si="196"/>
        <v>Low</v>
      </c>
      <c r="N1390" s="144" t="s">
        <v>7793</v>
      </c>
      <c r="O1390" s="189"/>
      <c r="P1390" s="144" t="s">
        <v>1727</v>
      </c>
      <c r="Q1390" s="147" t="s">
        <v>5596</v>
      </c>
    </row>
    <row r="1391" spans="1:17" ht="158.6" x14ac:dyDescent="0.4">
      <c r="A1391" s="144" t="str">
        <f t="shared" ca="1" si="197"/>
        <v>Active</v>
      </c>
      <c r="B1391" s="144" t="s">
        <v>2807</v>
      </c>
      <c r="C1391" s="145">
        <v>41746</v>
      </c>
      <c r="D1391" s="145">
        <v>45401</v>
      </c>
      <c r="E1391" s="145">
        <f t="shared" si="200"/>
        <v>46130</v>
      </c>
      <c r="F1391" s="144" t="s">
        <v>71</v>
      </c>
      <c r="G1391" s="144" t="s">
        <v>5170</v>
      </c>
      <c r="H1391" s="144" t="s">
        <v>7919</v>
      </c>
      <c r="I1391" s="144" t="s">
        <v>3492</v>
      </c>
      <c r="J1391" s="144" t="s">
        <v>2467</v>
      </c>
      <c r="K1391" s="146" t="str">
        <f t="shared" si="199"/>
        <v>LP</v>
      </c>
      <c r="L1391" s="148" t="s">
        <v>6261</v>
      </c>
      <c r="M1391" s="144" t="str">
        <f t="shared" si="196"/>
        <v>Medium</v>
      </c>
      <c r="N1391" s="144" t="s">
        <v>261</v>
      </c>
      <c r="O1391" s="189" t="s">
        <v>9534</v>
      </c>
      <c r="P1391" s="144" t="s">
        <v>1794</v>
      </c>
      <c r="Q1391" s="147" t="s">
        <v>9535</v>
      </c>
    </row>
    <row r="1392" spans="1:17" ht="49.5" customHeight="1" x14ac:dyDescent="0.4">
      <c r="A1392" s="144" t="str">
        <f t="shared" ca="1" si="197"/>
        <v>Expired</v>
      </c>
      <c r="B1392" s="148" t="s">
        <v>6047</v>
      </c>
      <c r="C1392" s="153">
        <v>41751</v>
      </c>
      <c r="D1392" s="157">
        <v>44748</v>
      </c>
      <c r="E1392" s="145">
        <f t="shared" si="200"/>
        <v>45478</v>
      </c>
      <c r="F1392" s="144" t="s">
        <v>5881</v>
      </c>
      <c r="G1392" s="148" t="s">
        <v>5599</v>
      </c>
      <c r="H1392" s="148" t="s">
        <v>10</v>
      </c>
      <c r="I1392" s="148" t="s">
        <v>2237</v>
      </c>
      <c r="J1392" s="144" t="s">
        <v>2467</v>
      </c>
      <c r="K1392" s="146" t="str">
        <f t="shared" si="199"/>
        <v>LP</v>
      </c>
      <c r="L1392" s="148" t="s">
        <v>6261</v>
      </c>
      <c r="M1392" s="144" t="str">
        <f t="shared" si="196"/>
        <v>Medium</v>
      </c>
      <c r="N1392" s="148" t="s">
        <v>3182</v>
      </c>
      <c r="O1392" s="190"/>
      <c r="P1392" s="148" t="s">
        <v>6550</v>
      </c>
      <c r="Q1392" s="158" t="s">
        <v>6551</v>
      </c>
    </row>
    <row r="1393" spans="1:17" ht="63.45" x14ac:dyDescent="0.4">
      <c r="A1393" s="144" t="str">
        <f t="shared" ca="1" si="197"/>
        <v>Expired</v>
      </c>
      <c r="B1393" s="144" t="s">
        <v>6178</v>
      </c>
      <c r="C1393" s="145">
        <v>42198</v>
      </c>
      <c r="D1393" s="145">
        <v>44859</v>
      </c>
      <c r="E1393" s="145">
        <f t="shared" si="200"/>
        <v>45589</v>
      </c>
      <c r="F1393" s="144" t="s">
        <v>609</v>
      </c>
      <c r="G1393" s="144" t="s">
        <v>5602</v>
      </c>
      <c r="H1393" s="144" t="s">
        <v>7919</v>
      </c>
      <c r="I1393" s="144" t="s">
        <v>3492</v>
      </c>
      <c r="J1393" s="144" t="s">
        <v>2467</v>
      </c>
      <c r="K1393" s="146" t="str">
        <f t="shared" si="199"/>
        <v>LP</v>
      </c>
      <c r="L1393" s="148" t="s">
        <v>6261</v>
      </c>
      <c r="M1393" s="144" t="str">
        <f t="shared" si="196"/>
        <v>Medium</v>
      </c>
      <c r="N1393" s="144" t="s">
        <v>7380</v>
      </c>
      <c r="O1393" s="189"/>
      <c r="P1393" s="144" t="s">
        <v>6179</v>
      </c>
      <c r="Q1393" s="147" t="s">
        <v>6180</v>
      </c>
    </row>
    <row r="1394" spans="1:17" ht="31.75" x14ac:dyDescent="0.4">
      <c r="A1394" s="144" t="str">
        <f t="shared" ca="1" si="197"/>
        <v>Expired</v>
      </c>
      <c r="B1394" s="144" t="s">
        <v>2536</v>
      </c>
      <c r="C1394" s="145">
        <v>43936</v>
      </c>
      <c r="D1394" s="145">
        <f>C1394</f>
        <v>43936</v>
      </c>
      <c r="E1394" s="145">
        <f t="shared" si="200"/>
        <v>44665</v>
      </c>
      <c r="F1394" s="144" t="s">
        <v>6094</v>
      </c>
      <c r="G1394" s="144" t="s">
        <v>5603</v>
      </c>
      <c r="H1394" s="144" t="s">
        <v>7919</v>
      </c>
      <c r="I1394" s="144" t="s">
        <v>3492</v>
      </c>
      <c r="J1394" s="144"/>
      <c r="K1394" s="146" t="str">
        <f t="shared" si="199"/>
        <v/>
      </c>
      <c r="L1394" s="148" t="s">
        <v>6261</v>
      </c>
      <c r="M1394" s="144" t="str">
        <f t="shared" si="196"/>
        <v>Medium</v>
      </c>
      <c r="N1394" s="144" t="s">
        <v>5604</v>
      </c>
      <c r="O1394" s="189"/>
      <c r="P1394" s="144" t="s">
        <v>1609</v>
      </c>
      <c r="Q1394" s="147" t="s">
        <v>749</v>
      </c>
    </row>
    <row r="1395" spans="1:17" ht="52.5" customHeight="1" x14ac:dyDescent="0.4">
      <c r="A1395" s="144" t="str">
        <f t="shared" ca="1" si="197"/>
        <v>Expired</v>
      </c>
      <c r="B1395" s="144" t="s">
        <v>675</v>
      </c>
      <c r="C1395" s="145">
        <v>42289</v>
      </c>
      <c r="D1395" s="145">
        <f>C1395</f>
        <v>42289</v>
      </c>
      <c r="E1395" s="145">
        <f t="shared" si="200"/>
        <v>43019</v>
      </c>
      <c r="F1395" s="144" t="s">
        <v>5882</v>
      </c>
      <c r="G1395" s="144" t="s">
        <v>5605</v>
      </c>
      <c r="H1395" s="144" t="s">
        <v>19</v>
      </c>
      <c r="I1395" s="144" t="s">
        <v>3492</v>
      </c>
      <c r="J1395" s="144"/>
      <c r="K1395" s="146" t="str">
        <f t="shared" si="199"/>
        <v/>
      </c>
      <c r="L1395" s="148" t="s">
        <v>6261</v>
      </c>
      <c r="M1395" s="144" t="str">
        <f t="shared" si="196"/>
        <v>Medium</v>
      </c>
      <c r="N1395" s="144"/>
      <c r="O1395" s="189"/>
      <c r="P1395" s="144" t="s">
        <v>566</v>
      </c>
      <c r="Q1395" s="152" t="s">
        <v>566</v>
      </c>
    </row>
    <row r="1396" spans="1:17" ht="61.5" customHeight="1" x14ac:dyDescent="0.4">
      <c r="A1396" s="144" t="str">
        <f t="shared" ca="1" si="197"/>
        <v>Expired</v>
      </c>
      <c r="B1396" s="144" t="s">
        <v>904</v>
      </c>
      <c r="C1396" s="145">
        <v>42748</v>
      </c>
      <c r="D1396" s="145">
        <f>C1396</f>
        <v>42748</v>
      </c>
      <c r="E1396" s="145">
        <f t="shared" si="200"/>
        <v>43477</v>
      </c>
      <c r="F1396" s="144" t="s">
        <v>909</v>
      </c>
      <c r="G1396" s="144" t="s">
        <v>5606</v>
      </c>
      <c r="H1396" s="144" t="s">
        <v>716</v>
      </c>
      <c r="I1396" s="144" t="s">
        <v>3492</v>
      </c>
      <c r="J1396" s="144"/>
      <c r="K1396" s="146" t="str">
        <f t="shared" si="199"/>
        <v/>
      </c>
      <c r="L1396" s="148" t="s">
        <v>6261</v>
      </c>
      <c r="M1396" s="144" t="str">
        <f t="shared" si="196"/>
        <v>Medium</v>
      </c>
      <c r="N1396" s="144" t="s">
        <v>5607</v>
      </c>
      <c r="O1396" s="189"/>
      <c r="P1396" s="144" t="s">
        <v>749</v>
      </c>
      <c r="Q1396" s="152" t="s">
        <v>749</v>
      </c>
    </row>
    <row r="1397" spans="1:17" ht="49.5" customHeight="1" x14ac:dyDescent="0.4">
      <c r="A1397" s="144" t="str">
        <f t="shared" ca="1" si="197"/>
        <v>Active</v>
      </c>
      <c r="B1397" s="144" t="s">
        <v>2642</v>
      </c>
      <c r="C1397" s="145">
        <v>42198</v>
      </c>
      <c r="D1397" s="145">
        <v>45851</v>
      </c>
      <c r="E1397" s="145">
        <f>DATE(YEAR(D1397),MONTH(D1397)+18,DAY(D1397)-1)</f>
        <v>46399</v>
      </c>
      <c r="F1397" s="144" t="s">
        <v>605</v>
      </c>
      <c r="G1397" s="144" t="s">
        <v>11017</v>
      </c>
      <c r="H1397" s="144" t="s">
        <v>7919</v>
      </c>
      <c r="I1397" s="144" t="s">
        <v>3492</v>
      </c>
      <c r="J1397" s="144" t="s">
        <v>2467</v>
      </c>
      <c r="K1397" s="146" t="str">
        <f t="shared" si="199"/>
        <v>LP</v>
      </c>
      <c r="L1397" s="148" t="s">
        <v>6264</v>
      </c>
      <c r="M1397" s="144" t="str">
        <f t="shared" si="196"/>
        <v>Low</v>
      </c>
      <c r="N1397" s="144" t="s">
        <v>7794</v>
      </c>
      <c r="O1397" s="189" t="s">
        <v>11018</v>
      </c>
      <c r="P1397" s="144" t="s">
        <v>11019</v>
      </c>
      <c r="Q1397" s="147" t="s">
        <v>11020</v>
      </c>
    </row>
    <row r="1398" spans="1:17" ht="31.75" x14ac:dyDescent="0.4">
      <c r="A1398" s="144" t="str">
        <f t="shared" ca="1" si="197"/>
        <v>Expired</v>
      </c>
      <c r="B1398" s="144" t="s">
        <v>2512</v>
      </c>
      <c r="C1398" s="145">
        <v>43878</v>
      </c>
      <c r="D1398" s="145">
        <f>C1398</f>
        <v>43878</v>
      </c>
      <c r="E1398" s="145">
        <f>DATE(YEAR(D1398)+2,MONTH(D1398),DAY(D1398)-1)</f>
        <v>44608</v>
      </c>
      <c r="F1398" s="144" t="s">
        <v>6095</v>
      </c>
      <c r="G1398" s="144" t="s">
        <v>5608</v>
      </c>
      <c r="H1398" s="144" t="s">
        <v>716</v>
      </c>
      <c r="I1398" s="144" t="s">
        <v>3492</v>
      </c>
      <c r="J1398" s="144"/>
      <c r="K1398" s="146" t="str">
        <f t="shared" si="199"/>
        <v/>
      </c>
      <c r="L1398" s="148" t="s">
        <v>6264</v>
      </c>
      <c r="M1398" s="144" t="str">
        <f t="shared" si="196"/>
        <v>Low</v>
      </c>
      <c r="N1398" s="144" t="s">
        <v>1364</v>
      </c>
      <c r="O1398" s="189"/>
      <c r="P1398" s="144"/>
      <c r="Q1398" s="147"/>
    </row>
    <row r="1399" spans="1:17" ht="79.3" x14ac:dyDescent="0.4">
      <c r="A1399" s="144" t="str">
        <f t="shared" ca="1" si="197"/>
        <v>Active</v>
      </c>
      <c r="B1399" s="144" t="s">
        <v>6967</v>
      </c>
      <c r="C1399" s="145">
        <v>42710</v>
      </c>
      <c r="D1399" s="145">
        <v>45813</v>
      </c>
      <c r="E1399" s="145">
        <f>DATE(YEAR(D1399),MONTH(D1399)+18,DAY(D1399)-1)</f>
        <v>46360</v>
      </c>
      <c r="F1399" s="144" t="s">
        <v>893</v>
      </c>
      <c r="G1399" s="144" t="s">
        <v>5609</v>
      </c>
      <c r="H1399" s="144" t="s">
        <v>7919</v>
      </c>
      <c r="I1399" s="144" t="s">
        <v>3492</v>
      </c>
      <c r="J1399" s="144" t="s">
        <v>2467</v>
      </c>
      <c r="K1399" s="146" t="str">
        <f t="shared" si="199"/>
        <v>LP</v>
      </c>
      <c r="L1399" s="148" t="s">
        <v>6261</v>
      </c>
      <c r="M1399" s="144" t="str">
        <f t="shared" si="196"/>
        <v>Medium</v>
      </c>
      <c r="N1399" s="144" t="s">
        <v>7795</v>
      </c>
      <c r="O1399" s="189" t="s">
        <v>10687</v>
      </c>
      <c r="P1399" s="144" t="s">
        <v>10688</v>
      </c>
      <c r="Q1399" s="147" t="s">
        <v>10689</v>
      </c>
    </row>
    <row r="1400" spans="1:17" ht="34.5" customHeight="1" x14ac:dyDescent="0.4">
      <c r="A1400" s="184" t="str">
        <f t="shared" ca="1" si="197"/>
        <v>Expired</v>
      </c>
      <c r="B1400" s="184" t="s">
        <v>6924</v>
      </c>
      <c r="C1400" s="185">
        <v>45071</v>
      </c>
      <c r="D1400" s="185">
        <f>C1400</f>
        <v>45071</v>
      </c>
      <c r="E1400" s="185">
        <f>DATE(YEAR(D1400)+2,MONTH(D1400),DAY(D1400)-1)</f>
        <v>45801</v>
      </c>
      <c r="F1400" s="184" t="s">
        <v>6925</v>
      </c>
      <c r="G1400" s="184" t="s">
        <v>6926</v>
      </c>
      <c r="H1400" s="144" t="s">
        <v>19</v>
      </c>
      <c r="I1400" s="184" t="s">
        <v>3492</v>
      </c>
      <c r="J1400" s="184" t="s">
        <v>2467</v>
      </c>
      <c r="K1400" s="186" t="str">
        <f t="shared" si="199"/>
        <v>LP</v>
      </c>
      <c r="L1400" s="184" t="s">
        <v>6264</v>
      </c>
      <c r="M1400" s="184" t="str">
        <f>IF(EXACT(L1400,"Overseas Charities Operating in Jamaica"),"Medium",IF(EXACT(L1400,"Muslim Groups/Foundations"),"Medium",IF(EXACT(L1400,"Churches"),"Low",IF(EXACT(L1400,"Benevolent Societies"),"Low",IF(EXACT(L1400,"Alumni/Past Students Associations"),"Low",IF(EXACT(L1400,"Schools(Government/Private)"),"Low",IF(EXACT(L1400,"Govt.Based Trusts/Charities"),"Low",IF(EXACT(L1400,"Trust"),"Medium",IF(EXACT(L1400,"Company Based Foundations"),"Medium",IF(EXACT(L1400,"Other Foundations"),"Medium",IF(EXACT(L1400,"Unincorporated Groups"),"Medium","")))))))))))</f>
        <v>Low</v>
      </c>
      <c r="N1400" s="184" t="s">
        <v>7381</v>
      </c>
      <c r="O1400" s="197"/>
      <c r="P1400" s="184" t="s">
        <v>6927</v>
      </c>
      <c r="Q1400" s="187" t="s">
        <v>6928</v>
      </c>
    </row>
    <row r="1401" spans="1:17" ht="39.75" customHeight="1" x14ac:dyDescent="0.4">
      <c r="A1401" s="25"/>
      <c r="B1401" s="26"/>
      <c r="C1401" s="26"/>
      <c r="D1401" s="26"/>
      <c r="E1401" s="26"/>
      <c r="F1401" s="27"/>
      <c r="G1401" s="25"/>
      <c r="H1401" s="25"/>
      <c r="I1401" s="25"/>
      <c r="J1401" s="25"/>
      <c r="K1401" s="28"/>
      <c r="L1401" s="25"/>
      <c r="M1401" s="25"/>
      <c r="N1401" s="25"/>
      <c r="O1401" s="25"/>
      <c r="P1401" s="29"/>
      <c r="Q1401" s="30"/>
    </row>
    <row r="1403" spans="1:17" x14ac:dyDescent="0.4">
      <c r="O1403" s="6" t="s">
        <v>9929</v>
      </c>
    </row>
  </sheetData>
  <sortState xmlns:xlrd2="http://schemas.microsoft.com/office/spreadsheetml/2017/richdata2" ref="A3:Q1404">
    <sortCondition ref="F3:F1404"/>
  </sortState>
  <conditionalFormatting sqref="A1:XFD1">
    <cfRule type="duplicateValues" dxfId="1843" priority="397"/>
  </conditionalFormatting>
  <conditionalFormatting sqref="B12:B18">
    <cfRule type="duplicateValues" dxfId="1842" priority="22162"/>
  </conditionalFormatting>
  <conditionalFormatting sqref="B19:B20">
    <cfRule type="duplicateValues" dxfId="1841" priority="2"/>
  </conditionalFormatting>
  <conditionalFormatting sqref="B21">
    <cfRule type="duplicateValues" dxfId="1840" priority="108"/>
  </conditionalFormatting>
  <conditionalFormatting sqref="B22">
    <cfRule type="duplicateValues" dxfId="1839" priority="16"/>
  </conditionalFormatting>
  <conditionalFormatting sqref="B23">
    <cfRule type="duplicateValues" dxfId="1838" priority="22"/>
  </conditionalFormatting>
  <conditionalFormatting sqref="B24">
    <cfRule type="duplicateValues" dxfId="1837" priority="25"/>
  </conditionalFormatting>
  <conditionalFormatting sqref="B25">
    <cfRule type="duplicateValues" dxfId="1836" priority="37"/>
  </conditionalFormatting>
  <conditionalFormatting sqref="B26">
    <cfRule type="duplicateValues" dxfId="1835" priority="31"/>
  </conditionalFormatting>
  <conditionalFormatting sqref="B27">
    <cfRule type="duplicateValues" dxfId="1834" priority="67"/>
  </conditionalFormatting>
  <conditionalFormatting sqref="B28">
    <cfRule type="duplicateValues" dxfId="1833" priority="85"/>
  </conditionalFormatting>
  <conditionalFormatting sqref="B29">
    <cfRule type="duplicateValues" dxfId="1832" priority="103"/>
  </conditionalFormatting>
  <conditionalFormatting sqref="B31">
    <cfRule type="duplicateValues" dxfId="1831" priority="110"/>
  </conditionalFormatting>
  <conditionalFormatting sqref="B32">
    <cfRule type="duplicateValues" dxfId="1830" priority="106"/>
  </conditionalFormatting>
  <conditionalFormatting sqref="B33">
    <cfRule type="duplicateValues" dxfId="1829" priority="124"/>
  </conditionalFormatting>
  <conditionalFormatting sqref="B34">
    <cfRule type="duplicateValues" dxfId="1828" priority="112"/>
  </conditionalFormatting>
  <conditionalFormatting sqref="B35">
    <cfRule type="duplicateValues" dxfId="1827" priority="116"/>
  </conditionalFormatting>
  <conditionalFormatting sqref="B36">
    <cfRule type="duplicateValues" dxfId="1826" priority="126"/>
  </conditionalFormatting>
  <conditionalFormatting sqref="B37">
    <cfRule type="duplicateValues" dxfId="1825" priority="130"/>
  </conditionalFormatting>
  <conditionalFormatting sqref="B38">
    <cfRule type="duplicateValues" dxfId="1824" priority="132"/>
  </conditionalFormatting>
  <conditionalFormatting sqref="B39">
    <cfRule type="duplicateValues" dxfId="1823" priority="137"/>
  </conditionalFormatting>
  <conditionalFormatting sqref="B40">
    <cfRule type="duplicateValues" dxfId="1822" priority="139"/>
  </conditionalFormatting>
  <conditionalFormatting sqref="B41">
    <cfRule type="duplicateValues" dxfId="1821" priority="147"/>
  </conditionalFormatting>
  <conditionalFormatting sqref="B42">
    <cfRule type="duplicateValues" dxfId="1820" priority="143"/>
  </conditionalFormatting>
  <conditionalFormatting sqref="B43">
    <cfRule type="duplicateValues" dxfId="1819" priority="145"/>
  </conditionalFormatting>
  <conditionalFormatting sqref="B44">
    <cfRule type="duplicateValues" dxfId="1818" priority="149"/>
  </conditionalFormatting>
  <conditionalFormatting sqref="B45">
    <cfRule type="duplicateValues" dxfId="1817" priority="151"/>
  </conditionalFormatting>
  <conditionalFormatting sqref="B46">
    <cfRule type="duplicateValues" dxfId="1816" priority="153"/>
  </conditionalFormatting>
  <conditionalFormatting sqref="B47">
    <cfRule type="duplicateValues" dxfId="1815" priority="165"/>
  </conditionalFormatting>
  <conditionalFormatting sqref="B48">
    <cfRule type="duplicateValues" dxfId="1814" priority="158"/>
  </conditionalFormatting>
  <conditionalFormatting sqref="B49">
    <cfRule type="duplicateValues" dxfId="1813" priority="163"/>
  </conditionalFormatting>
  <conditionalFormatting sqref="B50">
    <cfRule type="duplicateValues" dxfId="1812" priority="169"/>
  </conditionalFormatting>
  <conditionalFormatting sqref="B51">
    <cfRule type="duplicateValues" dxfId="1811" priority="171"/>
  </conditionalFormatting>
  <conditionalFormatting sqref="B52">
    <cfRule type="duplicateValues" dxfId="1810" priority="170"/>
  </conditionalFormatting>
  <conditionalFormatting sqref="B53">
    <cfRule type="duplicateValues" dxfId="1809" priority="173"/>
  </conditionalFormatting>
  <conditionalFormatting sqref="B54">
    <cfRule type="duplicateValues" dxfId="1808" priority="175"/>
  </conditionalFormatting>
  <conditionalFormatting sqref="B55">
    <cfRule type="duplicateValues" dxfId="1807" priority="177"/>
  </conditionalFormatting>
  <conditionalFormatting sqref="B56">
    <cfRule type="duplicateValues" dxfId="1806" priority="179"/>
  </conditionalFormatting>
  <conditionalFormatting sqref="B57">
    <cfRule type="duplicateValues" dxfId="1805" priority="181"/>
  </conditionalFormatting>
  <conditionalFormatting sqref="B58">
    <cfRule type="duplicateValues" dxfId="1804" priority="183"/>
  </conditionalFormatting>
  <conditionalFormatting sqref="B59">
    <cfRule type="duplicateValues" dxfId="1803" priority="187"/>
  </conditionalFormatting>
  <conditionalFormatting sqref="B60">
    <cfRule type="duplicateValues" dxfId="1802" priority="189"/>
  </conditionalFormatting>
  <conditionalFormatting sqref="B61">
    <cfRule type="duplicateValues" dxfId="1801" priority="16735"/>
  </conditionalFormatting>
  <conditionalFormatting sqref="B62">
    <cfRule type="duplicateValues" dxfId="1800" priority="193"/>
  </conditionalFormatting>
  <conditionalFormatting sqref="B63">
    <cfRule type="duplicateValues" dxfId="1799" priority="195"/>
  </conditionalFormatting>
  <conditionalFormatting sqref="B64">
    <cfRule type="duplicateValues" dxfId="1798" priority="197"/>
  </conditionalFormatting>
  <conditionalFormatting sqref="B65">
    <cfRule type="duplicateValues" dxfId="1797" priority="203"/>
  </conditionalFormatting>
  <conditionalFormatting sqref="B66">
    <cfRule type="duplicateValues" dxfId="1796" priority="205"/>
  </conditionalFormatting>
  <conditionalFormatting sqref="B67">
    <cfRule type="duplicateValues" dxfId="1795" priority="199"/>
  </conditionalFormatting>
  <conditionalFormatting sqref="B68">
    <cfRule type="duplicateValues" dxfId="1794" priority="201"/>
  </conditionalFormatting>
  <conditionalFormatting sqref="B69">
    <cfRule type="duplicateValues" dxfId="1793" priority="211"/>
  </conditionalFormatting>
  <conditionalFormatting sqref="B70">
    <cfRule type="duplicateValues" dxfId="1792" priority="207"/>
  </conditionalFormatting>
  <conditionalFormatting sqref="B71">
    <cfRule type="duplicateValues" dxfId="1791" priority="213"/>
  </conditionalFormatting>
  <conditionalFormatting sqref="B72">
    <cfRule type="duplicateValues" dxfId="1790" priority="209"/>
  </conditionalFormatting>
  <conditionalFormatting sqref="B73">
    <cfRule type="duplicateValues" dxfId="1789" priority="219"/>
  </conditionalFormatting>
  <conditionalFormatting sqref="B74">
    <cfRule type="duplicateValues" dxfId="1788" priority="215"/>
  </conditionalFormatting>
  <conditionalFormatting sqref="B75:B76">
    <cfRule type="duplicateValues" dxfId="1787" priority="221"/>
  </conditionalFormatting>
  <conditionalFormatting sqref="B77">
    <cfRule type="duplicateValues" dxfId="1786" priority="223"/>
  </conditionalFormatting>
  <conditionalFormatting sqref="B78">
    <cfRule type="duplicateValues" dxfId="1785" priority="225"/>
  </conditionalFormatting>
  <conditionalFormatting sqref="B79">
    <cfRule type="duplicateValues" dxfId="1784" priority="227"/>
  </conditionalFormatting>
  <conditionalFormatting sqref="B80">
    <cfRule type="duplicateValues" dxfId="1783" priority="229"/>
  </conditionalFormatting>
  <conditionalFormatting sqref="B81">
    <cfRule type="duplicateValues" dxfId="1782" priority="231"/>
  </conditionalFormatting>
  <conditionalFormatting sqref="B82">
    <cfRule type="duplicateValues" dxfId="1781" priority="233"/>
  </conditionalFormatting>
  <conditionalFormatting sqref="B83">
    <cfRule type="duplicateValues" dxfId="1780" priority="235"/>
  </conditionalFormatting>
  <conditionalFormatting sqref="B84">
    <cfRule type="duplicateValues" dxfId="1779" priority="239"/>
  </conditionalFormatting>
  <conditionalFormatting sqref="B85">
    <cfRule type="duplicateValues" dxfId="1778" priority="252"/>
  </conditionalFormatting>
  <conditionalFormatting sqref="B87">
    <cfRule type="duplicateValues" dxfId="1777" priority="254"/>
  </conditionalFormatting>
  <conditionalFormatting sqref="B88">
    <cfRule type="duplicateValues" dxfId="1776" priority="256"/>
  </conditionalFormatting>
  <conditionalFormatting sqref="B89">
    <cfRule type="duplicateValues" dxfId="1775" priority="258"/>
  </conditionalFormatting>
  <conditionalFormatting sqref="B90">
    <cfRule type="duplicateValues" dxfId="1774" priority="260"/>
  </conditionalFormatting>
  <conditionalFormatting sqref="B91">
    <cfRule type="duplicateValues" dxfId="1773" priority="262"/>
  </conditionalFormatting>
  <conditionalFormatting sqref="B92">
    <cfRule type="duplicateValues" dxfId="1772" priority="277"/>
  </conditionalFormatting>
  <conditionalFormatting sqref="B93">
    <cfRule type="duplicateValues" dxfId="1771" priority="283"/>
  </conditionalFormatting>
  <conditionalFormatting sqref="B94">
    <cfRule type="duplicateValues" dxfId="1770" priority="279"/>
  </conditionalFormatting>
  <conditionalFormatting sqref="B95">
    <cfRule type="duplicateValues" dxfId="1769" priority="281"/>
  </conditionalFormatting>
  <conditionalFormatting sqref="B96">
    <cfRule type="duplicateValues" dxfId="1768" priority="285"/>
  </conditionalFormatting>
  <conditionalFormatting sqref="B97">
    <cfRule type="duplicateValues" dxfId="1767" priority="296"/>
  </conditionalFormatting>
  <conditionalFormatting sqref="B98">
    <cfRule type="duplicateValues" dxfId="1766" priority="292"/>
  </conditionalFormatting>
  <conditionalFormatting sqref="B99">
    <cfRule type="duplicateValues" dxfId="1765" priority="294"/>
  </conditionalFormatting>
  <conditionalFormatting sqref="B100">
    <cfRule type="duplicateValues" dxfId="1764" priority="300"/>
  </conditionalFormatting>
  <conditionalFormatting sqref="B101">
    <cfRule type="duplicateValues" dxfId="1763" priority="302"/>
  </conditionalFormatting>
  <conditionalFormatting sqref="B102">
    <cfRule type="duplicateValues" dxfId="1762" priority="304"/>
  </conditionalFormatting>
  <conditionalFormatting sqref="B103">
    <cfRule type="duplicateValues" dxfId="1761" priority="306"/>
  </conditionalFormatting>
  <conditionalFormatting sqref="B104">
    <cfRule type="duplicateValues" dxfId="1760" priority="308"/>
  </conditionalFormatting>
  <conditionalFormatting sqref="B105">
    <cfRule type="duplicateValues" dxfId="1759" priority="312"/>
  </conditionalFormatting>
  <conditionalFormatting sqref="B107">
    <cfRule type="duplicateValues" dxfId="1758" priority="318"/>
  </conditionalFormatting>
  <conditionalFormatting sqref="B108">
    <cfRule type="duplicateValues" dxfId="1757" priority="314"/>
  </conditionalFormatting>
  <conditionalFormatting sqref="B109">
    <cfRule type="duplicateValues" dxfId="1756" priority="316"/>
  </conditionalFormatting>
  <conditionalFormatting sqref="B111:B112">
    <cfRule type="duplicateValues" dxfId="1755" priority="275"/>
  </conditionalFormatting>
  <conditionalFormatting sqref="B114">
    <cfRule type="duplicateValues" dxfId="1754" priority="335"/>
  </conditionalFormatting>
  <conditionalFormatting sqref="B118">
    <cfRule type="duplicateValues" dxfId="1753" priority="341"/>
  </conditionalFormatting>
  <conditionalFormatting sqref="B119:B120">
    <cfRule type="duplicateValues" dxfId="1752" priority="13460"/>
  </conditionalFormatting>
  <conditionalFormatting sqref="B129">
    <cfRule type="duplicateValues" dxfId="1751" priority="369"/>
  </conditionalFormatting>
  <conditionalFormatting sqref="B131">
    <cfRule type="duplicateValues" dxfId="1750" priority="371"/>
  </conditionalFormatting>
  <conditionalFormatting sqref="B151">
    <cfRule type="duplicateValues" dxfId="1749" priority="343"/>
  </conditionalFormatting>
  <conditionalFormatting sqref="B190">
    <cfRule type="duplicateValues" dxfId="1748" priority="273"/>
  </conditionalFormatting>
  <conditionalFormatting sqref="B208">
    <cfRule type="duplicateValues" dxfId="1747" priority="345"/>
  </conditionalFormatting>
  <conditionalFormatting sqref="B394">
    <cfRule type="duplicateValues" dxfId="1746" priority="264"/>
  </conditionalFormatting>
  <conditionalFormatting sqref="B422">
    <cfRule type="duplicateValues" dxfId="1745" priority="373"/>
  </conditionalFormatting>
  <conditionalFormatting sqref="B486">
    <cfRule type="duplicateValues" dxfId="1744" priority="363"/>
  </conditionalFormatting>
  <conditionalFormatting sqref="B506">
    <cfRule type="duplicateValues" dxfId="1743" priority="385"/>
  </conditionalFormatting>
  <conditionalFormatting sqref="B669">
    <cfRule type="duplicateValues" dxfId="1742" priority="238"/>
  </conditionalFormatting>
  <conditionalFormatting sqref="B671">
    <cfRule type="duplicateValues" dxfId="1741" priority="387"/>
  </conditionalFormatting>
  <conditionalFormatting sqref="B783">
    <cfRule type="duplicateValues" dxfId="1740" priority="375"/>
  </conditionalFormatting>
  <conditionalFormatting sqref="B853">
    <cfRule type="duplicateValues" dxfId="1739" priority="337"/>
  </conditionalFormatting>
  <conditionalFormatting sqref="B871">
    <cfRule type="duplicateValues" dxfId="1738" priority="377"/>
  </conditionalFormatting>
  <conditionalFormatting sqref="B941">
    <cfRule type="duplicateValues" dxfId="1737" priority="351"/>
  </conditionalFormatting>
  <conditionalFormatting sqref="B1053">
    <cfRule type="duplicateValues" dxfId="1736" priority="357"/>
  </conditionalFormatting>
  <conditionalFormatting sqref="B1054:B1055">
    <cfRule type="duplicateValues" dxfId="1735" priority="355"/>
  </conditionalFormatting>
  <conditionalFormatting sqref="B1056">
    <cfRule type="duplicateValues" dxfId="1734" priority="353"/>
  </conditionalFormatting>
  <conditionalFormatting sqref="B1070">
    <cfRule type="duplicateValues" dxfId="1733" priority="349"/>
  </conditionalFormatting>
  <conditionalFormatting sqref="B1073">
    <cfRule type="duplicateValues" dxfId="1732" priority="328"/>
  </conditionalFormatting>
  <conditionalFormatting sqref="B1147">
    <cfRule type="duplicateValues" dxfId="1731" priority="383"/>
  </conditionalFormatting>
  <conditionalFormatting sqref="B1195">
    <cfRule type="duplicateValues" dxfId="1730" priority="381"/>
  </conditionalFormatting>
  <conditionalFormatting sqref="B1218">
    <cfRule type="duplicateValues" dxfId="1729" priority="365"/>
  </conditionalFormatting>
  <conditionalFormatting sqref="B1262">
    <cfRule type="duplicateValues" dxfId="1728" priority="390"/>
  </conditionalFormatting>
  <conditionalFormatting sqref="B1323">
    <cfRule type="duplicateValues" dxfId="1727" priority="361"/>
  </conditionalFormatting>
  <conditionalFormatting sqref="B1324">
    <cfRule type="duplicateValues" dxfId="1726" priority="359"/>
  </conditionalFormatting>
  <conditionalFormatting sqref="B1332:B1333">
    <cfRule type="duplicateValues" dxfId="1725" priority="388"/>
  </conditionalFormatting>
  <conditionalFormatting sqref="B1365">
    <cfRule type="duplicateValues" dxfId="1724" priority="367"/>
  </conditionalFormatting>
  <conditionalFormatting sqref="B1366:B1400 B1213:B1217 B1263:B1322 B1334:B1364 B1219:B1261 B1325:B1331">
    <cfRule type="duplicateValues" dxfId="1723" priority="20993"/>
  </conditionalFormatting>
  <conditionalFormatting sqref="B1401:B1048576 B1148:B1194 B1196:B1212 B121:B128 B784:B852 B423:B485 B132:B150 B130 B487:B505 B1057:B1069 B942:B1052 B1071:B1072 B209:B393 B152:B189 B872:B940 B854:B870 B115:B117 B1074:B1146 B110 B106 B113 B191:B207 B395:B421 B670 B672:B782 B1 B507:B668 B30 B3:B11">
    <cfRule type="duplicateValues" dxfId="1722" priority="396"/>
  </conditionalFormatting>
  <conditionalFormatting sqref="F18:F20">
    <cfRule type="duplicateValues" dxfId="1721" priority="9"/>
    <cfRule type="duplicateValues" dxfId="1720" priority="10"/>
    <cfRule type="duplicateValues" dxfId="1719" priority="11"/>
    <cfRule type="duplicateValues" dxfId="1718" priority="12"/>
    <cfRule type="duplicateValues" dxfId="1717" priority="13"/>
    <cfRule type="duplicateValues" dxfId="1716" priority="14"/>
  </conditionalFormatting>
  <conditionalFormatting sqref="F27">
    <cfRule type="duplicateValues" dxfId="1715" priority="69"/>
    <cfRule type="duplicateValues" dxfId="1714" priority="70"/>
    <cfRule type="duplicateValues" dxfId="1713" priority="71"/>
    <cfRule type="duplicateValues" dxfId="1712" priority="72"/>
    <cfRule type="duplicateValues" dxfId="1711" priority="73"/>
    <cfRule type="duplicateValues" dxfId="1710" priority="74"/>
  </conditionalFormatting>
  <conditionalFormatting sqref="F28">
    <cfRule type="duplicateValues" dxfId="1709" priority="87"/>
    <cfRule type="duplicateValues" dxfId="1708" priority="88"/>
    <cfRule type="duplicateValues" dxfId="1707" priority="89"/>
    <cfRule type="duplicateValues" dxfId="1706" priority="90"/>
    <cfRule type="duplicateValues" dxfId="1705" priority="91"/>
    <cfRule type="duplicateValues" dxfId="1704" priority="92"/>
  </conditionalFormatting>
  <conditionalFormatting sqref="F35">
    <cfRule type="duplicateValues" dxfId="1703" priority="118"/>
    <cfRule type="duplicateValues" dxfId="1702" priority="119"/>
    <cfRule type="duplicateValues" dxfId="1701" priority="120"/>
    <cfRule type="duplicateValues" dxfId="1700" priority="121"/>
    <cfRule type="duplicateValues" dxfId="1699" priority="122"/>
  </conditionalFormatting>
  <conditionalFormatting sqref="F36:F1400 F3:F17 F29:F34 F21:F26">
    <cfRule type="duplicateValues" dxfId="1698" priority="25364"/>
  </conditionalFormatting>
  <conditionalFormatting sqref="F48">
    <cfRule type="duplicateValues" dxfId="1697" priority="156"/>
    <cfRule type="duplicateValues" dxfId="1696" priority="157"/>
  </conditionalFormatting>
  <conditionalFormatting sqref="F53">
    <cfRule type="duplicateValues" dxfId="1695" priority="172"/>
    <cfRule type="duplicateValues" dxfId="1694" priority="174"/>
  </conditionalFormatting>
  <conditionalFormatting sqref="F84">
    <cfRule type="duplicateValues" dxfId="1693" priority="241"/>
    <cfRule type="duplicateValues" dxfId="1692" priority="242"/>
    <cfRule type="duplicateValues" dxfId="1691" priority="243"/>
    <cfRule type="duplicateValues" dxfId="1690" priority="244"/>
    <cfRule type="duplicateValues" dxfId="1689" priority="245"/>
  </conditionalFormatting>
  <conditionalFormatting sqref="F86">
    <cfRule type="duplicateValues" dxfId="1688" priority="246"/>
  </conditionalFormatting>
  <conditionalFormatting sqref="F98">
    <cfRule type="duplicateValues" dxfId="1687" priority="287"/>
    <cfRule type="duplicateValues" dxfId="1686" priority="288"/>
    <cfRule type="duplicateValues" dxfId="1685" priority="289"/>
    <cfRule type="duplicateValues" dxfId="1684" priority="290"/>
    <cfRule type="duplicateValues" dxfId="1683" priority="291"/>
  </conditionalFormatting>
  <conditionalFormatting sqref="F99:F114 F87:F97 F85 F3:F17 F54:F83 F49:F52 F36:F47 F29:F34 F21:F26">
    <cfRule type="duplicateValues" dxfId="1682" priority="17038"/>
    <cfRule type="duplicateValues" dxfId="1681" priority="17039"/>
    <cfRule type="duplicateValues" dxfId="1680" priority="17040"/>
    <cfRule type="duplicateValues" dxfId="1679" priority="17059"/>
  </conditionalFormatting>
  <conditionalFormatting sqref="F190">
    <cfRule type="duplicateValues" dxfId="1678" priority="268"/>
    <cfRule type="duplicateValues" dxfId="1677" priority="269"/>
    <cfRule type="duplicateValues" dxfId="1676" priority="270"/>
    <cfRule type="duplicateValues" dxfId="1675" priority="271"/>
    <cfRule type="duplicateValues" dxfId="1674" priority="272"/>
  </conditionalFormatting>
  <conditionalFormatting sqref="F1073">
    <cfRule type="duplicateValues" dxfId="1673" priority="330"/>
    <cfRule type="duplicateValues" dxfId="1672" priority="331"/>
    <cfRule type="duplicateValues" dxfId="1671" priority="332"/>
    <cfRule type="duplicateValues" dxfId="1670" priority="333"/>
    <cfRule type="duplicateValues" dxfId="1669" priority="334"/>
  </conditionalFormatting>
  <conditionalFormatting sqref="F1074:F1400 F115:F189 F191:F1072">
    <cfRule type="duplicateValues" dxfId="1668" priority="25369"/>
    <cfRule type="duplicateValues" dxfId="1667" priority="25370"/>
    <cfRule type="duplicateValues" dxfId="1666" priority="25371"/>
    <cfRule type="duplicateValues" dxfId="1665" priority="25372"/>
  </conditionalFormatting>
  <conditionalFormatting sqref="F1074:F1401 F99:F189 F191:F1072 F87:F97 F85 F3:F17 F54:F83 F49:F52 F36:F47 F29:F34 F21:F26">
    <cfRule type="duplicateValues" dxfId="1664" priority="25385"/>
  </conditionalFormatting>
  <conditionalFormatting sqref="F1401:F1048576 F1">
    <cfRule type="duplicateValues" dxfId="1663" priority="393"/>
    <cfRule type="duplicateValues" dxfId="1662" priority="394"/>
    <cfRule type="duplicateValues" dxfId="1661" priority="395"/>
  </conditionalFormatting>
  <conditionalFormatting sqref="G86">
    <cfRule type="duplicateValues" dxfId="1660" priority="247"/>
    <cfRule type="duplicateValues" dxfId="1659" priority="248"/>
    <cfRule type="duplicateValues" dxfId="1658" priority="249"/>
    <cfRule type="duplicateValues" dxfId="1657" priority="250"/>
    <cfRule type="duplicateValues" dxfId="1656" priority="251"/>
  </conditionalFormatting>
  <conditionalFormatting sqref="G1254:G1255">
    <cfRule type="duplicateValues" dxfId="1655" priority="392"/>
  </conditionalFormatting>
  <conditionalFormatting sqref="A2:Q2">
    <cfRule type="duplicateValues" dxfId="0" priority="25650"/>
  </conditionalFormatting>
  <dataValidations count="3">
    <dataValidation type="list" allowBlank="1" showInputMessage="1" showErrorMessage="1" sqref="J86 J645:J654 J772:J941 J656:J741 J743:J770 J943:J1133" xr:uid="{61F9A410-6C58-4A28-8695-C2C1DF3ECF39}">
      <formula1>"V    - Vest Act (within Parliament),C    - Company Act,FS   - Friendly Societies Act"</formula1>
    </dataValidation>
    <dataValidation type="list" allowBlank="1" showInputMessage="1" showErrorMessage="1" sqref="J655 J771 J942 J54:J85 J1:J52 J87:J644 J1134:J1048576" xr:uid="{C6AA0587-FF84-4B48-924D-D4105BA667AE}">
      <formula1>"UN - UNICORPORATED, V- VEST ACT (WITHIN PARLIAMENT) , C - COMPANY ACT, FS - FRIENDLY SOCIETIES ACT"</formula1>
    </dataValidation>
    <dataValidation type="list" allowBlank="1" showInputMessage="1" showErrorMessage="1" sqref="L1401:M1048576 L1:L1400" xr:uid="{922FCA8B-CF81-4F99-9582-9A6C4DF0B8BB}">
      <formula1>"Overseas Charities Operating in Jamaica,Muslim Groups/Foundation,Churches,Benevolent Societies,Alumni/Past Students'associations,Schools(Government/Private),Govt.Based Trust/Charities,Trust,Company Based Foundations,Other Foundations,Unincorporated Groups"</formula1>
    </dataValidation>
  </dataValidations>
  <hyperlinks>
    <hyperlink ref="Q221" r:id="rId1" display="ulettemr@ldschurch.org" xr:uid="{521DCE69-DBED-40E3-AD1D-BA6901ECFF24}"/>
    <hyperlink ref="Q594" r:id="rId2" display="JAMAICALITTLELEAGUEBASEBALL@GMAIL.COM" xr:uid="{BD08F8BF-C875-4D5E-A733-BCEACA87E3CE}"/>
    <hyperlink ref="Q635" r:id="rId3" display="JOJO_HUDSON@HOTMAIL.COM" xr:uid="{88689A85-CBEB-4CF1-A9D2-3D3F024BAD16}"/>
    <hyperlink ref="Q250" r:id="rId4" display="DIGICELFOUNDATIONJA@DIGICELGROUP.COM" xr:uid="{0CD68717-ED30-46A2-8032-3CC730FC2EC5}"/>
    <hyperlink ref="Q871" r:id="rId5" display="operationsaveja@gmail.com" xr:uid="{EF96AA0C-CC72-405B-92F2-3D57EE16A8F6}"/>
    <hyperlink ref="Q1113" r:id="rId6" display="ashe@theashecompany.org" xr:uid="{63D788C4-0591-43B2-9DA5-AE6295F1406A}"/>
    <hyperlink ref="Q1323" r:id="rId7" display="sodeco@uwimona.edu.jm" xr:uid="{10FF5DA8-6002-47CC-8E73-6455B45515D1}"/>
    <hyperlink ref="Q229" r:id="rId8" display="chase12@cwjamaica.com" xr:uid="{1DEA3027-8C8E-4629-A900-3F8205D66FE9}"/>
    <hyperlink ref="Q1091" r:id="rId9" display="info@swallowfieldchapel.org" xr:uid="{0D7C2EE9-2710-4D03-A2C5-A22E45E27241}"/>
    <hyperlink ref="Q359" r:id="rId10" display="fmaj@cwjamaica.com" xr:uid="{780FCF80-974A-4BC8-B19E-6A6C07659596}"/>
    <hyperlink ref="Q797" r:id="rId11" display="info@nakumbuka.Org" xr:uid="{188F86C6-5ABC-426A-A1BD-ADABA1C902FA}"/>
    <hyperlink ref="Q1225" r:id="rId12" xr:uid="{1932B449-B79D-4C99-97EF-1250EBD71A41}"/>
    <hyperlink ref="Q1196" r:id="rId13" display="istreet@cwjamaica.com" xr:uid="{25DEEAB8-AFAD-4987-BC7B-B7D47AE63515}"/>
    <hyperlink ref="Q1017" r:id="rId14" display="corporate@seprod.com" xr:uid="{BC379114-016E-4E72-8D76-1CA1F525551E}"/>
    <hyperlink ref="Q43" r:id="rId15" display="office@aisk.com" xr:uid="{76D00C0F-C634-40CB-B77B-25DBFA6192EA}"/>
    <hyperlink ref="Q761" r:id="rId16" display="bethanygospel@yahoo.com" xr:uid="{90B2C2DD-7CC2-4ABE-92E9-5B7BD4884A13}"/>
    <hyperlink ref="Q910" r:id="rId17" display="plccc16@gmail.com" xr:uid="{2B7D538F-8D48-411F-96AF-AAEAF43B97AF}"/>
    <hyperlink ref="Q1051" r:id="rId18" display="spicyinfo@spicygrovechildren.com" xr:uid="{203368FF-A26E-4878-9DAA-1E1AB5E272EA}"/>
    <hyperlink ref="Q345" r:id="rId19" display="limefoundation@lime.com" xr:uid="{EDD57828-7625-4F84-8EBB-2305D4F6C710}"/>
    <hyperlink ref="Q1307" r:id="rId20" display="synod@ucjci.com" xr:uid="{22C18FB2-A25D-4CCD-A560-EAA78F691C09}"/>
    <hyperlink ref="Q771" r:id="rId21" display="msbm@uwimona.edu.jm" xr:uid="{08FC10F9-8BAE-49A4-8317-FBD9A0E77770}"/>
    <hyperlink ref="Q268" r:id="rId22" display="jamaica@dressforsucess.Org" xr:uid="{D97FDB16-8982-4E13-8871-F565FC156C9E}"/>
    <hyperlink ref="Q516" r:id="rId23" display="foundation@iciwi.com" xr:uid="{C714B9EF-B4FE-4084-9E66-414E2155BC90}"/>
    <hyperlink ref="Q199" r:id="rId24" display="kobc@cwjamaica.com                                                                         kingstonopenbiblechurch.org" xr:uid="{FA7FB357-A1E8-4E81-8378-D7F4A66C0C33}"/>
    <hyperlink ref="Q625" r:id="rId25" display="ja.for.justice@cwjamaica.com" xr:uid="{DE0456B6-0FFB-49CD-AE55-B0B52F0D9B61}"/>
    <hyperlink ref="Q1170" r:id="rId26" display="humanitydivineliberaterians@gmail.com" xr:uid="{5049B5C2-AA22-4239-9EC0-4F6D7628773C}"/>
    <hyperlink ref="Q132" r:id="rId27" display="castac@hotmail.com" xr:uid="{9B66628D-CEE4-45A2-8870-A8856DFFA421}"/>
    <hyperlink ref="Q574" r:id="rId28" display="jamaicadownssyndome@cwjamaica.com" xr:uid="{E5676C04-1F24-4427-BA28-48FEA02F484E}"/>
    <hyperlink ref="Q1131" r:id="rId29" display="info@cbajamaica.com" xr:uid="{9751661E-08CB-4DD8-AD71-AF922EEE7653}"/>
    <hyperlink ref="Q285" r:id="rId30" display="emmanuelbasptist@cwjamaica.com" xr:uid="{7CE31915-44B9-4E8C-90DE-F83675AB30D0}"/>
    <hyperlink ref="Q62" r:id="rId31" display="uip.aobja@gmail.com" xr:uid="{6D14271E-3246-4AEB-98BE-ADF9B4A4C4B4}"/>
    <hyperlink ref="Q545" r:id="rId32" display="info@iyfjamaica.com" xr:uid="{DAE49EBD-8C36-4254-B50E-D68E36032E62}"/>
    <hyperlink ref="Q607" r:id="rId33" display="jamaicatrust@gmail.com" xr:uid="{AECC5FAE-C04E-4DA3-812F-43D72C93A031}"/>
    <hyperlink ref="Q556" r:id="rId34" display="jasa.jm2k9@gmail.com" xr:uid="{D769C84B-F4BA-47C1-934A-4BAE590FD331}"/>
    <hyperlink ref="Q1163" r:id="rId35" display="healthforlifeandwellnessja@gmail.com" xr:uid="{D93F53E0-C585-4BB5-92EB-0D776E29386E}"/>
    <hyperlink ref="Q610" r:id="rId36" display="jrcs@jamaicaredcross.org" xr:uid="{DF8851B3-280A-42A6-B30B-51D784096893}"/>
    <hyperlink ref="Q1390" r:id="rId37" display="youthmentoringministry@gmail.com" xr:uid="{3E080584-33B6-4205-BC70-A43B801B18C1}"/>
    <hyperlink ref="Q605" r:id="rId38" display="jamaicapara@gmail.com" xr:uid="{8FDF9621-FE28-4944-9D5E-2F480A593A12}"/>
    <hyperlink ref="Q1173" r:id="rId39" display="biblewayjamaicadioceses@gmail.com" xr:uid="{7DAB95B7-3E4A-4846-8E42-26BE24337EF7}"/>
    <hyperlink ref="Q577" r:id="rId40" display="jamaicaenvironmenttrust@gmail.com " xr:uid="{6DD8D047-C6FF-4A19-A096-F154D32F189B}"/>
    <hyperlink ref="Q806" r:id="rId41" display="netinfo@moe.gov.jm " xr:uid="{2CBA7AE4-D460-434A-A3D8-0ED7A4FAEAB4}"/>
    <hyperlink ref="Q1318" r:id="rId42" display="info@usainboltfoundation.org" xr:uid="{8B0D864D-A319-4471-B28C-244733EB6864}"/>
    <hyperlink ref="Q47" r:id="rId43" display="tamhussey@yahoo.com" xr:uid="{30A52ED1-A520-4202-8597-79E484973977}"/>
    <hyperlink ref="Q970" r:id="rId44" display="chancery@kingstonarchdiocese.org" xr:uid="{AD01D74A-4F90-4AF7-ACB1-974E12A53D75}"/>
    <hyperlink ref="Q1062" r:id="rId45" display="ricawhyte@yahoo.com" xr:uid="{921CD3B4-D83F-4324-87F2-B207635758DE}"/>
    <hyperlink ref="Q1389" r:id="rId46" display="youthdevelop.yfdn@gmail.com" xr:uid="{FFFF00A6-5C8D-4EE5-92B5-0F8B8DE5EEB2}"/>
    <hyperlink ref="Q1070" r:id="rId47" display="stjosehsinfant@cwjamaica.com" xr:uid="{4019988B-BD6D-452E-BFD4-D3EE9A1EAA33}"/>
    <hyperlink ref="Q592" r:id="rId48" display="jakidney.kids@gmail.com" xr:uid="{D7746285-17B4-4BA0-982E-705A1D2EC3E9}"/>
    <hyperlink ref="Q1092" r:id="rId49" display="sof@swallowfieldchapel.org" xr:uid="{382F44DA-03C5-44B4-8375-1AFBC771D1EA}"/>
    <hyperlink ref="Q877" r:id="rId50" display="brendalinlittle866@gmail.com" xr:uid="{F36C478C-5D4E-4842-9FFD-C81B2F8308B5}"/>
    <hyperlink ref="Q293" r:id="rId51" display="equality4allja.finance@gmail.com" xr:uid="{9ACCB7F0-CB2C-446B-BF8F-CAC4293F998C}"/>
    <hyperlink ref="Q1321" r:id="rId52" display="info@umidef.org" xr:uid="{A38ABDDB-BB81-40A8-9D1C-59D916FD71FC}"/>
    <hyperlink ref="Q699" r:id="rId53" display="reach@linkupforchrist.org" xr:uid="{E27A2D71-1455-41A1-A3B5-8793C98DB146}"/>
    <hyperlink ref="Q22" r:id="rId54" display="adrajamaica@gmail.com" xr:uid="{857196C2-E13C-448B-86C7-096596820D3E}"/>
    <hyperlink ref="Q145" r:id="rId55" display="info@ccrponline.org" xr:uid="{FC710DB9-DFF4-419F-83C7-CE1E1B92DF73}"/>
    <hyperlink ref="Q251" r:id="rId56" display="dikaioma2017@gmail.com" xr:uid="{B71567F0-C6B4-4CDB-878E-2347C972E5A5}"/>
    <hyperlink ref="Q1190" r:id="rId57" display="rosemchin1013@aol.com" xr:uid="{359C2F51-1AB3-4BDC-930E-5701F7D9D3FD}"/>
    <hyperlink ref="Q1391" r:id="rId58" display="yry.swallow@gmail.com" xr:uid="{8A68BAD5-73C2-4A01-AACF-C67779222A75}"/>
    <hyperlink ref="Q995" r:id="rId59" display="foundation@grp.sandals.com" xr:uid="{B686C114-14CE-4421-AA74-CEB3FCB3FE70}"/>
    <hyperlink ref="Q1248" r:id="rId60" display="churchofgodinjamaica@gmail.com" xr:uid="{54E162EB-0B0C-4267-A9AD-BDB634ABFCEB}"/>
    <hyperlink ref="Q1312" r:id="rId61" display="upcjamaica@gmail.com" xr:uid="{87E0A94D-4D9A-4F39-98F8-EF4FBD79F5AB}"/>
    <hyperlink ref="Q179" r:id="rId62" display="christalivekingston@yahoo.com" xr:uid="{FE6EB7F8-9C07-470F-A818-3E3CE3E84376}"/>
    <hyperlink ref="Q1293" r:id="rId63" display="triumphantapostolicwc@gmail.com" xr:uid="{86DDD220-A83C-4964-BD65-4D38E6AE6FC4}"/>
    <hyperlink ref="Q493" r:id="rId64" display="alleysmoke@yahoo.com" xr:uid="{2BEDF70C-AB21-463D-B402-DE38CC04EDDE}"/>
    <hyperlink ref="Q599" r:id="rId65" display="foundation@jnbank.com" xr:uid="{EEB6C3C7-326A-43FE-B92D-A8517D7E6E8A}"/>
    <hyperlink ref="Q348" r:id="rId66" display="info@foodforthepoorja.org" xr:uid="{393BBEBB-4997-4A91-920B-788A8656A42E}"/>
    <hyperlink ref="Q560" r:id="rId67" display="jcsaccount@cwjamaica.com" xr:uid="{E92C2B5A-1E23-4EF8-BC18-9BB151C6ED64}"/>
    <hyperlink ref="Q1037" r:id="rId68" display="somja_bo@hotmail.com" xr:uid="{372D6E73-9E35-4BFF-8486-4E8F90E1C327}"/>
    <hyperlink ref="Q645" r:id="rId69" display="jubileejamaica@yahoo.com" xr:uid="{54C5E70A-6CA7-44B0-9CF5-7073BE762691}"/>
    <hyperlink ref="Q213" r:id="rId70" xr:uid="{CE4E306A-8516-492A-9D86-69BB33288D29}"/>
    <hyperlink ref="Q445" r:id="rId71" display="guardiangroupfoundation@myguardiangroup.com" xr:uid="{F3FD35F1-2608-4EDB-8B74-480FFF6BBA09}"/>
    <hyperlink ref="Q857" r:id="rId72" display="omjamaica@gmail.com" xr:uid="{A209E6C0-C499-4879-BD16-CE3FEED85A9A}"/>
    <hyperlink ref="Q1283" r:id="rId73" display="administration@hetransforms.me" xr:uid="{ABD9BFC0-D1C8-412E-8D85-9E0DBE2126D8}"/>
    <hyperlink ref="Q536" r:id="rId74" display="iskfjamaica@gmail.com" xr:uid="{8511FBBA-ECB3-4155-90F2-4D8F38853024}"/>
    <hyperlink ref="Q54" r:id="rId75" display="triumphanthavia@gmail.com" xr:uid="{44F8C39B-16AE-40AA-B1F9-51320BCFC4F1}"/>
    <hyperlink ref="Q1130" r:id="rId76" display="fsaadja@gmail.com" xr:uid="{E63A30F9-D9CC-44E1-8055-E1C9A3FDD55A}"/>
    <hyperlink ref="Q85" r:id="rId77" display="bestcare.foundation@yahoo.com" xr:uid="{6FBD03F0-FF9A-4972-BEF4-FECB0C1353C5}"/>
    <hyperlink ref="Q1074" r:id="rId78" display="stpats@cwjamaica.com" xr:uid="{DA077752-000A-432C-AAE4-0F1E7A4AEA82}"/>
    <hyperlink ref="Q1194" r:id="rId79" display="kymca@cwjamaica.com" xr:uid="{74EDB586-CD60-4C41-9DB5-81BCCA53F8D1}"/>
    <hyperlink ref="Q1164" r:id="rId80" display="hfj@mail.infochanja.org" xr:uid="{9AC7365B-1458-444F-8A29-BD81947F9A1C}"/>
    <hyperlink ref="Q841" r:id="rId81" display="nitaskidsfoundationinc@gmail.com" xr:uid="{4D971BC0-1D5A-43FB-8AE8-ADD0F99983CB}"/>
    <hyperlink ref="Q360" r:id="rId82" display="fmaj@cwjamaica.com" xr:uid="{25DBF64E-653B-4F8E-9D14-11309FA7F5C4}"/>
    <hyperlink ref="Q1167" r:id="rId83" display="cfacey@faceylaw.com" xr:uid="{7667B49B-FECA-43DC-9255-BEE1DC615FEC}"/>
    <hyperlink ref="Q1174" r:id="rId84" display="JOYOUSMCHUGH@GMAIL.COM" xr:uid="{3ED091E4-27EB-498A-B7B3-88BC926BC4C5}"/>
    <hyperlink ref="Q986" r:id="rId85" display="moqhris@gmail.com" xr:uid="{40099C06-6DE7-4F3D-B69E-1D9FA3850DC6}"/>
    <hyperlink ref="Q200" r:id="rId86" display="clf_jm@yahoo.com" xr:uid="{D5733F30-6E32-4D33-B2B7-CE06928AF3F7}"/>
    <hyperlink ref="Q191" r:id="rId87" display="thecogiclyssons@gmail.com" xr:uid="{3EB37AD3-B181-4198-81C8-AC6692EB788E}"/>
    <hyperlink ref="Q463" r:id="rId88" display="bwidmer@harvestcall.org" xr:uid="{A635BAC8-B458-46D0-B348-8871E0933BDA}"/>
    <hyperlink ref="Q1002" r:id="rId89" display="Jennifermcmurrine@yahoo.com" xr:uid="{F737E5E8-4B53-4D0A-85DB-ABEF7C2D73CA}"/>
    <hyperlink ref="Q518" r:id="rId90" display="idpioneers@gmail.com" xr:uid="{2B6F4FCE-5C70-4FCB-95F7-0FD64018F61F}"/>
    <hyperlink ref="Q217" r:id="rId91" display="cornerstoneministries@flowja.com" xr:uid="{5B83D5D8-8909-4B6C-834D-845AB2797429}"/>
    <hyperlink ref="Q930" r:id="rId92" display="talisataylorrent@gmail.com" xr:uid="{CB042F6A-80CD-48D1-9779-20A2109F37CB}"/>
    <hyperlink ref="Q1328" r:id="rId93" display="board.secretary@vmbs.com" xr:uid="{87D46998-A424-4AE2-81C6-DEA0943A5693}"/>
    <hyperlink ref="Q1014" r:id="rId94" display="skyhouseinfo@gmail.com" xr:uid="{78A42BF0-60FD-4084-939D-13380BAD6CA0}"/>
    <hyperlink ref="Q583" r:id="rId95" display="jamaicaislamiccharty@gmail.com" xr:uid="{15275FB0-5D60-41E9-BAB1-BA4E51B6087C}"/>
    <hyperlink ref="Q48" r:id="rId96" display="angelofloveja@gmail.com" xr:uid="{0575FCA8-4475-403D-82CC-BAA03C77DC4F}"/>
    <hyperlink ref="Q462" r:id="rId97" display="harvestword@yahoo.com" xr:uid="{ABF1378F-0310-4871-8E54-618007B2C248}"/>
    <hyperlink ref="Q961" r:id="rId98" display="jwilliams@steawartautosales.com" xr:uid="{C63CAE43-AC9B-4A86-A7EA-1BB188598EFF}"/>
    <hyperlink ref="Q933" r:id="rId99" display="quiltstage@gmail.com" xr:uid="{2EFD3709-269B-4C4B-9266-76400E6568D6}"/>
    <hyperlink ref="Q616" r:id="rId100" display="jamsave3000@hotmail.com" xr:uid="{C220AD2C-AED7-4BF1-A7CF-9C05868E14A4}"/>
    <hyperlink ref="Q833" r:id="rId101" display="newtestamentbishop@gmail.com" xr:uid="{A00480B6-FBE4-40F2-8702-E3338D032208}"/>
    <hyperlink ref="Q1124" r:id="rId102" display="SECRETARY.TCOS@GMAIL.COM" xr:uid="{9E9C3B2D-0EB5-4AAA-8C97-3CE675D4FA0B}"/>
    <hyperlink ref="Q297" r:id="rId103" display="essexhallca@mail.com" xr:uid="{28499480-5AD8-4A08-8E54-51BA412E4180}"/>
    <hyperlink ref="Q669" r:id="rId104" display="kcocinja@gmail.com" xr:uid="{F0C2323E-E53C-4098-B4D9-24CD21363B11}"/>
    <hyperlink ref="Q1087" r:id="rId105" display="sunflowerministries2016@gmail.com" xr:uid="{1BF82153-1036-4C5B-8D52-A722E1AB8A87}"/>
    <hyperlink ref="Q794" r:id="rId106" display="msmissionaries@mustardseed.com" xr:uid="{ACD0523D-EA15-4345-8C91-18137A389F6A}"/>
    <hyperlink ref="Q1171" r:id="rId107" display="diocesan.secretary@anglicandiocese.com" xr:uid="{97ACC246-798F-4C3D-90E9-9BDE5EBE74B5}"/>
    <hyperlink ref="Q60" r:id="rId108" display="agajamwi@yahoo.com" xr:uid="{AB549119-607B-4924-A3A5-A2EFF3D2A424}"/>
    <hyperlink ref="Q1144" r:id="rId109" display="drawingroomproject@gmail.com" xr:uid="{F254BC23-E206-4F8D-AA57-9CBC782A2940}"/>
    <hyperlink ref="Q1182" r:id="rId110" display="jamaicaskateboardfed@gmail.com" xr:uid="{26A73DF6-1E0D-4FE7-8656-B89D24323C06}"/>
    <hyperlink ref="Q385" r:id="rId111" display="genesisacademyjamaica@gmail.com" xr:uid="{7009964D-2548-49B1-ABF1-C0BD3BC2CA3A}"/>
    <hyperlink ref="Q558" r:id="rId112" display="ccooke@jabgl.com" xr:uid="{82E973A9-C02C-4C8A-B102-0A0E59BB84E2}"/>
    <hyperlink ref="Q289" r:id="rId113" display="info@efj.org.jm" xr:uid="{8A6634AF-23C9-4A7A-9D55-16C20CCD836F}"/>
    <hyperlink ref="Q805" r:id="rId114" display="jacrimestop@yahoo.com" xr:uid="{EAF45802-DAA6-4B44-86AA-27140F368041}"/>
    <hyperlink ref="Q1192" r:id="rId115" display="kcdtf.tresurer@gmail.com" xr:uid="{0AAD8305-E8D4-423D-A72E-1E99C3C176A8}"/>
    <hyperlink ref="Q793" r:id="rId116" xr:uid="{35BE2A61-D672-4DC8-AEDD-C30595DB2B6D}"/>
    <hyperlink ref="Q155" r:id="rId117" display="chinsees@yahoo.com" xr:uid="{1DE3A46A-F5C8-40DE-BD44-80996F97FE7E}"/>
    <hyperlink ref="Q36" r:id="rId118" display="alphainstitute2@gmail.com" xr:uid="{0BF0B078-2A9A-4565-9576-31FDF6A3E860}"/>
    <hyperlink ref="Q1334" r:id="rId119" display="vahp2014@gmail.com" xr:uid="{1212549E-6C7A-4F30-95D2-4CB269EE4358}"/>
    <hyperlink ref="Q1067" r:id="rId120" display="Angiebeck35@yahoo.com                                                                     " xr:uid="{1C0FFA84-8F39-4D0F-812E-CE6CBBD6502B}"/>
    <hyperlink ref="Q237" r:id="rId121" display="marnov1011@yahoo.com" xr:uid="{EA792F7F-C169-4304-96A7-1A85B4016E94}"/>
    <hyperlink ref="Q421" r:id="rId122" display="mygtrm@yahoo.com" xr:uid="{8DBC8726-2F01-40FA-B5E8-B179D32C8F75}"/>
    <hyperlink ref="Q112" r:id="rId123" display="info@bransoncentre.co" xr:uid="{03EEC23A-33CA-4678-946B-439F3F074B75}"/>
    <hyperlink ref="Q595" r:id="rId124" display="jamedfoundation@gmail.com" xr:uid="{3A43500C-8724-4CB1-AC88-8E0506765237}"/>
    <hyperlink ref="Q724" r:id="rId125" display="lunacompassionate@gmail.com" xr:uid="{8557273E-DE78-4A78-80F6-3DBB94618A87}"/>
    <hyperlink ref="Q281" r:id="rId126" display="jandrea_jm@yahoo.co.uk" xr:uid="{F1F603C5-7C81-4D05-B94E-2F5BD1471DB5}"/>
    <hyperlink ref="Q531" r:id="rId127" display="issa@cwjamaica.com" xr:uid="{1D481F20-C38B-4480-A33B-717798E3EC4D}"/>
    <hyperlink ref="Q138" r:id="rId128" display="info@carimedfoundation.org" xr:uid="{15900D7F-0C3A-45D2-A6FA-3E2BA5552A79}"/>
    <hyperlink ref="Q557" r:id="rId129" display="info@jbu.org.jm" xr:uid="{F5798893-4135-40E4-84D1-D487621F4175}"/>
    <hyperlink ref="Q298" r:id="rId130" display="evc.associates@gmail.com" xr:uid="{FF8B2E71-1360-4791-91CD-7FE611FE440F}"/>
    <hyperlink ref="Q1281" r:id="rId131" display="TCFellowshipJa@gmail.com" xr:uid="{608EBE0F-6AEE-472A-895C-454E52A1D98C}"/>
    <hyperlink ref="Q576" r:id="rId132" display="jamaicadyslexiaassociation@gmail.com" xr:uid="{2C8B44F8-5690-441B-9012-EEAF4C0F5F90}"/>
    <hyperlink ref="Q1020" r:id="rId133" display="international.ministries@yahoo.com" xr:uid="{17558E54-B91A-4931-BBF1-BA5CF6F5231D}"/>
    <hyperlink ref="Q651" r:id="rId134" display="jwnfoundation@campari.com" xr:uid="{33853366-E6E7-4470-815F-A2FA4521F57F}"/>
    <hyperlink ref="Q339" r:id="rId135" display="fincolcorp@hotmail.com" xr:uid="{7C770F6A-A200-4666-A9B6-3CB1F068B40D}"/>
    <hyperlink ref="Q975" r:id="rId136" display="info.rosetownfbe@gmail.com" xr:uid="{A7E533F1-1B29-4812-80D0-CD5CAEAE3659}"/>
    <hyperlink ref="Q381" r:id="rId137" display="giftoloveja@gmail.com" xr:uid="{8339311A-7889-4CE2-90C8-DC8033B85E71}"/>
    <hyperlink ref="Q824" r:id="rId138" display="newfcm@gmail.com" xr:uid="{11CD7083-C0FB-4F50-84E2-FB0E98EFF157}"/>
    <hyperlink ref="Q989" r:id="rId139" display="cissa1@cwjamaica.com" xr:uid="{D832D107-EAC2-4DF4-8CBB-5CD8C0A0A04D}"/>
    <hyperlink ref="Q1066" r:id="rId140" display="stfrancisprimaryinfant@yahoo.com" xr:uid="{E1AC7BAA-4AC4-47F6-9BE0-5625A7C84C4B}"/>
    <hyperlink ref="Q1306" r:id="rId141" display="unitasofjamaica@yahoo.com" xr:uid="{DBCD0EAA-C921-4CD8-9AE0-B85EC660955B}"/>
    <hyperlink ref="Q618" r:id="rId142" display="jamaicaskeet@gmail.com" xr:uid="{1F6E83A1-E4DC-49A8-AEED-5799A23032C0}"/>
    <hyperlink ref="Q1203" r:id="rId143" display="lionsclubkingston@hotmail.com" xr:uid="{DA38FDD6-A5AC-4917-AE17-7DEF23F30218}"/>
    <hyperlink ref="Q1183" r:id="rId144" display="jsb@cwjamaica.com" xr:uid="{B7C3420D-919D-425A-9CA7-D895090BFA9A}"/>
    <hyperlink ref="Q301" r:id="rId145" display="egmjamaica@yahoo.com" xr:uid="{AF5DB194-94AA-43D1-97C7-1D13C9C4A5A9}"/>
    <hyperlink ref="Q1094" r:id="rId146" display="shaareshalom@cwjamaica.co" xr:uid="{E82BE635-184B-41C9-AE2B-BBCD41EB85FD}"/>
    <hyperlink ref="Q34" r:id="rId147" display="alligatorheadfoundation@gmail.com" xr:uid="{77607257-288A-47DC-8C4E-37428168D6CB}"/>
    <hyperlink ref="Q1090" r:id="rId148" display="surfingmedicine@gmail.com" xr:uid="{0A40C5D4-C50E-454C-9D14-2DAC2B2ED824}"/>
    <hyperlink ref="Q290" r:id="rId149" display="ehf@cwjamaica.com" xr:uid="{CE15313E-17CF-43AE-93D9-5B6B4C945F3C}"/>
    <hyperlink ref="Q906" r:id="rId150" xr:uid="{200DD32A-6118-40D1-B8A8-31B904314E28}"/>
    <hyperlink ref="Q1181" r:id="rId151" display="mainoffice@jamaicamethodistorg" xr:uid="{EC12B9AB-6AB7-448E-8478-A6BBEAE74B42}"/>
    <hyperlink ref="Q1086" r:id="rId152" display="sunbeambrothers@yahoo.com" xr:uid="{17F6D6EC-00E9-4774-ABE7-10E0186B984B}"/>
    <hyperlink ref="Q568" r:id="rId153" display="lovehope2015@gmail.com" xr:uid="{F0B1BBDF-4DDA-4B50-A39C-8B75F0D8DD1C}"/>
    <hyperlink ref="Q282" r:id="rId154" display="ekklesiabiblefellowship@gmail.com" xr:uid="{05FAE856-361C-46CD-9D9C-C16F5473949F}"/>
    <hyperlink ref="Q103" r:id="rId155" display="LEGAL@BOBMARLEYMUSEUM.COM" xr:uid="{68E21767-F9F7-446C-B573-8D8C5655F9C7}"/>
    <hyperlink ref="Q1301" r:id="rId156" xr:uid="{9D6467DF-1BFE-41DA-9377-46A483D6C50F}"/>
    <hyperlink ref="Q1380" r:id="rId157" display="info@yardempire.com" xr:uid="{1F258B53-1365-467C-A96A-83D8B89034A9}"/>
    <hyperlink ref="Q1363" r:id="rId158" display="MILTON.SAMUDA@SAMUDA-JOHSON.COM" xr:uid="{3C8EF441-3483-4F12-90A0-3CF5301EE086}"/>
    <hyperlink ref="Q845" r:id="rId159" display="northstreetunitedchurch@gmail.com" xr:uid="{4A8E20FB-38C5-47A1-8614-8BE50EFDE8D6}"/>
    <hyperlink ref="Q1188" r:id="rId160" display="travis@jesuswayjam.org" xr:uid="{6C55DEB4-AE95-4272-8E12-3F00F4B039F4}"/>
    <hyperlink ref="Q30" r:id="rId161" display="President@aidshealth.org" xr:uid="{B4AAFB64-F0C7-43EB-B265-110B0998EF5F}"/>
    <hyperlink ref="Q644" r:id="rId162" display="joytown@cwjamaica.com" xr:uid="{DF60539A-D226-4579-8777-AFF60875B956}"/>
    <hyperlink ref="Q1399" r:id="rId163" display="info@zioncareinternational.org" xr:uid="{D213F211-A749-46FA-8DF7-E2328AF89DE7}"/>
    <hyperlink ref="Q508" r:id="rId164" display="houseoflifeministriesintl2018@gmail.com" xr:uid="{1EA2DDEC-614B-4A52-8C14-8C5C5B9768E7}"/>
    <hyperlink ref="Q883" r:id="rId165" display="partnersexchange@yahoo.com" xr:uid="{7848EF62-8FB8-494E-A221-732A628E2445}"/>
    <hyperlink ref="Q732" r:id="rId166" display="gina.castro@TMF_Group.com" xr:uid="{E05B6B4C-6426-4B58-860A-FD5585697874}"/>
    <hyperlink ref="Q1056" r:id="rId167" display="springdev@gmail.com" xr:uid="{3801C8A6-F989-42D7-8A5A-F3A24B92DD02}"/>
    <hyperlink ref="Q613" r:id="rId168" display="jarifle@gmail.com" xr:uid="{09DD6D97-B63E-454C-ABBD-329F02084203}"/>
    <hyperlink ref="Q968" r:id="rId169" display="rockriverupliftmentfoundation@gmail.com" xr:uid="{5CB3451B-EDC3-4E16-8C88-35273D03443A}"/>
    <hyperlink ref="Q517" r:id="rId170" display="icylinewallacecancerfoundation@gmail.com" xr:uid="{EB9AE8B9-7728-48F0-987D-471540F26E7C}"/>
    <hyperlink ref="Q1278" r:id="rId171" display="inquiry.timeout@gmail.com" xr:uid="{06F6D463-DD52-4F89-96DB-76DF0FE6A2E3}"/>
    <hyperlink ref="Q496" r:id="rId172" display="tat5ea29otrl13@live.com" xr:uid="{29D1469B-A7C0-45DE-B3C4-7E7D89FFE2F7}"/>
    <hyperlink ref="Q643" r:id="rId173" display="journey2free2013@gmail.com" xr:uid="{B21392E7-6361-4BFC-B0C4-8B3D5E560641}"/>
    <hyperlink ref="Q109" r:id="rId174" display="bournetogive@gmail.com" xr:uid="{55954930-6505-48D0-BA5A-7768FC12C894}"/>
    <hyperlink ref="Q454" r:id="rId175" display="hampsteadparkcc@gmail.com" xr:uid="{AE5C2D26-1BB2-4713-9860-5D2C9AE389F6}"/>
    <hyperlink ref="Q182" r:id="rId176" display="dennis@herkomission.org" xr:uid="{ECC1FB06-802F-44B5-9E12-17549F9D7453}"/>
    <hyperlink ref="Q1179" r:id="rId177" display="mintfin@gmail.com" xr:uid="{048279DC-7593-4D8A-8A28-8F744205649A}"/>
    <hyperlink ref="Q204" r:id="rId178" display="cmzcgod@gmail.com" xr:uid="{8D1CDEFE-486F-416F-8310-034E4B689A20}"/>
    <hyperlink ref="Q307" r:id="rId179" display="fairviewopenbible@yahoo.com" xr:uid="{2C911E62-8FF4-4B7B-8C5C-CD8300C554A9}"/>
    <hyperlink ref="Q923" r:id="rId180" display="info@princessessandladies.org" xr:uid="{6867737A-ABBA-4CD2-98D4-3554C701925B}"/>
    <hyperlink ref="Q1120" r:id="rId181" display="info@bloomjamaica.org" xr:uid="{A36467A2-3F6E-43D7-9076-2D0CA9D90BE0}"/>
    <hyperlink ref="Q283" r:id="rId182" display="hearteasechurchofgoodseventhday@gmail.com" xr:uid="{3BB0EF11-8B80-4845-9A59-0EDC7AA8F809}"/>
    <hyperlink ref="Q1185" r:id="rId183" display="jaid@cwjamaica.com" xr:uid="{EABADD9B-B6A8-4659-8546-61F4CDF7C78A}"/>
    <hyperlink ref="Q1193" r:id="rId184" display="thekingstonfencingclub@gmail.com" xr:uid="{6D5086DB-8694-4C81-B344-95879C11FF24}"/>
    <hyperlink ref="Q994" r:id="rId185" display="info@sanaastudios.com" xr:uid="{D56A6CDF-D4D6-4E14-B1AC-66EB0F4F94B8}"/>
    <hyperlink ref="Q710" r:id="rId186" display="loveandfaithchurch@hotmail.com" xr:uid="{EE86B233-82CC-4420-ADC7-0BC80E50E108}"/>
    <hyperlink ref="Q929" r:id="rId187" display="pureinheartministriesintl@gmail.com" xr:uid="{54C73DD9-085F-4973-92AE-3DAD73BDFE04}"/>
    <hyperlink ref="Q988" r:id="rId188" display="eunice.deacon@yahoo.com" xr:uid="{35563EC1-C371-4B36-9F64-D412ECD3E2D9}"/>
    <hyperlink ref="Q912" r:id="rId189" display="vishpothula@yahoo.com" xr:uid="{7354A771-A979-4F57-AC38-A38AD0F2DAC9}"/>
    <hyperlink ref="Q194" r:id="rId190" display="cicworshipcentre.kgn@gmail.com" xr:uid="{3EEFB19E-3EA9-4D8C-9AE5-81CF8CECF83C}"/>
    <hyperlink ref="Q860" r:id="rId191" display="onepairfoundation@gmail.com" xr:uid="{40DEB36D-D44F-4E22-B527-204BC3E92E26}"/>
    <hyperlink ref="Q657" r:id="rId192" display="kempshillhighpsa@gmail.com" xr:uid="{99F457C8-FE21-4CE2-A4E1-C803111ADA9D}"/>
    <hyperlink ref="Q278" r:id="rId193" display="pastoredwards20@gmail.com" xr:uid="{43212703-D90E-4196-A029-6431F13D0930}"/>
    <hyperlink ref="Q944" r:id="rId194" display="refugeforthehurt@gmail.com" xr:uid="{4207518D-1C8C-47AC-9835-E62C350C6C7D}"/>
    <hyperlink ref="Q230" r:id="rId195" display="uwj35@hotmail.com" xr:uid="{23ABB448-20A2-44D1-B01F-ACA3F92A16B2}"/>
    <hyperlink ref="Q622" r:id="rId196" display="jymotivators@gmail.com" xr:uid="{7F87BBC9-9309-4CEA-A254-C69DC917C6A6}"/>
    <hyperlink ref="Q1083" r:id="rId197" display="still_kickin2018@hotmail.com" xr:uid="{83B29F9F-80E8-43E3-8269-8AAA1E251FB8}"/>
    <hyperlink ref="Q1162" r:id="rId198" display="drdr.reid3@gmail.com" xr:uid="{8AC1D4C6-83D7-4F57-9163-BA041BBDA199}"/>
    <hyperlink ref="Q1304" r:id="rId199" display="acoore@gmail.com" xr:uid="{232F5927-86A9-4B61-868F-19C832B39681}"/>
    <hyperlink ref="Q1279" r:id="rId200" display="THSRENTAL@GMAIL.COM" xr:uid="{55FBFDDB-761C-47D9-8C08-6688B8438E4D}"/>
    <hyperlink ref="Q260" r:id="rId201" display="info@dogoodjamaica.org" xr:uid="{1D5272DC-E1A8-4366-A83E-5E2913B7AE85}"/>
    <hyperlink ref="Q14" r:id="rId202" display="quest1045@me.com" xr:uid="{77422D60-D59E-4DDC-8EA3-1ACD1C9761CD}"/>
    <hyperlink ref="Q1143" r:id="rId203" display="delorisdawkinsfoundation@gmail.com" xr:uid="{F76241D6-819F-4258-B59C-EFA4A8DAF3AA}"/>
    <hyperlink ref="Q1369" r:id="rId204" display="womenshealthnetworkja@gmail.com" xr:uid="{4B1A2508-2D83-47DD-A755-CE72575B1422}"/>
    <hyperlink ref="Q1106" r:id="rId205" display="dgfoundation20@gmail.com" xr:uid="{099A2C66-7A8C-4852-8A48-540A91FA505D}"/>
    <hyperlink ref="Q245" r:id="rId206" display="duanetlaw@yahoo.com" xr:uid="{D339DD38-8A3C-48E6-B6EC-7D237F5083E1}"/>
    <hyperlink ref="Q28" r:id="rId207" display="yl.jamaica@gmail.com" xr:uid="{C5EBA3F8-2250-4D22-AA0B-92781C9A1CBF}"/>
    <hyperlink ref="Q985" r:id="rId208" display="jamaicarugbyleague@gmail.com" xr:uid="{EF83C87B-4039-4AD8-9A37-879E8EB15009}"/>
    <hyperlink ref="Q562" r:id="rId209" display="jachinafriendship@gmail.com" xr:uid="{9DC69C6E-A103-4305-9525-B6C8835750B2}"/>
    <hyperlink ref="Q490" r:id="rId210" display="copporev@yahoo.com" xr:uid="{F320E761-9582-4847-9975-C8AD448E730B}"/>
    <hyperlink ref="Q965" r:id="rId211" display="marleyfoundation@cwjamaica.com" xr:uid="{F57BC0A9-C470-441E-BD52-6E2375E64F10}"/>
    <hyperlink ref="Q1381" r:id="rId212" display="alecchampagnie6470@gmail.com" xr:uid="{016231F0-80F2-46DE-BC34-8459B007E18A}"/>
    <hyperlink ref="Q812" r:id="rId213" display="naturalreleafcharities@gmail.com" xr:uid="{EDA13423-FE34-4D6C-8A1D-A8E480C5D4A3}"/>
    <hyperlink ref="Q776" r:id="rId214" display="info@moonlandscamp.com" xr:uid="{17C8FEE2-F688-4600-ABE4-006C3F4DE2BA}"/>
    <hyperlink ref="Q679" r:id="rId215" display="info@lascochinfoundation.org" xr:uid="{E072EF4B-BD43-47E7-90ED-FA14951D1951}"/>
    <hyperlink ref="Q924" r:id="rId216" display="pstrust@cwjamaica.com" xr:uid="{9942EB15-28BB-42B3-AC6D-3D38AF58DBE2}"/>
    <hyperlink ref="Q979" r:id="rId217" display="yvonne.godfrey@jm.ey.com" xr:uid="{01C5BA3B-EC45-4B7E-90EC-677C639E5EA8}"/>
    <hyperlink ref="Q1220" r:id="rId218" display="inliek.wilmot@oracabessafoundation.org" xr:uid="{B32B6C62-3FA2-4B4C-BDD3-35AF0B188798}"/>
    <hyperlink ref="Q277" r:id="rId219" display="ebenezerhome15@gmail.com" xr:uid="{E478B78A-06FA-4245-8DE0-FBAA6EBDE9E8}"/>
    <hyperlink ref="Q366" r:id="rId220" display="friendsinneedcharity@yahoo.com" xr:uid="{D756473A-270B-4EF0-BD86-7CED1C315BBE}"/>
    <hyperlink ref="Q1146" r:id="rId221" display="tecogodinchirst200@gmail.com" xr:uid="{FB15EC5F-AE6F-429F-A4E3-B768C880AFAB}"/>
    <hyperlink ref="Q404" r:id="rId222" display="sewtonations@yahoo.com" xr:uid="{758CFA1F-CC39-408F-ABC7-44200DCB2B0F}"/>
    <hyperlink ref="Q401" r:id="rId223" display="globalstarzz1@gmail.com" xr:uid="{C4437359-0DE8-443A-98BB-5D6CC043814C}"/>
    <hyperlink ref="Q295" r:id="rId224" display="eshermartinca@gmail.com" xr:uid="{83C30E7C-3ABA-41C6-A41A-C9ED8B83CFE2}"/>
    <hyperlink ref="Q494" r:id="rId225" display="sokratis_dimitriadis@yahoo.com" xr:uid="{7C8FCCC9-B792-4654-AD55-E841DEEB59F8}"/>
    <hyperlink ref="Q327" r:id="rId226" display="faithfulmountzionhouseofprayer@yahoo.com" xr:uid="{9DF9B506-5FA9-4339-9318-E73F31D5CF54}"/>
    <hyperlink ref="Q53" r:id="rId227" display="apostlearkint@gmail.com" xr:uid="{5F5B1984-DE11-48FE-BD1C-6E1B36D0485A}"/>
    <hyperlink ref="Q639" r:id="rId228" display="johntownja@gmail.com" xr:uid="{78B16427-16B1-4FFE-B324-D4B14E5E981E}"/>
    <hyperlink ref="Q1222" r:id="rId229" display="partnershipandloveja@gmail.com" xr:uid="{22CC89C2-87AD-4CF9-967B-012B368F802E}"/>
    <hyperlink ref="Q567" r:id="rId230" display="stacy.ann@jamaicafoundation.org" xr:uid="{09EF5A37-657A-406E-9B14-07BA8E6A01B4}"/>
    <hyperlink ref="Q905" r:id="rId231" display="portersmountain2019@gmail.com" xr:uid="{9D60BE83-EC98-4A78-AFCF-06BBF13C4444}"/>
    <hyperlink ref="Q725" r:id="rId232" display="info@luspusfoundationjamaica.org" xr:uid="{3E33DF76-1E82-43E8-B6CE-FECBA5BAD987}"/>
    <hyperlink ref="Q652" r:id="rId233" display="kdcrosdalefoundation@gmail.com" xr:uid="{A3834415-E21D-441D-A942-8D0CD2B9EEC2}"/>
    <hyperlink ref="Q287" r:id="rId234" display="urempweredtosoar@gmail.com" xr:uid="{B3F1D0FA-7328-440A-9E4F-46AC2F0B2882}"/>
    <hyperlink ref="Q1198" r:id="rId235" display="advice@mentorinc.org" xr:uid="{0140F1D5-156B-4D6B-BEE1-AE1A3EE99AAC}"/>
    <hyperlink ref="Q936" r:id="rId236" display="beignitedja@gmail.com" xr:uid="{14280489-1CCC-4C26-8A9B-9FE211A9543F}"/>
    <hyperlink ref="Q748" r:id="rId237" display="mensana@gmail.com" xr:uid="{72A0F778-62E3-40D8-BD79-20D1289A309B}"/>
    <hyperlink ref="Q255" r:id="rId238" display="info@dog-jm.org" xr:uid="{ADF5CC26-7F5D-418A-91E5-11B9AAB8988D}"/>
    <hyperlink ref="Q856" r:id="rId239" display="chiston_2000@yahoo.com" xr:uid="{C126AA10-5883-4621-B87D-3161B0794029}"/>
    <hyperlink ref="Q534" r:id="rId240" display="rdeliverance@gmail.com" xr:uid="{A1834F38-EAED-4B2A-AC66-EE5659AADCEC}"/>
    <hyperlink ref="Q786" r:id="rId241" display="www.movewithcompassionministry.org" xr:uid="{A87C0ABC-1CBF-4424-81CE-7DE9BA7FCCF6}"/>
    <hyperlink ref="Q434" r:id="rId242" display="dcsmilemobile@gmail.com" xr:uid="{FD9ED160-1224-4DDE-B7F5-2267B5916973}"/>
    <hyperlink ref="Q80" r:id="rId243" display="bgabochorios@gmail.com" xr:uid="{A312AA44-A174-4A70-AD5C-25F453CEB9C8}"/>
    <hyperlink ref="Q46" r:id="rId244" display="andelofpulse@yahoo.com" xr:uid="{89EFFC34-2F75-47B4-9CEF-57501D84549E}"/>
    <hyperlink ref="Q550" r:id="rId245" display="ja4hfoundationltd@gmail.com" xr:uid="{BDB933CE-AAFC-41A0-B6C0-7930652E0801}"/>
    <hyperlink ref="Q1236" r:id="rId246" display="info@reachonechild.org" xr:uid="{1E2891B7-FC41-48D1-B492-ECEF30E600E5}"/>
    <hyperlink ref="Q455" r:id="rId247" display="hgmc@cwjamaica.com" xr:uid="{39E0BCC4-C3FD-4C1D-B314-52C631AC7E20}"/>
    <hyperlink ref="Q350" r:id="rId248" display="fosrichfoundation@flowja.com" xr:uid="{E557C59C-761F-4B91-AB8D-A9A8006254DB}"/>
    <hyperlink ref="Q1114" r:id="rId249" display="acpjtreasurer@gmail.com" xr:uid="{582CE3F1-E598-49CA-AF94-D14BD8256CF0}"/>
    <hyperlink ref="Q141" r:id="rId250" display="cnc2142@tc.columbia.edu" xr:uid="{0C2D4583-C814-44BB-A105-090928BC5B7A}"/>
    <hyperlink ref="Q521" r:id="rId251" display="ichsalumnae1932@gmail.com" xr:uid="{77CE2BDA-4B67-4417-8916-23F454FAC170}"/>
    <hyperlink ref="Q152" r:id="rId252" display="info@capricaribbean.org" xr:uid="{3BA0EAA3-47BE-41ED-AFBB-CFDA50C29FE5}"/>
    <hyperlink ref="Q185" r:id="rId253" display="accounting.us@jw.org" xr:uid="{9873C8EF-D7C1-4870-9C5E-1CF083BB6B08}"/>
    <hyperlink ref="Q1177" r:id="rId254" display="gnrlbaptist_ja@yahoo.com" xr:uid="{1497A78F-3A75-49B6-B76C-68D510224C5F}"/>
    <hyperlink ref="Q565" r:id="rId255" display="jcfoundation@cwjamaica.com" xr:uid="{43ED8E5B-ED7B-42D6-BA7D-D730A1AC4B67}"/>
    <hyperlink ref="Q849" r:id="rId256" display="info@notesmaster.com" xr:uid="{4F35199D-DC09-4600-A61F-C0F13EF51B1B}"/>
    <hyperlink ref="Q156" r:id="rId257" display="chorfoundation@gmail.com" xr:uid="{A512773C-3AD2-4B5B-AD3F-487EFDADEBC3}"/>
    <hyperlink ref="Q764" r:id="rId258" display="mopja@missionariesofthepoor.org" xr:uid="{6C1F32D3-9163-46F7-8E4D-6FE3EFC6C0F2}"/>
    <hyperlink ref="Q1214" r:id="rId259" display="multicarefoundation@icdgroup.net" xr:uid="{AD1B2103-555D-4458-AB42-ED9B1B1E694E}"/>
    <hyperlink ref="Q25" r:id="rId260" display="kaciascott@hotmail.com" xr:uid="{91C309A3-3E6D-450B-90CA-244AFC2A07A3}"/>
    <hyperlink ref="Q274" r:id="rId261" display="eaglewingoutreachministries@gmail.com" xr:uid="{1DF1E465-6DCC-48B2-A6C9-CEE1A507AE84}"/>
    <hyperlink ref="Q642" r:id="rId262" display="cureandconquer@gmail.com" xr:uid="{C2E213BE-E585-47DB-BE78-11577ABDA401}"/>
    <hyperlink ref="Q1382" r:id="rId263" display="yahsolution@gmail.com" xr:uid="{DC7B6690-7CB5-46AB-80A5-543DC29CB269}"/>
    <hyperlink ref="Q649" r:id="rId264" display="Contactus@jajamaica.org" xr:uid="{9C7A9957-74F3-4CC6-A8C0-0D7237AD938D}"/>
    <hyperlink ref="Q672" r:id="rId265" display="kcfriendsacrossborders@gmail.com" xr:uid="{9564AD82-E5FD-4FD1-8ACD-A7378C60EF41}"/>
    <hyperlink ref="Q1343" r:id="rId266" display="warroomministries@gmail.com" xr:uid="{68B92336-280E-4A16-8F51-ED159C0B21BB}"/>
    <hyperlink ref="Q530" r:id="rId267" display="ii.tech@ymail.com" xr:uid="{9B33E137-138C-4FBF-AD20-092FD2CA6836}"/>
    <hyperlink ref="Q1352" r:id="rId268" display="westwoodite@gmail.com" xr:uid="{296BB485-3477-4318-A52A-490E69C96C31}"/>
    <hyperlink ref="Q499" r:id="rId269" display="hopebayeducationcentre@gmail.com" xr:uid="{6157F443-FBB1-4806-9847-76E4AF5C2E2A}"/>
    <hyperlink ref="Q946" r:id="rId270" display="rehoboth.b@yahoo.com" xr:uid="{4CA95C42-120B-4C49-846E-1F035F4B29FF}"/>
    <hyperlink ref="Q1272" r:id="rId271" display="womansclub70@gmail.com" xr:uid="{05461D36-43D6-4216-9AF7-56D34A5F7CA0}"/>
    <hyperlink ref="Q736" r:id="rId272" display="mms@manpowerja.com" xr:uid="{AFB842BF-7DC0-46F3-A4D3-D8A2F2BFC794}"/>
    <hyperlink ref="Q1165" r:id="rId273" display="foundation@caribbeanheart.com" xr:uid="{4558A14E-A0DE-49E5-AF9E-CBA98E9597BC}"/>
    <hyperlink ref="Q987" r:id="rId274" display="runningeventsja@gmail.com" xr:uid="{0E67D343-9594-4B9D-B8F0-47C8C2A49B90}"/>
    <hyperlink ref="Q275" r:id="rId275" display="edtministriesja@gmail.com" xr:uid="{42D46430-0C10-4A09-8858-C16525DC4E95}"/>
    <hyperlink ref="Q393" r:id="rId276" xr:uid="{46F109BA-24FF-429A-9EB2-D72DEC2E3EC1}"/>
    <hyperlink ref="Q785" r:id="rId277" display="mvntcogacademy@gmail.com" xr:uid="{A65952B3-236B-4CD4-A6FB-9E8F669EFE69}"/>
    <hyperlink ref="Q661" r:id="rId278" display="kevindownswellministries@yahoo.com" xr:uid="{7CB0C029-D8E9-4789-AFB4-7E27A16799E6}"/>
    <hyperlink ref="Q509" r:id="rId279" display="fdmichurch@gmail.com" xr:uid="{33506149-2AC8-4BB7-AADE-AF436A33A3E2}"/>
    <hyperlink ref="Q1228" r:id="rId280" display="Donovanmcnee@gmail.com                                                                                                                " xr:uid="{5BDA50EC-4599-42CB-A630-9D20DCFCF356}"/>
    <hyperlink ref="Q686" r:id="rId281" display="iamforjesus18@gmail.com" xr:uid="{9EB88725-FD28-4415-99A5-ED362098A3C5}"/>
    <hyperlink ref="Q945" r:id="rId282" display="racedirector@reggaemarathon.com" xr:uid="{62CC8F8F-38A6-4CE6-99A5-E3244FABBBD3}"/>
    <hyperlink ref="Q457" r:id="rId283" display="info@depassandco.com" xr:uid="{F98BC4E0-3417-4B1D-8BC9-586D4639519E}"/>
    <hyperlink ref="Q111" r:id="rId284" display="LOCFOUNDATION30@GMAIL.COM" xr:uid="{31AABA3A-301E-428D-99C5-36601625E112}"/>
    <hyperlink ref="Q907" r:id="rId285" display="CHERYLCGORDON@YAHOO.COM" xr:uid="{3480AD7D-45D6-45FB-836C-80AA8C9C3414}"/>
    <hyperlink ref="Q395" r:id="rId286" display="DORNABROWN7@GMAIL.COM" xr:uid="{8EFD39B8-171B-4E41-851B-A0BD30AC7B2E}"/>
    <hyperlink ref="Q107" r:id="rId287" display="BANKEYLOUSPRODUCTIONS1.COM@YAHOO.COM" xr:uid="{8A9D4C7B-148F-4F57-AD37-2438AE06CAA0}"/>
    <hyperlink ref="Q392" r:id="rId288" display="GWFUND@YAHOO.COM" xr:uid="{A138D554-03D1-4D55-9F10-F771E75DBDF4}"/>
    <hyperlink ref="Q580" r:id="rId289" display="JFM_HR@ADM.COM" xr:uid="{8304CF45-E4C2-43A2-B91D-2F6C71F19577}"/>
    <hyperlink ref="Q1265" r:id="rId290" display="INFO@HMF.COM.JM" xr:uid="{178768FB-2704-440B-A710-DE8F965AF412}"/>
    <hyperlink ref="Q1264" r:id="rId291" display="VELEYHOME@GMAIL.COM" xr:uid="{F57CB89D-44F7-4DD8-845E-2CCB58F0AF10}"/>
    <hyperlink ref="Q1290" r:id="rId292" display="WONGATARR@HOTMAIL.COM" xr:uid="{CB8896FF-B0DE-407D-AF84-6ADCBA6161B1}"/>
    <hyperlink ref="Q551" r:id="rId293" display="ADMINJAS114@GMAIL.COM" xr:uid="{C36B6391-E27A-4A9D-A401-10942BCDE0EF}"/>
    <hyperlink ref="Q561" r:id="rId294" display="INFO@CANJIINNTERNATIONAL.COM" xr:uid="{205DEE18-3CB6-4BB9-8B68-1DF8D7F48BB1}"/>
    <hyperlink ref="Q1242" r:id="rId295" display="FOUNDATION@ROMAINVIRGOMUSIC.COM" xr:uid="{AC82634B-4903-4F1B-B660-0AC7957057B3}"/>
    <hyperlink ref="Q1003" r:id="rId296" display="SEANMORGANSCHOLARSHIP@GMAIL.COM" xr:uid="{2CB76DCA-081A-49EB-9F1D-715B3837A6EA}"/>
    <hyperlink ref="Q1099" r:id="rId297" display="SERVEJAMAICA@HOTMAIL.COM" xr:uid="{5181FFEF-2315-4CB5-9531-3C881B4C4FF7}"/>
    <hyperlink ref="Q330" r:id="rId298" display="FLMJAMAICA@GMAIL.COM" xr:uid="{530F4DD0-2908-4CDD-8AFE-30BD1C5AD2C3}"/>
    <hyperlink ref="Q802" r:id="rId299" display="NATIONBUILDERSJA@GMAIL.COM" xr:uid="{7ED7F61E-126E-4BE5-9BC0-96BF9780BB47}"/>
    <hyperlink ref="Q707" r:id="rId300" display="JWWALKER@NHT.GOV.JM" xr:uid="{D9BA3B5F-5892-4758-911D-50B2899A79FC}"/>
    <hyperlink ref="Q273" r:id="rId301" display="EAGLESDEMI@GMAIL.COM" xr:uid="{99BF1350-71A1-4498-9F3C-6B451805BBE5}"/>
    <hyperlink ref="Q1006" r:id="rId302" display="MAROONINDIGENOUSCULTURALGROUP@GMAIL.COM" xr:uid="{0B43B80B-0D10-4616-817F-F62206736048}"/>
    <hyperlink ref="Q782" r:id="rId303" display="DELMATAYLOR15@YAHOO.COM" xr:uid="{6B09BCF1-10F8-46E8-8E4B-1DB2C133FEE3}"/>
    <hyperlink ref="Q1072" r:id="rId304" display="HEADOFFICE@JPJAMAICA.COM" xr:uid="{D789BBA2-5DE4-45CB-B0EA-7F726A76275D}"/>
    <hyperlink ref="Q440" r:id="rId305" display="GREENDALE_TWICKENHAMGARDENS@YAHOO.COM" xr:uid="{D4812B2F-21C4-4A5A-9A2D-F86C9EF5C375}"/>
    <hyperlink ref="Q817" r:id="rId306" display="NETAMINISTRIES20@GMAIL.COM" xr:uid="{0C4FB2AF-DAF9-45F8-BCA7-5AE35BFA391D}"/>
    <hyperlink ref="Q77" r:id="rId307" display="REXHARMONJAMAICA@GMAIL.COM" xr:uid="{224F26C3-DB57-4231-B883-1DEF065C81A2}"/>
    <hyperlink ref="Q51" r:id="rId308" display="Wordhopetruth@gmail.com                                                                                                                " xr:uid="{C10B8F91-5DA2-40DD-BA1E-4E30C46B523F}"/>
    <hyperlink ref="Q396" r:id="rId309" display="THEO3063@YAHOO.COM" xr:uid="{C78EA623-26FB-40BA-B496-0A11DA73F74F}"/>
    <hyperlink ref="Q559" r:id="rId310" display="JACCRI_UWI@GMAIL.COM" xr:uid="{047CCB5E-8C0F-44F6-8431-C07FB05844CE}"/>
    <hyperlink ref="Q510" r:id="rId311" display="HULDAHS05MINISTRIES@GMAIL.COM" xr:uid="{8BD0C258-23C3-47EF-AFE6-5A65E4E66B4D}"/>
    <hyperlink ref="Q1096" r:id="rId312" display="compliance@mfg.com.jm" xr:uid="{E90E7679-78A5-4388-AFDB-759CC6FE57D8}"/>
    <hyperlink ref="Q26" r:id="rId313" display="LEONARD.SMITH@YMAIL.COM" xr:uid="{D7CF300A-380C-4B7C-AB9E-C00D9896E012}"/>
    <hyperlink ref="Q154" r:id="rId314" display="nirvingmattocks@ctech-caribbean.org" xr:uid="{96C3CDBE-831E-4751-8755-7506ECFD0A48}"/>
    <hyperlink ref="Q1302" r:id="rId315" display="TWCCENTRE@GMAIL.COM" xr:uid="{E9EDA9FC-9856-4269-813B-75EBFF36778C}"/>
    <hyperlink ref="Q1368" r:id="rId316" display="WOMMMAD@GMAIL.COM" xr:uid="{E0A7CA4A-F0D1-4E68-A696-6B14BFCBBEF2}"/>
    <hyperlink ref="Q832" r:id="rId317" display="PEGGY_AIKEN1972@YAHOO.COM" xr:uid="{058CB197-E689-457F-8407-0713EB6FD42C}"/>
    <hyperlink ref="Q29" r:id="rId318" display="AHMADDIYYA.JAMAICA@GMAIL.COM" xr:uid="{47AE6A4C-74C6-40A5-A21F-9A15DCE106B4}"/>
    <hyperlink ref="Q303" r:id="rId319" display="EXODUSACADEMY2016@GMAIL.COM" xr:uid="{70656461-1802-403C-B9C4-E043ADBB9DE6}"/>
    <hyperlink ref="Q632" r:id="rId320" display="JEHUGAPPY10@GMAIL.COM" xr:uid="{39804592-A2FE-4AB8-B7B9-2A078119ABCF}"/>
    <hyperlink ref="Q836" r:id="rId321" display="NEW.VIVSION.COG123@GMAIL.COM" xr:uid="{B75E43F1-8D89-45D2-B46E-2A3447D5EBAD}"/>
    <hyperlink ref="Q1367" r:id="rId322" display="WIMARCARIBBEAN@GMAIL.COM" xr:uid="{B4833000-6015-49C5-A7E0-426C5EF6B9EB}"/>
    <hyperlink ref="Q470" r:id="rId323" display="INFO@HEAVENBLAZINGEARTHMINISTRIESINTL.ORG" xr:uid="{5DB6B9B7-3BFA-4521-80DB-E991803300D7}"/>
    <hyperlink ref="Q1008" r:id="rId324" display="SEAGLASSJAM@GMAIL.COM" xr:uid="{9D54BD53-422F-4E8B-9322-D3CC719F39A2}"/>
    <hyperlink ref="Q1029" r:id="rId325" display="INFO@POCKETROCKETFOUNDATION.COM" xr:uid="{E602CD75-19E3-4C83-B5A6-E8D57158EA31}"/>
    <hyperlink ref="Q1157" r:id="rId326" display="THEGOSPELTAB@GMAIL.COM" xr:uid="{13489AB7-09F0-46B6-93B0-7B5E90506450}"/>
    <hyperlink ref="Q864" r:id="rId327" display="OPENARMSCENTRE@GMAIL.COM" xr:uid="{3C9BA2D9-5D78-4A5E-83D4-48495696F677}"/>
    <hyperlink ref="Q932" r:id="rId328" display="pursued.international@gmail.com" xr:uid="{F2D4E213-DC25-4BD9-8BE3-966D3698E34B}"/>
    <hyperlink ref="Q654" r:id="rId329" display="KAREEMCONSTANTINE@HOTMAIL.COM" xr:uid="{E2EA4155-797F-4891-A003-F872491857C8}"/>
    <hyperlink ref="Q222" r:id="rId330" display="COURTSOFPRAISAC@GMAIL.COM" xr:uid="{B3CE8AFE-801B-48FD-8644-2ECB925FCC0F}"/>
    <hyperlink ref="Q243" r:id="rId331" display="DANDGFOUNDATION@HEINEKEN.COM" xr:uid="{F8CD481C-4893-4394-AC7C-9FB5519F146B}"/>
    <hyperlink ref="Q49" r:id="rId332" display="ANGELSOPENBIBLE@YAHOO.COM" xr:uid="{1B7CD9E2-9B26-4C48-81DD-E28723547867}"/>
    <hyperlink ref="Q584" r:id="rId333" display="IPMANRADGH@GMAIL.COM" xr:uid="{129911B8-8270-479D-A03C-34D78AF8E6B2}"/>
    <hyperlink ref="Q955" r:id="rId334" display="RESTORINGTHEBROKEN@OUTLOOK.COM" xr:uid="{356AC965-A31E-4569-8E4A-CCC7C99CB634}"/>
    <hyperlink ref="Q571" r:id="rId335" display="CHISHOLM.AVENUE7THDAY@GMAIL.COM" xr:uid="{16CDA5B7-E8AE-4386-93D5-496A842CC9C9}"/>
    <hyperlink ref="Q159" r:id="rId336" display="INFO@CAWAYNEBARTONFOUNDATION.ORG" xr:uid="{4E006DFF-F496-4542-AE78-FDBC435B623E}"/>
    <hyperlink ref="Q231" r:id="rId337" display="FOUNDATION@EMROCKONLINE.COM" xr:uid="{23E8ED95-F49B-46EB-AFEC-844996F84A88}"/>
    <hyperlink ref="Q19" r:id="rId338" display="AOTHS.MINISTRIESINTL@GMAIL.COM" xr:uid="{58183E20-F4E5-44F9-886C-B246A1C2511F}"/>
    <hyperlink ref="Q344" r:id="rId339" display="FLOURISHMENTORSHIPPROGRAM@GMAIL.COM" xr:uid="{A3A78CE1-D74E-44A8-A8DC-2D6C926CA090}"/>
    <hyperlink ref="Q377" r:id="rId340" display="FULLLIFEDELMINBB@GMAIL.COM" xr:uid="{3696E704-0128-4DF9-B09C-88154EC16A4D}"/>
    <hyperlink ref="Q153" r:id="rId341" display="CARIBBEANSOCIOLOGLCALSOCIATION@GMAIL.COM" xr:uid="{243176A8-57B4-423A-814C-3D4228ABC69B}"/>
    <hyperlink ref="Q280" r:id="rId342" display="EDENGOSPELWORKERSMINISTRY17@MAIL.COM" xr:uid="{9F6D0937-D6E6-4A80-83A8-77A027D799AF}"/>
    <hyperlink ref="Q753" r:id="rId343" display="Ministrymission77@gmail.com" xr:uid="{1811F3FD-2F27-4BAD-955E-AE6B9513F005}"/>
    <hyperlink ref="Q1249" r:id="rId344" display="PROJECTMANAGER.SPJE@GMAIL.COM" xr:uid="{B0CAF0B8-D304-46D7-9D40-269B4BB0D0D6}"/>
    <hyperlink ref="Q901" r:id="rId345" display="PINNOCKSOASIS@GMAIL.COM" xr:uid="{C453337A-DB9D-4644-8CEA-2BCB32486C74}"/>
    <hyperlink ref="Q935" r:id="rId346" display="ASSAK123@YAHOO.COM" xr:uid="{4BBD6B6F-0037-44EF-BAE2-9463D2120AF3}"/>
    <hyperlink ref="Q664" r:id="rId347" display="KCKCMIN@gmail.com" xr:uid="{892B0092-7160-47D8-8856-2C34E838C517}"/>
    <hyperlink ref="Q597" r:id="rId348" display="JAMAICA@IIMFSUPPORT.ORG" xr:uid="{BEDCE338-AA3C-47E8-9F36-28CB117F2DC2}"/>
    <hyperlink ref="Q1187" r:id="rId349" display="JGWEF@JEANETTEGRANTWOODHAM.COM" xr:uid="{D6A197E9-9A67-4930-A6FD-7F87487EC75B}"/>
    <hyperlink ref="Q321" r:id="rId350" display="FITZBLACKS@GMAIL.COM" xr:uid="{229B7B7B-FAD2-4ACE-9E3E-2360F8D3F683}"/>
    <hyperlink ref="Q1172" r:id="rId351" display="BISHOPBROWN692@GMAIL.COM" xr:uid="{93E24071-9C6E-46D8-9EF0-DE8B16E2FBA3}"/>
    <hyperlink ref="Q32" r:id="rId352" display="ALL4JAFOUNDATION@GMAIL.COM" xr:uid="{AD394D25-29DB-4E01-ACAF-DC0F2744D28D}"/>
    <hyperlink ref="Q696" r:id="rId353" display="LIFEBIBLECOLLEGEJA2019@OUTLOOK.COM" xr:uid="{BE425A33-C23F-4EA1-949E-08DDBAF66D87}"/>
    <hyperlink ref="Q902" r:id="rId354" display="MARFAC2KILL@GMAIL.COM" xr:uid="{467CB654-2EEB-401F-888E-0C4854357667}"/>
    <hyperlink ref="Q1370" r:id="rId355" display="www.wonbyonetojamaica.com" xr:uid="{611753BD-7F63-41FD-8D2A-F4B1A0A3F512}"/>
    <hyperlink ref="Q151" r:id="rId356" display="CARIBBEANMIRCOFINANCEALLIANCE@GMAIL.COM" xr:uid="{274D9A4C-35ED-4117-AEFB-39F46853CF39}"/>
    <hyperlink ref="Q143" r:id="rId357" display="CCP@CCPCBF.ORG" xr:uid="{C4ADB3D0-078E-4165-9021-51E1961EC739}"/>
    <hyperlink ref="Q684" r:id="rId358" display="TAFARIPARKES@HOTMAIL.COM" xr:uid="{59638603-2FDF-433A-B139-4D03875705E8}"/>
    <hyperlink ref="Q1122" r:id="rId359" display="BYWAYSHEDGESFFC@GMAIL.COM" xr:uid="{2AF13494-A74C-49E5-8C75-6C918C84CB01}"/>
    <hyperlink ref="Q386" r:id="rId360" display="GEORGEKIRBYHARDWARE@YAHOO.COM" xr:uid="{285C5CC2-748F-4998-9B74-3A232839CCA2}"/>
    <hyperlink ref="Q458" r:id="rId361" display="HANNAHSHERITAGE@YAHOO.COM" xr:uid="{B9F353FA-CA32-41AB-846A-D9A9410C0ED8}"/>
    <hyperlink ref="Q846" r:id="rId362" display="NMNBCHURCH@GMAIL.COM" xr:uid="{5462ACA3-E1D0-4D2A-BC52-1B602AA3EE1B}"/>
    <hyperlink ref="Q1189" r:id="rId363" display="JAGUA2020@GMAIL.COM" xr:uid="{CAE50439-3F20-465D-9009-A5FE46F3AC19}"/>
    <hyperlink ref="Q631" r:id="rId364" display="CHRISBERRY94@YAHOO.COM" xr:uid="{F0D91ED0-85E2-4B3F-9EB1-7C23ABF1AB39}"/>
    <hyperlink ref="Q435" r:id="rId365" display="CHRISTTEMPLE105@YAHOO.COM" xr:uid="{AD4CEEEC-48D2-40C6-8B8B-5D42F1760DEB}"/>
    <hyperlink ref="Q920" r:id="rId366" display="FEMEVENTSMARKETING@GMAIL.COM" xr:uid="{0124EB20-3906-4CEF-A96D-76703F8DDDBF}"/>
    <hyperlink ref="Q346" r:id="rId367" display="FTBLUEPRINT7@GMAIL.COM" xr:uid="{11FEB923-F3CD-4A8F-8837-30721C7A0F86}"/>
    <hyperlink ref="Q666" r:id="rId368" display="GOFORGODFAMILYCHURCH@GMAIL.COM" xr:uid="{72212CC1-5D9F-46BE-AF7D-BCFFA757AF2C}"/>
    <hyperlink ref="Q623" r:id="rId369" display="INPLUS@HOTMAIL.COM" xr:uid="{E677A2B6-CCFA-4790-9C7B-C01BD35149C7}"/>
    <hyperlink ref="Q1200" r:id="rId370" display="LESMAELLISFOUNDATION2015@GMAIL.COM" xr:uid="{03975891-82CA-48F0-8E9B-392BE77EC338}"/>
    <hyperlink ref="Q207" r:id="rId371" display="CITYLIGHT2020MISSION@GMAIL.COM" xr:uid="{45ACF678-01C5-4322-BE65-639DDC4C1205}"/>
    <hyperlink ref="Q1022" r:id="rId372" display="VTRUTH7@YAHOO.COM" xr:uid="{4DB3B0D2-D260-4BAF-B952-35DC85BA99B1}"/>
    <hyperlink ref="Q1071" r:id="rId373" display="info@sjtc.edu.jm (the general public)" xr:uid="{B7576E3B-5E61-4016-94F7-6068BA74CEFF}"/>
    <hyperlink ref="Q799" r:id="rId374" display="info@nathanshelpinghandsfoundation.org" xr:uid="{A7E973C3-FBB8-4D50-AA85-D688FCCFF80B}"/>
    <hyperlink ref="Q314" r:id="rId375" display="faithhealingministry@yahoo.com" xr:uid="{64662853-D282-432F-917F-98987EACE4DF}"/>
    <hyperlink ref="Q1250" r:id="rId376" display="St_johnjamaica@cwjamaica.com" xr:uid="{AC0F67F1-CDB0-413A-8CEE-55CB368C9947}"/>
    <hyperlink ref="Q1084" r:id="rId377" display="studentschirtianfellowship@yahoo.com,                         iscfja.org" xr:uid="{BEB66215-C7C5-487E-B041-B9066A2A6873}"/>
    <hyperlink ref="Q148" r:id="rId378" display="Queries.cgst@gmail.com" xr:uid="{B326ED10-E30E-4D81-A5A3-E2D7E4BBDF22}"/>
    <hyperlink ref="Q881" r:id="rId379" display="lylensharma@gmail.com" xr:uid="{2140D4B5-FEED-461A-B168-D6A8D96CC786}"/>
    <hyperlink ref="Q1061" r:id="rId380" display="secretary_sapc@yahoo.com" xr:uid="{38ECD45A-0594-43E2-898D-60205B406D1C}"/>
    <hyperlink ref="Q999" r:id="rId381" display="secretary_manager@yahoo.com" xr:uid="{3F9C72F6-2480-4986-92FA-062B1EC5B9EE}"/>
    <hyperlink ref="Q35" r:id="rId382" display="info@al-mutaqeenftja.com" xr:uid="{A771A9A3-2B26-40CA-970F-0B6C2BD9E45D}"/>
    <hyperlink ref="Q218" r:id="rId383" display="cornwallcollege@hotmail.com" xr:uid="{64F6A626-974B-4BF9-899C-60E39080D805}"/>
    <hyperlink ref="Q1065" r:id="rId384" display="stelizabethpc@yahoo.com" xr:uid="{34F70956-4797-409A-94FF-5B21941F4F1F}"/>
    <hyperlink ref="Q809" r:id="rId385" display="interschoolnib@yahoo.com" xr:uid="{1623AF3F-79E7-4D30-9D90-1491CE716BF4}"/>
    <hyperlink ref="Q1132" r:id="rId386" display="chineseculturalassociationja@gmail.com" xr:uid="{2C611587-4D77-4B5C-A7EE-6967667C06AC}"/>
    <hyperlink ref="Q578" r:id="rId387" display="jeminc1876@gmail.com" xr:uid="{706B7A58-166B-4EFE-97F5-2E9E48047245}"/>
    <hyperlink ref="Q456" r:id="rId388" display="hampton@cwjamaica.com" xr:uid="{3462C1D1-E14A-47D9-995D-3F33E1580C07}"/>
    <hyperlink ref="Q488" r:id="rId389" display="hbacsau@yahoo.com" xr:uid="{D1327EA6-0070-451F-B43A-CEAF4822570E}"/>
    <hyperlink ref="Q247" r:id="rId390" display="diabetesja@kasnet.com" xr:uid="{F782578F-FC99-47AB-94A9-7BAF77BB561E}"/>
    <hyperlink ref="Q634" r:id="rId391" xr:uid="{A52C8B2D-D56F-43A9-B813-C13B7C57389E}"/>
    <hyperlink ref="Q8" r:id="rId392" display="anewjamaica@yahoo.com" xr:uid="{87046A23-E364-45A4-A8F5-E897F801DB1C}"/>
    <hyperlink ref="Q940" r:id="rId393" display="wisdomsprinter@gmail.com" xr:uid="{587D340A-F054-4DEE-A0C9-7E1CD4F41332}"/>
    <hyperlink ref="Q64" r:id="rId394" display="afafosja@yahoo.com" xr:uid="{3A09CDE8-C56F-4D79-8FB8-42D64DEFEC73}"/>
    <hyperlink ref="Q1191" r:id="rId395" display="foundation@jpsco.com" xr:uid="{45DAFDC7-744B-4F0B-A64D-761F44924CE8}"/>
    <hyperlink ref="Q136" r:id="rId396" display="info@capoeira-alafia.org" xr:uid="{069F5FD8-9983-4E61-946F-F5D2703C8097}"/>
    <hyperlink ref="Q1060" r:id="rId397" display="sapfoundation3@gmail.com" xr:uid="{652303D7-D15B-48D1-AB91-203867ABFC83}"/>
    <hyperlink ref="Q1205" r:id="rId398" display="lodgestjohn623@yahoo.com" xr:uid="{DDDFBEC2-9D92-49A8-89BA-578E1DE3AC4C}"/>
    <hyperlink ref="Q497" r:id="rId399" display="info@homeandawayjamaica.com" xr:uid="{3DBBA622-3D32-445E-B7BD-33DC888CFB5E}"/>
    <hyperlink ref="Q413" r:id="rId400" display="charity@goingspiredja.com" xr:uid="{2D7BDEFB-9819-497F-98A7-66D8D7B63EE4}"/>
    <hyperlink ref="Q449" r:id="rId401" display="help4102@gmail.com" xr:uid="{82FAE7B8-E88B-4CEE-83AF-35190751265F}"/>
    <hyperlink ref="Q69" r:id="rId402" display="info@avodahproductions.com" xr:uid="{5E7E60DE-D1AF-4CBE-94E3-C43EF34AE2A7}"/>
    <hyperlink ref="Q257" r:id="rId403" display="divinerevelation2015@gmail.com" xr:uid="{DBC1182F-3DF3-41AD-9566-65BC40A2C4C1}"/>
    <hyperlink ref="Q1376" r:id="rId404" display="derkbeckford@gmail.com" xr:uid="{94FFD9D5-6692-468D-B2C9-9E9B1C684DC9}"/>
    <hyperlink ref="Q336" r:id="rId405" display="fhcfoundation@fhccu.com" xr:uid="{A0CA04C5-E228-43CE-9C2E-F6B26EFB6D30}"/>
    <hyperlink ref="Q825" r:id="rId406" display="oppfijamaica@gmail.com" xr:uid="{694D7CFF-553B-4E3F-9FAE-49AD88209C0C}"/>
    <hyperlink ref="Q863" r:id="rId407" display="oacjamaica@yahoo.com" xr:uid="{89A24878-BF39-486E-8086-CDD415DD9C74}"/>
    <hyperlink ref="Q16" r:id="rId408" display="pastor@actschurchjamaica.org" xr:uid="{3F3B2D4E-7E90-439E-89D4-6CFBB3DC6C4E}"/>
    <hyperlink ref="Q674" r:id="rId409" display="kiwanisyoungprofessionalsjm@gmail.com" xr:uid="{2EBB4B9C-7EB9-412A-8D80-88E9E8306306}"/>
    <hyperlink ref="Q754" r:id="rId410" display="calltoserve@flowja.com" xr:uid="{99D2AF97-5E89-4FB3-B0A7-1B6918424531}"/>
    <hyperlink ref="Q762" r:id="rId411" display="nicole@missionofmercyja.org" xr:uid="{5AE4443C-E7AB-43EF-AC40-811AF1860D0E}"/>
    <hyperlink ref="Q414" r:id="rId412" display="goodbehaviourbetterjamaica@gmail.com" xr:uid="{475B51F0-76CD-454F-BD57-CBB9571CFDF0}"/>
    <hyperlink ref="Q202" r:id="rId413" display="churchesofchristja@yahoo.com" xr:uid="{4BD775BB-E3F6-4A65-B2CA-D279590249D3}"/>
    <hyperlink ref="Q140" r:id="rId414" display="caraifa@cwjamaica.com" xr:uid="{BCC3290D-0FDC-4AB8-B1DA-958AF7B83373}"/>
    <hyperlink ref="Q575" r:id="rId415" display="info@jamaicadraughts.com" xr:uid="{86676569-697F-44DA-9B0C-ABD263E4956C}"/>
    <hyperlink ref="Q439" r:id="rId416" display="gfgefoundation@gmail.com" xr:uid="{851878BB-E1FF-4086-B75F-4118E883D1FA}"/>
    <hyperlink ref="Q990" r:id="rId417" display="seffoundationjm@gmail.com" xr:uid="{5246E455-DDB8-410B-B151-DA5B4DC1B7B7}"/>
    <hyperlink ref="Q104" r:id="rId418" display="bornagain.gospeltemple@gmail.com" xr:uid="{B82DB1A1-493A-46D0-9D08-2DB6365226FB}"/>
    <hyperlink ref="Q721" r:id="rId419" display="www.loveunlimitedfoundation.org" xr:uid="{E90BCCDD-C35C-4861-ADF9-CBE0A0E6D4FC}"/>
    <hyperlink ref="Q1155" r:id="rId420" display="gahexecutivemail@gmail.com" xr:uid="{5BF90A1C-957C-4D51-85E4-304952F2BE93}"/>
    <hyperlink ref="Q487" r:id="rId421" display="hadeliverancechurch@yahoo.com" xr:uid="{BCC26CB3-1994-4981-9446-9E68230A20B4}"/>
    <hyperlink ref="Q997" r:id="rId422" display="csgs@cwjamaica.com" xr:uid="{91EDC9C7-A3A1-4DB7-A931-2B09BA793F89}"/>
    <hyperlink ref="Q1211" r:id="rId423" display="mcaj@cwjamaica.com" xr:uid="{73AB98BE-79BE-4429-A5C3-E7F7F70639D8}"/>
    <hyperlink ref="Q118" r:id="rId424" display="busyparkphase2@yahoo.com" xr:uid="{95764EC0-2E6F-4C95-8D37-9F16C3C668FA}"/>
    <hyperlink ref="Q1046" r:id="rId425" display="evangelistingram@gmail.com" xr:uid="{35F6D0FC-7036-4EFA-B57C-BC633E708B24}"/>
    <hyperlink ref="Q1057" r:id="rId426" display="St.aloyprim@yahoo.co.uk" xr:uid="{48CE4CAC-2385-44C8-886F-AEB76EB1930D}"/>
    <hyperlink ref="Q1145" r:id="rId427" display="drbg_trust@yahoo.com" xr:uid="{7E0AF0D7-EDEC-43C0-8436-C3DDAED0D2D4}"/>
    <hyperlink ref="Q981" r:id="rId428" display="lroye@hotmail.com" xr:uid="{F5908C27-8EDF-437F-8C0B-E1EBED4706DD}"/>
    <hyperlink ref="Q459" r:id="rId429" display="happygroveclassof98@gmail.com" xr:uid="{CB5322BC-9D68-4002-8586-9FC5E22FF67E}"/>
    <hyperlink ref="Q1354" r:id="rId430" display="office@whitewatermedos.org.jm" xr:uid="{318A3311-63FB-4880-BF16-85342ACA9872}"/>
    <hyperlink ref="Q209" r:id="rId431" display="clarendonpc@mlge.gov.jm" xr:uid="{3D0BFA98-F0DF-4A03-8BA4-B7BCDDBE2718}"/>
    <hyperlink ref="Q306" r:id="rId432" display="fairfieldedapostolic@gmail.com" xr:uid="{077D8623-0F50-4CB6-B611-BACE706DF111}"/>
    <hyperlink ref="Q891" r:id="rId433" display="ppppministries@gmail.com" xr:uid="{D38D3DEB-A8F0-4A6A-9689-0814CE3670C5}"/>
    <hyperlink ref="Q407" r:id="rId434" display="godliveswithinministries@gmail.com" xr:uid="{B13C8AD5-77A4-4D52-AFF2-532E50EE9B29}"/>
    <hyperlink ref="Q743" r:id="rId435" display="mayelthandgwendolynfoundation@gmail.com" xr:uid="{8B0C79B1-EFAF-48F7-8FA7-41EEC88BF132}"/>
    <hyperlink ref="Q27" r:id="rId436" display="agapetaberacleja@gmail.com" xr:uid="{AF28C9ED-BCD6-4073-B285-EE981BA03E17}"/>
    <hyperlink ref="Q311" r:id="rId437" xr:uid="{3C054377-3F2E-44B5-B328-F9DA2D6E18B3}"/>
    <hyperlink ref="Q352" r:id="rId438" display="franmins@gmail.com" xr:uid="{CC82D1EE-0DE2-4C97-902E-0040A9DBAB77}"/>
    <hyperlink ref="Q489" r:id="rId439" display="holinesschristianchurch@yahoo.com" xr:uid="{86301914-F22F-4018-8FBB-AAD937CA0EBF}"/>
    <hyperlink ref="Q612" r:id="rId440" display="stewartmark123@gmail.com" xr:uid="{95F2AFAF-9636-4327-83AB-9442440B3093}"/>
    <hyperlink ref="Q505" r:id="rId441" display="hopeunitedcog@gmail.com" xr:uid="{C1F91CBA-79C8-4D27-94EC-BBC04EE6419D}"/>
    <hyperlink ref="Q586" r:id="rId442" display="jamaicahandballfederation@gmail.com" xr:uid="{FFCDBF57-5C1D-4E26-93B0-76797462BB73}"/>
    <hyperlink ref="Q249" r:id="rId443" xr:uid="{4419EDE4-F814-41DE-9674-DA5E0AF43CA5}"/>
    <hyperlink ref="Q92" r:id="rId444" display="biblehouse@biblesocietywi.org" xr:uid="{4BBFDF7D-1063-49D6-A367-9FF41F62B6C9}"/>
    <hyperlink ref="Q1238" r:id="rId445" display="jesushousekgn@rccgna.org" xr:uid="{B08BAF5A-D47A-44E0-84DF-0557FC1CB4F8}"/>
    <hyperlink ref="Q1327" r:id="rId446" display="velorie75@yahoo.com" xr:uid="{FCDC21EA-EBB9-43F6-B875-286980F49A0A}"/>
    <hyperlink ref="Q446" r:id="rId447" display="info@guardsmangroup.com" xr:uid="{02A057D9-463C-4C44-B6FC-AB89D84BF76E}"/>
    <hyperlink ref="Q621" r:id="rId448" display="info@jts.edu.jm" xr:uid="{98F87606-F282-44DF-9BAE-A250B019E2AC}"/>
    <hyperlink ref="Q620" r:id="rId449" display="jatkd_secretary@hotmail.com" xr:uid="{B43C2FD3-5A60-4C6D-A39C-B489546C0A13}"/>
    <hyperlink ref="Q326" r:id="rId450" display="faithfulhands2018@yahoo.com" xr:uid="{853936A3-2AD8-4E5E-BF0E-B55A12183FCD}"/>
    <hyperlink ref="Q648" r:id="rId451" display="juliemalcolmfoundation@gmail.com" xr:uid="{D22AB5C1-99CC-464F-AFAA-E9D595DD4ABB}"/>
    <hyperlink ref="Q93" r:id="rId452" display="BTHDWCMinistry7@yahoo.com" xr:uid="{27DA4B2E-3EC4-4D20-B8BC-4A7C62D07FD1}"/>
    <hyperlink ref="Q99" r:id="rId453" display="bdm_hyacinth@yahoo.com" xr:uid="{339AB836-A580-4EA2-BDAC-14C3059E1872}"/>
    <hyperlink ref="Q73" r:id="rId454" display="suddy20007@yahoo.com" xr:uid="{9EE6704F-D0A0-48AD-97D8-D107EC594824}"/>
    <hyperlink ref="Q1169" r:id="rId455" display="rmaj@cwjamaica.com" xr:uid="{475A7FAD-2C07-47A6-8CBC-0F960880E3B4}"/>
    <hyperlink ref="Q1142" r:id="rId456" display="TDCF.ltd@gmail.com" xr:uid="{0A957A3C-5AEB-4F61-8E1E-B90F50A0A8D6}"/>
    <hyperlink ref="Q1137" r:id="rId457" display="nazarene@cwjamaica.com" xr:uid="{A241A73C-7A0C-4C91-A252-B22AD038ECDB}"/>
    <hyperlink ref="Q515" r:id="rId458" display="ADMIN@ICANJAMAICA.ORG" xr:uid="{54ACAB0E-8AD9-4BA6-806E-85A895A1724C}"/>
    <hyperlink ref="Q972" r:id="rId459" display="romans12biblestudy@gmail.com" xr:uid="{1B951A13-8AA5-47E2-8FCB-68B0C0B083EC}"/>
    <hyperlink ref="Q538" r:id="rId460" display="iwca.jamaica@gmail.com" xr:uid="{D68AC5BD-7F07-4A70-B69A-E830C8CD46F2}"/>
    <hyperlink ref="Q537" r:id="rId461" display="itgjamaica@gmail.com" xr:uid="{222AA4F3-BB5C-4161-AF83-3A9D337C0644}"/>
    <hyperlink ref="Q1115" r:id="rId462" display="babyoprahfoundation@gmail.com" xr:uid="{30889E1F-8108-4860-B13F-A6A2FC594D1E}"/>
    <hyperlink ref="Q1030" r:id="rId463" display="anakazo@yahoo.com" xr:uid="{57467440-12C7-4BBC-A7AC-9E71C204D92B}"/>
    <hyperlink ref="Q238" r:id="rId464" display="delavegacitybenevolentsociety@gmail.com" xr:uid="{B3BA6791-6FB4-42B8-9DF4-5FAA504D2E3B}"/>
    <hyperlink ref="Q279" r:id="rId465" display="ecclesiaworshipcenter@yahoo.com" xr:uid="{3D7893E7-445D-44BE-B301-DA80A9D5EF98}"/>
    <hyperlink ref="Q703" r:id="rId466" display="lwcj@yahoo.com" xr:uid="{E6B48BD5-E8CB-4513-87D7-E00F89A79D07}"/>
    <hyperlink ref="Q75" r:id="rId467" display="jamaicatrust@gmail.com" xr:uid="{D3505E17-B485-4159-811A-0826EE207E09}"/>
    <hyperlink ref="Q784" r:id="rId468" display="mountzionaom@yahoo.com" xr:uid="{A9F13A8E-FAE6-419D-B6F1-5A82A480FC6B}"/>
    <hyperlink ref="Q294" r:id="rId469" display="equestrianfederationjamaica@gmail.com" xr:uid="{A8089757-6A53-4271-90CD-8CDE22933BED}"/>
    <hyperlink ref="Q918" r:id="rId470" display="princemorr2000@yahoo.com" xr:uid="{CBE5E517-0013-4A72-9ACE-CEB617AE716B}"/>
    <hyperlink ref="Q1081" r:id="rId471" display="stellamarisfoundation@gmail.com" xr:uid="{DCC1F6B5-220A-4A15-A46F-958A6CAE9367}"/>
    <hyperlink ref="Q522" r:id="rId472" display="immaculate.prep@gmail.com" xr:uid="{1478AD3A-F3DF-4526-B431-AD8DE4F4EC8E}"/>
    <hyperlink ref="Q123" r:id="rId473" display="careextended@gmail.com" xr:uid="{CFE3FC15-859C-4CB3-A05A-7DEA92E0B937}"/>
    <hyperlink ref="Q122" r:id="rId474" display="projectofhope05@yahoo.com" xr:uid="{EEE03028-C2DA-4D03-B60F-16A9ACB178A9}"/>
    <hyperlink ref="Q469" r:id="rId475" display="loveandcompassion52@gmail.com" xr:uid="{36439A5F-22C5-49E0-B347-2B54026EDD9C}"/>
    <hyperlink ref="Q219" r:id="rId476" display="ccda2014@yahoo.com" xr:uid="{A730632F-39C8-49F9-B2A0-1BF843FF5AED}"/>
    <hyperlink ref="Q840" r:id="rId477" display="hishida_gymnastics@outlook.com" xr:uid="{53CB3EC7-F067-4338-B7C2-E9A821D557B5}"/>
    <hyperlink ref="Q7" r:id="rId478" display="phenion@comcast.net" xr:uid="{90C89B4A-6812-4702-A00A-3085D5333333}"/>
    <hyperlink ref="Q139" r:id="rId479" display="thecafs.ja@gmail.com" xr:uid="{230FEAA0-6D1E-430B-8481-F45C0E2DF21B}"/>
    <hyperlink ref="Q477" r:id="rId480" display="helpoutreach@live.com" xr:uid="{62A7141B-2CC4-4170-B22C-552C688A4546}"/>
    <hyperlink ref="Q338" r:id="rId481" display="fiwiculchjm@gmail.com" xr:uid="{4C520BB5-F3CE-4D96-BE05-34E0E6AEB641}"/>
    <hyperlink ref="Q1234" r:id="rId482" display="promiselearningcentre@yahoo.com" xr:uid="{E0E58C45-B913-407B-9490-43E91874594E}"/>
    <hyperlink ref="Q466" r:id="rId483" display="hswajamaica@gmail.com" xr:uid="{1E211F3F-AF65-4535-BAD3-4F9C1DCE6A99}"/>
    <hyperlink ref="Q72" r:id="rId484" display="backtothebibleministry@gmail.com" xr:uid="{465A56BE-40CF-4FC2-98A5-9E9DAEFE7AF8}"/>
    <hyperlink ref="Q328" r:id="rId485" display="facesjamaica@gmail.com" xr:uid="{3E9D7FBB-32C6-4DA6-A961-BA1D5F38A05B}"/>
    <hyperlink ref="Q808" r:id="rId486" display="info@niajamaica.org" xr:uid="{91134EE9-0AC2-426C-AE3D-FB46881F546A}"/>
    <hyperlink ref="Q382" r:id="rId487" display="gameoflife876@outlook.com" xr:uid="{8A45B2D8-B6ED-45BC-8E85-F99629EB347D}"/>
    <hyperlink ref="Q712" r:id="rId488" display="pa.smith2@yahoo.com" xr:uid="{ADF5F05C-BDFC-48A1-B7D2-DFD8CA7067D0}"/>
    <hyperlink ref="Q271" r:id="rId489" display="info@dynamiclifefoundation.org" xr:uid="{50E2D7E1-233F-42C0-90A6-AE6DA508E038}"/>
    <hyperlink ref="Q1110" r:id="rId490" display="acjnationlcouncil@gmail.com" xr:uid="{B55C5DBC-EADF-4B1A-84FA-93F6176240ED}"/>
    <hyperlink ref="Q500" r:id="rId491" display="hbcccffs.pmo@gmail.com" xr:uid="{4EE7394A-6B12-4B88-BA0E-52AE99DA5318}"/>
    <hyperlink ref="Q744" r:id="rId492" display="m_helpinghands_cf@outlook.com" xr:uid="{5416E8B1-9E41-4508-A110-2D4558C89068}"/>
    <hyperlink ref="Q1322" r:id="rId493" display="legalunit@uwimona.edu.jm" xr:uid="{C47F139D-8C02-4919-8233-D31D420BDDDE}"/>
    <hyperlink ref="Q769" r:id="rId494" display="mias@uwimona.edu.jm" xr:uid="{226A59A8-901F-4B39-A930-FACE8ED4B874}"/>
    <hyperlink ref="Q211" r:id="rId495" display="ccpalumni15@gmail.com" xr:uid="{D7F9FBCA-6C2C-43FF-9F07-685DF8D8EF5B}"/>
    <hyperlink ref="Q1206" r:id="rId496" display="FISH_JM@YAHOO.COM" xr:uid="{696D1F6D-8973-4AD3-83F0-E95A4C9D6E6A}"/>
    <hyperlink ref="Q1141" r:id="rId497" display="THEDEWFUND@GMAIL.COM" xr:uid="{CBC33F32-95D7-4241-830D-435310EAC2F1}"/>
    <hyperlink ref="Q1243" r:id="rId498" display="newkingstonrotaract@gmail.com" xr:uid="{13361D56-194B-48C8-8D22-A9BCAA30E823}"/>
    <hyperlink ref="Q1313" r:id="rId499" display="info@uhwi.gov.jm" xr:uid="{72174615-F468-4ACA-A236-668702FA1B08}"/>
    <hyperlink ref="Q288" r:id="rId500" display="epicf.jm@yahoo.com" xr:uid="{C7EDECC8-2A71-42FC-9E6F-02D6333F8A3C}"/>
    <hyperlink ref="Q133" r:id="rId501" display="carolyncat@hotmail.com" xr:uid="{7C54CF2E-D04C-4E6A-94B1-637983244B4A}"/>
    <hyperlink ref="Q66" r:id="rId502" display="abccharity@hotmail.com" xr:uid="{E4CDCA6F-2688-4273-BE43-D335F92A3E69}"/>
    <hyperlink ref="Q504" r:id="rId503" display="yvonneysweet@yahoo.com" xr:uid="{27057459-EA97-47AD-AE09-53BEA75E9F01}"/>
    <hyperlink ref="Q1255" r:id="rId504" display="ttijamaica@gmail.com" xr:uid="{81F96F08-F5AB-4C32-A57E-4C983EE996AF}"/>
    <hyperlink ref="Q733" r:id="rId505" display="PASTORWARRENMANOFGOD@YAHOO.COM" xr:uid="{6FCE0CB1-60B1-4DAB-8573-A7B55D918DD5}"/>
    <hyperlink ref="Q97" r:id="rId506" display="BLACKRIVERHOSPITALFOUNDATION@GMAIL.COM" xr:uid="{5889FD33-FC02-4942-9EFE-EC5A6DA8F57E}"/>
    <hyperlink ref="Q727" r:id="rId507" display="MOUNTROSSERPRIMARYSCHOOL@GMAIL.COM" xr:uid="{AE86FA5D-4E91-42E8-82B5-664544DBCEDB}"/>
    <hyperlink ref="Q978" r:id="rId508" display="kingstonrotary@cwjamaica.com" xr:uid="{58D98B71-32C9-4C40-BE35-E463981332A5}"/>
    <hyperlink ref="Q1209" r:id="rId509" display="MICOFOUNDATION@YAHOO.COM" xr:uid="{1AE8133F-A358-48DE-9F84-D35294BAE165}"/>
    <hyperlink ref="Q310" r:id="rId510" display="FAITHASCENSIONHOUSEOFGOD@GMAIL.COM" xr:uid="{1B44A307-5818-4BB1-88E7-F9AD025FA23B}"/>
    <hyperlink ref="Q1384" r:id="rId511" display="KLEISHA_R@HOTMAIL.COM" xr:uid="{C9E0ED5D-3CC2-41D7-81E4-440F467F42A3}"/>
    <hyperlink ref="Q1300" r:id="rId512" display="PREACHERLOWE@LIVE.COM" xr:uid="{72CB1569-14E7-4DC4-B36C-04000F341D3F}"/>
    <hyperlink ref="Q205" r:id="rId513" display="BROWNPAULETTE49@YAHOO.COM" xr:uid="{8906C46E-EFDE-473B-BC72-7594BB9935B9}"/>
    <hyperlink ref="Q225" r:id="rId514" display="admin@creativelearning.info" xr:uid="{F2146D8D-DEBD-4163-A45C-0CE755F16B5B}"/>
    <hyperlink ref="Q1129" r:id="rId515" display="cbfacey@panjam.com" xr:uid="{8ACBD378-5B7E-4084-9C3B-79655B91238A}"/>
    <hyperlink ref="Q1123" r:id="rId516" display="info@jbu.org.jm" xr:uid="{AC063975-22F1-4F98-9AEA-9CCCAF5ECDE8}"/>
    <hyperlink ref="Q1252" r:id="rId517" display="LCHAMBERS123@AOL.COM" xr:uid="{00E28473-AAC7-421A-8345-EEF5074D0FF7}"/>
    <hyperlink ref="Q619" r:id="rId518" display="STEMFORGROWTHJA@OUTLOOK.COM" xr:uid="{DA8EB1EA-488C-4823-8480-E51DB2B54571}"/>
    <hyperlink ref="Q837" r:id="rId519" display="HARLEANCOOPER@YAHOO.COM" xr:uid="{525E6290-01A8-4D3E-B196-4038BDDB8C59}"/>
    <hyperlink ref="Q984" r:id="rId520" display="RRMC@GMAIL.COM" xr:uid="{3D061575-F89B-49C0-877B-C6F25CF3598E}"/>
    <hyperlink ref="Q1013" r:id="rId521" display="SEEDSOFPARADISEJAMAICA@GMAIL.COM" xr:uid="{52F68571-7D9A-41C4-9446-D6170BF9E15B}"/>
    <hyperlink ref="Q192" r:id="rId522" display="CGIJAMAICA.ORG@GMAIL.COM" xr:uid="{0B35EF50-2FD5-4828-B684-8F55B59E1C70}"/>
    <hyperlink ref="Q1027" r:id="rId523" display="SRFOUNDATIONLTD@YAHOO.COM" xr:uid="{CD3F17CB-B8FA-49F0-BF23-738350D7DCB5}"/>
    <hyperlink ref="Q668" r:id="rId524" display="ANDREWMCPHAIL87@GMAIL.COM" xr:uid="{A052CF67-DBED-4628-B862-1501155CEAD8}"/>
    <hyperlink ref="Q1251" r:id="rId525" display="STTHOMASRENAISSANCE@GMAIL.COM" xr:uid="{265C8A96-65D6-46FE-A5EC-4081BAD794AC}"/>
    <hyperlink ref="Q11" r:id="rId526" display="MHOGARTH@MHCOLEGAL.COM" xr:uid="{BD845FAF-1849-4A24-8F60-9ED61561AB88}"/>
    <hyperlink ref="Q1033" r:id="rId527" display="SHININGHOPEFOUNDATIONJN@GMAIL.COM" xr:uid="{A96E5600-3049-4FE7-B698-A5FF616420D7}"/>
    <hyperlink ref="Q265" r:id="rId528" display="DONALDQUARRIESCHOOL1977@GMAIL.COM" xr:uid="{1EF18233-317D-4EA3-BF0B-3B598768F4E9}"/>
    <hyperlink ref="Q1271" r:id="rId529" display="jnm_1@hotmail.com" xr:uid="{62765AAD-B394-4A83-B221-D1379747EDD5}"/>
    <hyperlink ref="Q1100" r:id="rId530" display="teamwork@cwjamaica.com" xr:uid="{507D2A2C-12CD-4481-A654-3DDAA45995C9}"/>
    <hyperlink ref="Q1338" r:id="rId531" display="bob_coates@hotmail.com" xr:uid="{404D718B-C0B7-4445-9873-5A52FFF7F3DC}"/>
    <hyperlink ref="Q1288" r:id="rId532" display="michael.grizzle@yahoo.com" xr:uid="{362C01E4-7218-49D1-99BC-13EF6FDDBB1C}"/>
    <hyperlink ref="Q416" r:id="rId533" display="hoardie@hotmail.com" xr:uid="{8746A32C-574B-486F-9F73-24CA8F584DED}"/>
    <hyperlink ref="Q316" r:id="rId534" display="faithliftersministry2@yahoo.com" xr:uid="{3161D239-0719-4A1A-A497-2BAFBB98DAD7}"/>
    <hyperlink ref="Q688" r:id="rId535" display="shadstewart@gmail.com" xr:uid="{899F306F-B50C-4BCE-A3F5-6940CBCC4337}"/>
    <hyperlink ref="Q532" r:id="rId536" display="waterloopapostolicchurch@yahoo.com" xr:uid="{4CC34EE5-8F95-4EF8-8A91-C158F317DC94}"/>
    <hyperlink ref="Q772" r:id="rId537" display="mbmelodyhome@gmail.com" xr:uid="{625AA3C8-7CF6-41B2-8181-6C4721FBDAA8}"/>
    <hyperlink ref="Q362" r:id="rId538" display="fbmi@freshbreadadmin.com" xr:uid="{33154ED8-5DBA-400F-9932-7CADCA15231A}"/>
    <hyperlink ref="Q1016" r:id="rId539" display="pburnett04@gmail.com" xr:uid="{74F410B1-D8B4-450B-A1E1-3114764E3DF7}"/>
    <hyperlink ref="Q695" r:id="rId540" display="lfmijamaica@gmail.com" xr:uid="{2C184913-0D73-4DE3-A548-B516BA2E0775}"/>
    <hyperlink ref="Q1082" r:id="rId541" display="chryssigee@gmail.com" xr:uid="{E75ADE6F-BFAB-4FA6-94DE-EE3BDF3523BA}"/>
    <hyperlink ref="Q992" r:id="rId542" display="rochellecawley@gmail.com" xr:uid="{3EA63D6E-7585-44FA-87A3-D97536FB90C2}"/>
    <hyperlink ref="Q1232" r:id="rId543" display="vcoy@cwjamaica.com" xr:uid="{31D498B4-ECA0-48F7-BA96-BE452EC938C2}"/>
    <hyperlink ref="Q1125" r:id="rId544" display="caribsharebiogas@gmail.com" xr:uid="{63BC7A22-ACD5-4F52-9BF3-66BAA8F31EEE}"/>
    <hyperlink ref="Q1329" r:id="rId545" display="godschild_95@hotmail.com" xr:uid="{84C6DC4A-00F3-432E-98A8-269952067EC3}"/>
    <hyperlink ref="Q1269" r:id="rId546" display="steeledonald223@gmail.com" xr:uid="{79CA1278-00DB-4BCB-BFE8-42CFDA7DFA21}"/>
    <hyperlink ref="Q533" r:id="rId547" display="imssdajamaica@gmail.com" xr:uid="{6328C0A6-B981-447A-BEE0-0B18352C80F1}"/>
    <hyperlink ref="Q1347" r:id="rId548" display="dkjunction@yahoo.com" xr:uid="{CF70D748-0468-4899-BF26-038833DCC8E0}"/>
    <hyperlink ref="Q226" r:id="rId549" display="creativeministry_music@yahoo.com" xr:uid="{E7632FFA-7B91-44B3-88A6-F23D51C1F899}"/>
    <hyperlink ref="Q189" r:id="rId550" display="gordonsfuneralservice@gmail.com" xr:uid="{1471F039-F837-4109-9A6D-0DC4D28D8D92}"/>
    <hyperlink ref="Q234" r:id="rId551" display="leroythompson@hotmail.com" xr:uid="{F3C971B5-34D5-4488-954E-E2C2904E1E91}"/>
    <hyperlink ref="Q628" r:id="rId552" display="richardsjanet37@gmail.com" xr:uid="{B15FE2B5-1B90-4CC1-99CC-3D2451519D1F}"/>
    <hyperlink ref="Q165" r:id="rId553" display="crcfirst@gmail.com" xr:uid="{B0C4600B-5900-4020-8FA1-9F677F036971}"/>
    <hyperlink ref="Q1138" r:id="rId554" display="cumi@cwjamaica.com" xr:uid="{3A35D7C6-2345-4B52-9246-DE7B048C3AAE}"/>
    <hyperlink ref="Q305" r:id="rId555" display="accounts@fairfielddacademyja.com" xr:uid="{45F68FBC-3422-4F3F-A33F-E979839010E2}"/>
    <hyperlink ref="Q974" r:id="rId556" display="inhealthja@gmail.com" xr:uid="{F78CAEFE-D7B5-41C9-BE44-77591149B5C7}"/>
    <hyperlink ref="Q478" r:id="rId557" xr:uid="{0A415DDB-79E9-4633-865A-B30C0DA132BE}"/>
    <hyperlink ref="Q898" r:id="rId558" xr:uid="{EA4E6AC3-B6B4-4B2D-B785-150581404DA2}"/>
    <hyperlink ref="Q1117" r:id="rId559" display="barringtonthompsonnr@yahoo.com" xr:uid="{8847FF0D-53CC-434D-B891-5D8B2B03A613}"/>
    <hyperlink ref="Q1136" r:id="rId560" xr:uid="{11FF43D7-0C4B-4D8B-ABB0-BAE8125C1816}"/>
    <hyperlink ref="Q1266" r:id="rId561" display="clarkep098@gmail.com" xr:uid="{54CD8EB5-CFFB-43A9-922C-49D9C6DBCEB7}"/>
    <hyperlink ref="Q1035" r:id="rId562" display="barbara.hallwilliams@gmail.com" xr:uid="{0097213A-B008-4A4A-BCDE-FDFD1A06F4F7}"/>
    <hyperlink ref="Q787" r:id="rId563" display="evercamc@yahoo.com" xr:uid="{0A3BB9C2-80C9-4332-806A-89B3397D0938}"/>
    <hyperlink ref="Q453" r:id="rId564" display="rnelson.hhm@gmail.com" xr:uid="{8EF545BC-2604-4BEB-9BFB-1C5B4613A8A6}"/>
    <hyperlink ref="Q220" r:id="rId565" display="diddyrayjones@yahoo.com" xr:uid="{6F6A6521-001E-4E9D-9F12-F9F7BA592A7F}"/>
    <hyperlink ref="Q39" r:id="rId566" display="alphaomegapwf@gmail.com" xr:uid="{896F006D-4FB6-46C8-BD86-5B248A1F587C}"/>
    <hyperlink ref="Q1040" r:id="rId567" display="recyclewithelegance@gmail.com" xr:uid="{02913B11-3ACE-4D87-8B2E-30B047060BB3}"/>
    <hyperlink ref="Q723" r:id="rId568" display="luciarutherfordtrust@gmail.com" xr:uid="{7CFF2087-842B-4129-BA95-15FEFE24FA33}"/>
    <hyperlink ref="Q1375" r:id="rId569" display="richardescott@live.com" xr:uid="{6530BDE1-45CA-48C7-BE6F-4A15F6A971DF}"/>
    <hyperlink ref="Q168" r:id="rId570" display="chapelhavenoutreachroundation@gmail.com" xr:uid="{5F449DED-49CF-485C-8910-4983F4F36DD2}"/>
    <hyperlink ref="Q1095" r:id="rId571" display="supedwie@yahoo.com" xr:uid="{6B2269C1-B3B4-40D6-B7A3-582EE3C00343}"/>
    <hyperlink ref="Q1111" r:id="rId572" display="tomlinsonmarcia83@gmail.com" xr:uid="{63F67675-962F-4886-9F2E-350CEF7C868C}"/>
    <hyperlink ref="Q24" r:id="rId573" display="latonya.dawes@gmail.com" xr:uid="{29C15B8D-2BA8-43DE-81AE-63E213130538}"/>
    <hyperlink ref="Q1371" r:id="rId574" display="latoya_morgan@live.com" xr:uid="{0BBA963E-A720-40C7-9BDF-2A1745A8B561}"/>
    <hyperlink ref="Q816" r:id="rId575" display="janmack2005@yahoo.co.uk" xr:uid="{F6A52735-0562-4EB4-920A-55E57EA733C8}"/>
    <hyperlink ref="Q15" r:id="rId576" display="actionforjamaica@gmail.com" xr:uid="{BEE232B9-822E-4DAC-AC8E-9412DC4141A7}"/>
    <hyperlink ref="Q412" r:id="rId577" display="evertonreid40729@gmail.com" xr:uid="{F4DCC0C5-478F-497A-8A3A-56E0E0B22F53}"/>
    <hyperlink ref="Q1186" r:id="rId578" display="william.massias@gmail.com, jamaicanorthodoxmission" xr:uid="{655D8C32-0690-4C4F-9093-F73C16B7E6B6}"/>
    <hyperlink ref="Q831" r:id="rId579" display="jamestameica@yahoo.com" xr:uid="{D30E7E8F-5365-47A9-88B3-323D404708E0}"/>
    <hyperlink ref="Q1284" r:id="rId580" display="treasurebeachdmo@gmail.com" xr:uid="{57FC57AD-83CB-49AC-ACEB-5DE23D0BC57B}"/>
    <hyperlink ref="Q325" r:id="rId581" display="nate@faithfulfewministry.org" xr:uid="{74F12E17-6267-4D80-BE54-251D1ECEBF4C}"/>
    <hyperlink ref="Q1356" r:id="rId582" display="gregorywilliamson85@gmail.com" xr:uid="{52884B0A-8A8F-4417-B536-6F69803F5582}"/>
    <hyperlink ref="Q1212" r:id="rId583" display="theacademicspecialist@gmail.com" xr:uid="{E15645A4-FC0F-4A5F-8D53-C7860D622035}"/>
    <hyperlink ref="Q593" r:id="rId584" display="dave@jamaicalink.org" xr:uid="{39BFA5A6-4EF8-4A5D-AAC6-3CE1D863CAB4}"/>
    <hyperlink ref="Q963" r:id="rId585" display="reneelamant95@gmail.com" xr:uid="{30A1A9A8-B388-4BEE-923E-5F416E6C4A31}"/>
    <hyperlink ref="Q144" r:id="rId586" display="CCAMFNGO@GMAIL.COM" xr:uid="{544035CF-F510-45BE-B8F7-B185A0DC3105}"/>
    <hyperlink ref="Q482" r:id="rId587" display="kataylor1819@yahoo.com" xr:uid="{8535984C-7FD6-4D58-93C6-D202A7804FEB}"/>
    <hyperlink ref="Q340" r:id="rId588" display="KERMITTPJ@YAHOO.COM" xr:uid="{77F7DDB4-6220-4A87-8F42-BFE5EF099B11}"/>
    <hyperlink ref="Q1156" r:id="rId589" display="andra.carroll@islandoutpost.com" xr:uid="{7CE3995D-C1CD-43D6-A81E-572E2FFD8CA2}"/>
    <hyperlink ref="Q1277" r:id="rId590" display="thompsontroupefoundation@gmail.com" xr:uid="{57D979B3-DE10-4127-A77B-346984ACC681}"/>
    <hyperlink ref="Q1311" r:id="rId591" display="una.mcph@gmail.com" xr:uid="{1F60FBDB-2B65-4B33-A82A-2C7E02FE9557}"/>
    <hyperlink ref="Q1011" r:id="rId592" display="Briana@cornerstonejamaica.org" xr:uid="{E1918B34-7A50-487E-9D67-1A9C381BC890}"/>
    <hyperlink ref="Q731" r:id="rId593" xr:uid="{910603AA-C415-4292-A422-29C9D6FF26FA}"/>
    <hyperlink ref="Q1024" r:id="rId594" display="shaggyandfriends@gmail.com" xr:uid="{26489827-BD98-4EAB-9FEB-9D30AAA578F9}"/>
    <hyperlink ref="Q718" r:id="rId595" display="lovemarchmovement@gmail.com" xr:uid="{0C1793EC-1081-4DE4-845B-CFF60AAAFE31}"/>
    <hyperlink ref="Q519" r:id="rId596" xr:uid="{40471625-FDBC-4A11-84F4-34705539ABD7}"/>
    <hyperlink ref="Q750" r:id="rId597" display="yahreach@yahoo.com" xr:uid="{7FF4E6EA-6278-4268-98B3-694E827F9324}"/>
    <hyperlink ref="Q966" r:id="rId598" display="mailto:christopherhewitt993@gmail.com" xr:uid="{FDC8CC45-BCCF-49F4-8F36-D6F085E45849}"/>
    <hyperlink ref="Q1245" r:id="rId599" display="car.sba@car.salvationarmy.org" xr:uid="{D0C38818-8DAD-4886-9991-09A329A7293E}"/>
    <hyperlink ref="Q690" r:id="rId600" display="bryan.ffrench12@gmail.com" xr:uid="{246E09EA-6DA5-4106-96C7-FF1534CF46BF}"/>
    <hyperlink ref="Q752" r:id="rId601" xr:uid="{591F6821-A605-4BB8-86BF-35B747E3A3A6}"/>
    <hyperlink ref="Q719" r:id="rId602" xr:uid="{A5930C29-35E0-441B-885F-777DF826DCFB}"/>
    <hyperlink ref="Q589" r:id="rId603" xr:uid="{CAADF618-9E4B-4F98-90B4-8A3850189A93}"/>
    <hyperlink ref="Q596" r:id="rId604" display="jamhan2012@gmail.com" xr:uid="{29BD6822-AD72-4B42-B4B9-2DCC431164BA}"/>
    <hyperlink ref="Q474" r:id="rId605" display="sgwilliams@gograndconnection.com" xr:uid="{CCBFC316-F27D-4B60-B2AE-4F231665CBCB}"/>
    <hyperlink ref="Q894" r:id="rId606" display="ppwministry05@gmail.com" xr:uid="{B0143824-A254-40B4-BF0C-A9BB669E311D}"/>
    <hyperlink ref="Q998" r:id="rId607" display="santokieba@jncb.com" xr:uid="{DBBE849C-43F8-481F-BC3A-7CDD1C3ADF24}"/>
    <hyperlink ref="Q374" r:id="rId608" display="karla.parchment@gmail.com" xr:uid="{43DBF49C-0FBB-41F6-B03D-21EFA08A6383}"/>
    <hyperlink ref="Q121" r:id="rId609" display="byways&amp;hedgestent@gmail.com" xr:uid="{A4D39DB2-EE09-44E7-BEAA-6AFC3CC9D02A}"/>
    <hyperlink ref="Q427" r:id="rId610" display="rochellehenry54@yahoo.com" xr:uid="{A4BF531A-7F47-4F98-82A4-A2C3F6B59102}"/>
    <hyperlink ref="Q700" r:id="rId611" display="linsteaddisabledgroup@gmail.com" xr:uid="{61C83017-1C4C-491C-9C32-F8DFBF36B4BB}"/>
    <hyperlink ref="Q1227" r:id="rId612" display="thepintomullingsfoundation@gmail.com" xr:uid="{029F3697-1A40-407F-83F2-6E2F7A844A7F}"/>
    <hyperlink ref="Q763" r:id="rId613" xr:uid="{16FB9C1C-7567-4CB4-A4BC-63CA391634B4}"/>
    <hyperlink ref="Q1160" r:id="rId614" xr:uid="{33269506-39EB-476D-B7E4-85FE1EA0A853}"/>
    <hyperlink ref="Q1166" r:id="rId615" display="fletch751@gmail.com" xr:uid="{FD500D9A-295F-4278-9FB7-8114D087FE55}"/>
    <hyperlink ref="Q5" r:id="rId616" display="cordene@hetransforms.me" xr:uid="{90028C17-CB00-48DB-ACA5-84B14918C37E}"/>
    <hyperlink ref="Q17" r:id="rId617" display="Aoths.ministriesintl@gmail.com" xr:uid="{0D892276-17E2-48AD-A336-0067F9EBA014}"/>
    <hyperlink ref="Q738" r:id="rId618" xr:uid="{BAB94B73-8090-4C2A-A893-CBF6A67FC8A6}"/>
    <hyperlink ref="Q1139" r:id="rId619" display="info@cvssja.org" xr:uid="{B8E7915C-7D3A-49FC-9990-F3D2C882287B}"/>
    <hyperlink ref="Q541" r:id="rId620" display="dorraine@islandcitylab.org" xr:uid="{F2F444A8-665C-4377-B739-B1EC564CD923}"/>
    <hyperlink ref="Q822" r:id="rId621" display="ndomiglobal@gmail.com" xr:uid="{7EE806B7-7C04-445A-98A8-5EB53D844C74}"/>
    <hyperlink ref="Q1357" r:id="rId622" xr:uid="{F79E9E4A-3CB0-45D0-ADA1-90A2A6F5F347}"/>
    <hyperlink ref="Q746" r:id="rId623" display="MAJSECRETARIAT@GMAI.COM" xr:uid="{E0447CCC-04E2-466A-83A9-1C94A4AFD104}"/>
    <hyperlink ref="Q1314" r:id="rId624" display="UHWITTWING@CWJAMAICA.COM" xr:uid="{61A8663E-F24D-427B-B655-FDF471E33E68}"/>
    <hyperlink ref="Q729" r:id="rId625" display="manupfoundation2022@gmail.com" xr:uid="{8E1B388A-74C4-4180-BA4F-5B0C3B6DF0A1}"/>
    <hyperlink ref="Q887" r:id="rId626" xr:uid="{6181C40A-4F77-45D9-AB46-B69ED73DFA5D}"/>
    <hyperlink ref="Q1393" r:id="rId627" xr:uid="{93600BD9-A342-42B3-B704-D40F04132E50}"/>
    <hyperlink ref="Q1042" r:id="rId628" display="info@setfoundation.com" xr:uid="{20B422B3-50AA-4096-969D-65C72D7D3507}"/>
    <hyperlink ref="Q885" r:id="rId629" display="MTUCKER@NCDA.ORG.JM" xr:uid="{A1D89B08-AA31-43B7-82CA-738403572F9B}"/>
    <hyperlink ref="Q1326" r:id="rId630" display="leciagaye@gmail.com" xr:uid="{2408FB70-727D-4AB3-BBD8-DF9D352203F3}"/>
    <hyperlink ref="Q1031" r:id="rId631" display="siministry@gmail.com" xr:uid="{198D13EA-ACCB-4B5A-AE9F-6C2C78307CB2}"/>
    <hyperlink ref="Q491" r:id="rId632" xr:uid="{3A9D1654-781E-4426-B948-973C6F17C93B}"/>
    <hyperlink ref="Q1025" r:id="rId633" display="shakshope@gmail.com" xr:uid="{8E76DFA4-4B8B-4F00-A97F-7DCF74635520}"/>
    <hyperlink ref="Q1385" r:id="rId634" xr:uid="{94C97715-7A17-4F3E-BBEC-A28245FB403B}"/>
    <hyperlink ref="Q1361" r:id="rId635" xr:uid="{BAB2EEE3-645D-4ADE-B31B-9952FA200960}"/>
    <hyperlink ref="Q810" r:id="rId636" display="NCHENSEE@NATIONALSUPPLYJM.COM" xr:uid="{D18B4801-5A9A-4064-9E7F-92E3C0111396}"/>
    <hyperlink ref="Q900" r:id="rId637" display="SRICHARDSLAWOFFICE@GMAIL.COM" xr:uid="{53AC7535-785B-41AD-BA66-80D0A0D190B1}"/>
    <hyperlink ref="Q861" r:id="rId638" xr:uid="{E8EE0266-CD2D-4809-86BC-BF1E3E077D89}"/>
    <hyperlink ref="Q1041" r:id="rId639" display="INFO@PROJECTSTARJA.COM" xr:uid="{AC3C8F45-99C7-4228-9280-114C0FA7DF6C}"/>
    <hyperlink ref="Q855" r:id="rId640" display="chinnesemorrison@gmail.com" xr:uid="{36E58C67-D3EE-41B3-B846-462B10DE57F8}"/>
    <hyperlink ref="Q286" r:id="rId641" display="lewiscarol70@yahoo.com" xr:uid="{2A52F5EB-7EFA-40FC-98A0-82B679EA9B4B}"/>
    <hyperlink ref="Q740" r:id="rId642" display="fabulousmartins2011@gmail.com" xr:uid="{30F702F0-AB20-415B-8754-B94E5CC830BF}"/>
    <hyperlink ref="Q720" r:id="rId643" display="BISHOPBLAIR@YAHOO.COM" xr:uid="{303E0370-3F18-4377-8A8F-B60042FCD5DE}"/>
    <hyperlink ref="Q1078" r:id="rId644" display="STANDUPFORJAMAICA02@GMAIL.COM" xr:uid="{FF9CAF91-EFE1-49B9-8D57-8869C3365465}"/>
    <hyperlink ref="Q925" r:id="rId645" display="ANNAPATR59@GMAIL.COM" xr:uid="{F25A1586-370B-4499-AD31-87538232659D}"/>
    <hyperlink ref="Q210" r:id="rId646" xr:uid="{DA9CAC07-6C4F-4B95-9EB8-F6CC69340E5B}"/>
    <hyperlink ref="Q742" r:id="rId647" display="gillian.white@yahoo.com" xr:uid="{DF86E84C-EE64-4B06-A830-05BC919694CA}"/>
    <hyperlink ref="Q807" r:id="rId648" display="courtney.cephas@moh.gov.jm" xr:uid="{F5DCE8AC-C55E-4E04-907A-069B1AF8BAE1}"/>
    <hyperlink ref="Q467" r:id="rId649" xr:uid="{76B206DF-3DA6-4516-A3A1-C87F71752E0D}"/>
    <hyperlink ref="Q737" r:id="rId650" xr:uid="{52DF98A6-F55C-4204-8E8A-BDC1BE610847}"/>
    <hyperlink ref="Q208" r:id="rId651" xr:uid="{5E137893-38C1-4241-B359-6F9778CCA054}"/>
    <hyperlink ref="Q886" r:id="rId652" display="PDJCMinistry@gmail.com" xr:uid="{7632BA16-6DDD-4A31-B699-8930C1B64BE5}"/>
    <hyperlink ref="Q349" r:id="rId653" xr:uid="{4BDFD1AF-B4D9-4AB1-AC1E-6A07E6558414}"/>
    <hyperlink ref="Q1308" r:id="rId654" display="shaareshalom@cwjamaica.com" xr:uid="{782480BD-3506-48B6-BC3C-3E645D467AC0}"/>
    <hyperlink ref="Q447" r:id="rId655" xr:uid="{11827B8C-703A-42FC-8F38-C1A89E7E0B1D}"/>
    <hyperlink ref="Q1001" r:id="rId656" display="ACIR50@YAHOO.COM" xr:uid="{A069A271-D3B2-4612-B6EC-80A9BE018152}"/>
    <hyperlink ref="Q444" r:id="rId657" xr:uid="{64A0BB27-08CB-4C8B-AFC8-CC2F4417F33D}"/>
    <hyperlink ref="Q398" r:id="rId658" display="donovanbeersingh2012@hotmail.com" xr:uid="{1834F42A-C30B-462E-AC5F-71DA407F007D}"/>
    <hyperlink ref="Q1378" r:id="rId659" xr:uid="{4F8034BB-5E6E-4AF1-9CDD-354B832508CA}"/>
    <hyperlink ref="Q569" r:id="rId660" xr:uid="{EF4792A8-FE6B-4DEA-BF55-45AFE3FD21B3}"/>
    <hyperlink ref="Q233" r:id="rId661" xr:uid="{E93D0C0D-9A85-40EE-810C-D197174B7C6D}"/>
    <hyperlink ref="Q781" r:id="rId662" xr:uid="{D74C1B0E-B729-475E-B12A-5D593C26BD47}"/>
    <hyperlink ref="Q426" r:id="rId663" xr:uid="{41EA3A2E-5B32-4EA6-8627-F6F11FA47D8F}"/>
    <hyperlink ref="Q357" r:id="rId664" display="malene@freedomimaginaries.org" xr:uid="{A007A102-F470-41B0-9627-F91246D2F444}"/>
    <hyperlink ref="Q65" r:id="rId665" display="auldsacademy@aacf.ca                                                                       HA" xr:uid="{B8585D25-7A44-45B3-963D-15EC467DB0D9}"/>
    <hyperlink ref="Q566" r:id="rId666" display="TONYLLEWARS@GMAIL.COM" xr:uid="{938487AB-B323-445E-9102-D360B3FCD589}"/>
    <hyperlink ref="Q535" r:id="rId667" display="sonja@instam.org" xr:uid="{D9CA8BDA-CB3D-4FB1-A14F-47352C2FF546}"/>
    <hyperlink ref="Q1176" r:id="rId668" display="Pcsmith1010@gmail.com" xr:uid="{5FA5D131-D2D2-41EA-8847-56FB973A9562}"/>
    <hyperlink ref="Q514" r:id="rId669" display="keneisha21porter@gmail.com" xr:uid="{B09B3952-097E-487C-9FEB-F0D77EA6C93C}"/>
    <hyperlink ref="Q1342" r:id="rId670" display="walthamparkcommunityclub@gmail.com" xr:uid="{1034688A-C7EA-4D03-ABA3-1D243175424D}"/>
    <hyperlink ref="Q1045" r:id="rId671" xr:uid="{0EB22CB1-9C29-4F12-A841-B55D23CE47D9}"/>
    <hyperlink ref="Q479" r:id="rId672" display="mailto:bawilson.doc@gmail.com" xr:uid="{37BD5C88-5684-4CCB-8FBF-C09717867881}"/>
    <hyperlink ref="Q1140" r:id="rId673" display="jeanettermarielacaille@gmail.com" xr:uid="{69775E49-B5F1-4916-809C-2B9E25AF81E2}"/>
    <hyperlink ref="Q1297" r:id="rId674" xr:uid="{53FBE343-F219-41B3-AC63-62E49620A160}"/>
    <hyperlink ref="Q180" r:id="rId675" xr:uid="{BF4DD0AF-C04B-4E45-B839-6D4C7A5CAC2D}"/>
    <hyperlink ref="Q300" r:id="rId676" xr:uid="{EB881AA8-B245-49A1-96D2-B5A60FC8665F}"/>
    <hyperlink ref="Q379" r:id="rId677" xr:uid="{B6D791D5-A74E-4999-A37A-C1F4E7254AA0}"/>
    <hyperlink ref="Q751" r:id="rId678" xr:uid="{3C43E69C-4BC4-4D93-80A4-27AE4F7C0721}"/>
    <hyperlink ref="Q660" r:id="rId679" xr:uid="{3E106042-A21E-47E0-8AD8-9B4DC03133D0}"/>
    <hyperlink ref="Q341" r:id="rId680" xr:uid="{EDA4BFB0-440F-4FB7-AD3C-40E662A42C3A}"/>
    <hyperlink ref="Q734" r:id="rId681" display="JANT5755@GMAIL.COM" xr:uid="{0D241C09-F759-4274-BD93-C14C14B550DF}"/>
    <hyperlink ref="Q878" r:id="rId682" xr:uid="{D2169B0A-A22E-47B5-A0E7-0E9F4E74FFDC}"/>
    <hyperlink ref="Q1317" r:id="rId683" display="urbantails2020@gmail.com" xr:uid="{8A2AE145-80A9-4F0E-822B-35993333F327}"/>
    <hyperlink ref="Q363" r:id="rId684" display="Fresh.fire.now@gmail.com" xr:uid="{CA57B9EE-06F3-49B8-A4DA-523A1EE21125}"/>
    <hyperlink ref="Q954" r:id="rId685" display="lisclayton77@hotmail.com" xr:uid="{1CC1F0B4-0E78-4D4C-BB2C-6C6B97DA8A40}"/>
    <hyperlink ref="Q472" r:id="rId686" xr:uid="{9808D46B-CEA4-4AC2-9BBE-E5031027D219}"/>
    <hyperlink ref="Q214" r:id="rId687" xr:uid="{A7970B1C-BE92-4CBC-A2B9-2FAB21D272FA}"/>
    <hyperlink ref="Q187" r:id="rId688" xr:uid="{1EF550BB-C74D-4FE0-AA03-547E19B70A09}"/>
    <hyperlink ref="Q193" r:id="rId689" display="cgmajamaica@yahoo.com" xr:uid="{166EB32D-A127-4ACE-AE85-B2B6550DCB80}"/>
    <hyperlink ref="Q1362" r:id="rId690" display="hello@wmwja.org" xr:uid="{9A88615D-BA88-4E96-B60E-2D2B93D90255}"/>
    <hyperlink ref="Q1351" r:id="rId691" display="brown.evadney@gmail.com" xr:uid="{EFB48131-B4B3-458B-98F2-F536F4738A95}"/>
    <hyperlink ref="Q110" r:id="rId692" display="bkbhartimody@yahoo.com" xr:uid="{DB7CD8D9-B881-4421-BB1B-CB2ED1DB67C0}"/>
    <hyperlink ref="Q529" r:id="rId693" display="insideoutchurchint@gmail.com" xr:uid="{918C1112-67E9-4AC0-A1D5-4DB25F600412}"/>
    <hyperlink ref="Q543" r:id="rId694" display="daricketts@cwjamaica.com" xr:uid="{E9F14DFD-07D0-4162-95CA-C5AA18676FB0}"/>
    <hyperlink ref="Q548" r:id="rId695" xr:uid="{799D27E5-EDF4-4E83-957F-CB3AAEB2D733}"/>
    <hyperlink ref="Q1392" r:id="rId696" xr:uid="{0EBCB4BB-BB28-4EE1-A87A-ADBE9B7336F9}"/>
    <hyperlink ref="Q1350" r:id="rId697" xr:uid="{25C839BB-C882-488B-90A0-F6A38735199C}"/>
    <hyperlink ref="Q1335" r:id="rId698" xr:uid="{B9812D98-D2EC-4161-A697-0B3676A67C9A}"/>
    <hyperlink ref="Q1285" r:id="rId699" display="treasurebeachturtlegroupja@gmail.com" xr:uid="{A5E562D2-9A9B-455D-852F-9B254B2D2BB8}"/>
    <hyperlink ref="Q1221" r:id="rId700" xr:uid="{B87A4CB3-3C0B-4740-AD57-BEF58E09A02B}"/>
    <hyperlink ref="Q1168" r:id="rId701" xr:uid="{D135235E-1DB9-4E63-AD1D-DCC2936FD8F8}"/>
    <hyperlink ref="Q1101" r:id="rId702" display="Tcjcentre_hq@yahoo.com" xr:uid="{92985040-7C61-4364-B6DD-06306C7C7479}"/>
    <hyperlink ref="Q958" r:id="rId703" xr:uid="{1DACB432-94C0-4424-8A3F-679485643D7B}"/>
    <hyperlink ref="Q927" r:id="rId704" display="matthew@greenaap.bm" xr:uid="{14046CE1-33A9-4B4A-96CB-99E51BB770DA}"/>
    <hyperlink ref="Q397" r:id="rId705" xr:uid="{C11E7D2E-C88D-4B57-9B74-24CE53804AEE}"/>
    <hyperlink ref="Q888" r:id="rId706" display="blackaleciasherly@gmail.com" xr:uid="{8469AA30-47B4-431B-954A-BECF50A58D80}"/>
    <hyperlink ref="Q342" r:id="rId707" xr:uid="{48D46277-490B-4F0B-9E34-2E5774045AAA}"/>
    <hyperlink ref="Q848" r:id="rId708" xr:uid="{C6366375-D731-4C09-8A95-5DEF9B43C2F4}"/>
    <hyperlink ref="Q823" r:id="rId709" xr:uid="{6F68C96F-EDC6-4CEC-8113-A1A2E7E56A96}"/>
    <hyperlink ref="Q774" r:id="rId710" xr:uid="{3F6E32BB-5988-481A-8C1E-652D5BC01DCA}"/>
    <hyperlink ref="Q768" r:id="rId711" xr:uid="{BAE09171-DEC9-45C3-A569-5720BCE32B52}"/>
    <hyperlink ref="Q766" r:id="rId712" display="dsatchwell@yahoo.com" xr:uid="{9D5F87D6-DFF2-45FA-8280-E1E34784E4F0}"/>
    <hyperlink ref="Q765" r:id="rId713" xr:uid="{62D4D036-8886-4831-B56D-90F898DB80A6}"/>
    <hyperlink ref="Q735" r:id="rId714" xr:uid="{81E9E5F1-DA5E-4F59-B735-B89886E4A4CF}"/>
    <hyperlink ref="Q722" r:id="rId715" xr:uid="{FB870583-0F1D-4217-980D-163AF42F79B6}"/>
    <hyperlink ref="Q691" r:id="rId716" xr:uid="{F07E2900-C02F-4918-B472-A1CB3761BE7B}"/>
    <hyperlink ref="Q267" r:id="rId717" xr:uid="{C06B2FD2-4A74-4824-9A5C-6F77B97F15E5}"/>
    <hyperlink ref="Q685" r:id="rId718" display="ureggaet@yahoo.com" xr:uid="{7765E46D-6C88-46C3-8F6E-5B0BF4AA897C}"/>
    <hyperlink ref="Q358" r:id="rId719" display="freedomskateparkja@gmail.com" xr:uid="{810AB843-13DA-4584-949A-21C93B3D121F}"/>
    <hyperlink ref="Q6" r:id="rId720" display="venitiajolie@itelinternational.com" xr:uid="{64B226A4-D65E-44B6-9DB9-B8467BFAE612}"/>
    <hyperlink ref="Q3" r:id="rId721" xr:uid="{20B79067-F78E-4E42-9BA4-74AE07FE28BE}"/>
    <hyperlink ref="Q196" r:id="rId722" display="leshaw57@hotmail.com" xr:uid="{65CF3679-A4A3-45A8-8CAA-B1DEAECBE55D}"/>
    <hyperlink ref="Q943" r:id="rId723" display="lenoyprendy@yahoo.com" xr:uid="{2895F9A5-3FF0-459B-9AF1-7FB9C246A341}"/>
    <hyperlink ref="Q356" r:id="rId724" display="mary/arieltriton97@gmail.com" xr:uid="{45563BE9-546F-4C7E-8A9F-5E7F9D6B386B}"/>
    <hyperlink ref="Q13" r:id="rId725" display="cveira@stewartsautosales.com" xr:uid="{BB4C2FEA-7E1F-4291-977A-E5ABA899E2E6}"/>
    <hyperlink ref="Q70" r:id="rId726" xr:uid="{FF28EEA8-312C-4C2D-B3A3-F8863F037DF9}"/>
    <hyperlink ref="Q44" r:id="rId727" xr:uid="{90228DCF-69C7-40A1-A546-15652D4895A2}"/>
    <hyperlink ref="Q41" r:id="rId728" display="kimesha.walters@gmail.com" xr:uid="{94518536-9287-4EA6-B22B-FEF8440C0DE0}"/>
    <hyperlink ref="Q38" r:id="rId729" display="frannera23@yahoo.com" xr:uid="{19AC8549-77C7-4933-B5FB-05B450A725C6}"/>
    <hyperlink ref="Q37" r:id="rId730" xr:uid="{949EF698-168C-4027-8717-8B1A84FF4E41}"/>
    <hyperlink ref="Q57" r:id="rId731" xr:uid="{6B0FD295-A59C-486F-88AF-57C81213D228}"/>
    <hyperlink ref="Q919" r:id="rId732" display="palmermarcia58@gmail.com" xr:uid="{20A0F149-4B96-4016-905E-CF09DAD99D9E}"/>
    <hyperlink ref="Q272" r:id="rId733" xr:uid="{1F7EA97D-3BFE-44BC-A46D-92C00095C16D}"/>
    <hyperlink ref="Q1153" r:id="rId734" display="clientservices@cocnjamaica.com" xr:uid="{6AA9D17F-35F5-4608-BF74-D9C83B05B85C}"/>
    <hyperlink ref="Q89" r:id="rId735" xr:uid="{87C01C80-2FD0-470F-9D4F-29FFAE204EA2}"/>
    <hyperlink ref="Q87" r:id="rId736" xr:uid="{30A1241A-F0A5-4604-A9FA-739F3612AF72}"/>
    <hyperlink ref="Q86" r:id="rId737" xr:uid="{65D2F19B-5991-46EF-BE11-45AEE62F7C17}"/>
    <hyperlink ref="Q81" r:id="rId738" display="beitshalomja@gmail.com" xr:uid="{CE3C1510-639C-4DAA-83CA-F258030328EC}"/>
    <hyperlink ref="Q79" r:id="rId739" display="jermaine.butler@beachrecoveryfoundation.org" xr:uid="{853CF1B9-FF9E-4178-9278-D3F67A977F0B}"/>
    <hyperlink ref="Q74" r:id="rId740" xr:uid="{9260DCBF-83FE-41CF-8413-5759814D91D8}"/>
    <hyperlink ref="Q105" r:id="rId741" display="bornagainmystic@gmail.com" xr:uid="{6D38C260-C585-4C97-9747-C56B42B7A447}"/>
    <hyperlink ref="Q96" r:id="rId742" xr:uid="{5084E2E7-D6C1-4FB1-8BC6-B2EEE3B8F799}"/>
    <hyperlink ref="Q1275" r:id="rId743" xr:uid="{CD724F33-A955-41B9-A896-6F0909F70CCB}"/>
    <hyperlink ref="Q130" r:id="rId744" display="harleancooper@yahoo.com" xr:uid="{8D7EFA59-1069-4622-A12F-03A3B2C304D8}"/>
    <hyperlink ref="Q127" r:id="rId745" xr:uid="{5B3D881A-8CDC-45FD-B2C6-155EA9E0642A}"/>
    <hyperlink ref="Q119" r:id="rId746" display="turfmusicent1@gmail.com" xr:uid="{82DFC68E-D806-4F86-A859-A3DEC1E811FD}"/>
    <hyperlink ref="Q146" r:id="rId747" display="maddenoniel@yahoo.com" xr:uid="{2E816C30-A6A3-4057-8C7E-D75E9C23CF64}"/>
    <hyperlink ref="Q203" r:id="rId748" display="citylifeja@gmail.com" xr:uid="{B73C3516-AC3C-4781-9012-6DE3C6A9B03F}"/>
    <hyperlink ref="Q197" r:id="rId749" display="neishlinkoya@hotmail.com" xr:uid="{6D6815B6-1705-497D-A714-EA7EE91B6915}"/>
    <hyperlink ref="Q670" r:id="rId750" display="andrea@kingstoncreative.org" xr:uid="{7A3409B4-9A82-485B-BEE7-F561697959F2}"/>
    <hyperlink ref="Q821" r:id="rId751" display="newcaribbeanfoundation@gmail.com" xr:uid="{12EBB343-AD18-477D-B791-DB4B2340FDED}"/>
    <hyperlink ref="Q184" r:id="rId752" xr:uid="{68B45257-C302-4A58-B4A2-D09171E2E112}"/>
    <hyperlink ref="Q198" r:id="rId753" display="cofirstborn@gmail.com" xr:uid="{1AEDE31F-C745-4966-88EE-683845042448}"/>
    <hyperlink ref="Q161" r:id="rId754" xr:uid="{BE44EF84-A8C7-410A-B72D-FD662869CF07}"/>
    <hyperlink ref="Q163" r:id="rId755" display="chainofhopeja@outlook.com" xr:uid="{F052AF1B-77DD-4B63-AE64-704859284645}"/>
    <hyperlink ref="Q160" r:id="rId756" xr:uid="{712BFC93-A3D9-45E9-919A-87C6B0F2E8D6}"/>
    <hyperlink ref="Q158" r:id="rId757" display="livingwell@carrotjarrett.com" xr:uid="{2FF44994-3788-4E36-A2EC-1A6B6B0A9026}"/>
    <hyperlink ref="Q1069" r:id="rId758" display="jaslawr@gmail.com" xr:uid="{9CC17769-B1CF-472C-AB80-CBBD72D19236}"/>
    <hyperlink ref="Q411" r:id="rId759" xr:uid="{9CA8B81E-7D4C-48AB-8D74-C52910ED826E}"/>
    <hyperlink ref="Q253" r:id="rId760" display="DTHSAAJA@GMAIL.COM" xr:uid="{22BCAF20-33B8-4A60-86E7-5E7BE73364C9}"/>
    <hyperlink ref="Q254" r:id="rId761" display="yvonne.godfrey@jm.ey.com" xr:uid="{32A13930-A39B-49BF-B2B3-5E6EF41BD571}"/>
    <hyperlink ref="Q261" r:id="rId762" xr:uid="{B8781AA6-693C-405B-97E5-A932F87442D0}"/>
    <hyperlink ref="Q937" r:id="rId763" display="recyclingpartnersltd@gmail.com                                                                                                      " xr:uid="{A8F7EB17-A605-4B2A-9BE9-F68FD31566E4}"/>
    <hyperlink ref="Q224" r:id="rId764" display="covelife@gmail.com" xr:uid="{5C66F28C-0614-43E8-B11E-D5543F6A15A8}"/>
    <hyperlink ref="Q692" r:id="rId765" display="michaeldavidwebb54@gmail.com" xr:uid="{099E009E-344B-4FC6-A2CE-DE16EF489B0D}"/>
    <hyperlink ref="Q323" r:id="rId766" xr:uid="{C574511A-6FCB-42C4-8E60-78FF858F5676}"/>
    <hyperlink ref="Q315" r:id="rId767" xr:uid="{E9B50916-1BBB-4CBF-BD93-1F9C14A20AFC}"/>
    <hyperlink ref="Q313" r:id="rId768" xr:uid="{7013C8A6-2A02-4BF5-8420-230773B409C9}"/>
    <hyperlink ref="Q309" r:id="rId769" xr:uid="{7A0E7146-D93A-4016-8FD7-AE8E7172CDA1}"/>
    <hyperlink ref="Q308" r:id="rId770" display="kingdomms123@gmail.com" xr:uid="{B3191EA4-E5A1-469E-A4EF-B59D54473B1F}"/>
    <hyperlink ref="Q284" r:id="rId771" display="jonathanwalker631@yahoo.com" xr:uid="{261670BB-FA0D-4F7C-B5AA-D447DC490EC2}"/>
    <hyperlink ref="Q390" r:id="rId772" display="xineboop@aol.com" xr:uid="{479D8561-7DD7-440A-86FB-C429AA44F0CC}"/>
    <hyperlink ref="Q368" r:id="rId773" display="RICKANESCOTT@GMAIL.COM" xr:uid="{900EDDB4-A46C-44DE-B75C-1B3AB21B5A62}"/>
    <hyperlink ref="Q351" r:id="rId774" xr:uid="{41CC1910-D950-4A31-8949-FAE9BEED50C4}"/>
    <hyperlink ref="Q343" r:id="rId775" xr:uid="{FDCABF92-92CC-44DE-BAD3-ACE687417601}"/>
    <hyperlink ref="Q387" r:id="rId776" display="georgemoodiecaresfoundation@gmail.com" xr:uid="{413BA975-0243-463F-87E5-9CF0082C76BB}"/>
    <hyperlink ref="Q335" r:id="rId777" display="mi7408s04@yahoo.com" xr:uid="{C27C5424-28D9-44D3-9DF7-1DE24EFFD3A7}"/>
    <hyperlink ref="Q333" r:id="rId778" xr:uid="{67507278-1C20-446A-8B83-46B134C2C272}"/>
    <hyperlink ref="Q371" r:id="rId779" xr:uid="{8E951061-6CCA-402B-A6A5-9307953DC3E9}"/>
    <hyperlink ref="Q438" r:id="rId780" display="sean@greenblockd.com" xr:uid="{41830F79-1BA5-4391-B3D7-103C87D74EB0}"/>
    <hyperlink ref="Q441" r:id="rId781" xr:uid="{A2962285-E6C8-4F62-82CC-748A5FC0DBAC}"/>
    <hyperlink ref="Q443" r:id="rId782" xr:uid="{3A65AA4C-9BE5-42B5-A12B-CD60B6E43C4A}"/>
    <hyperlink ref="Q442" r:id="rId783" xr:uid="{FF7471D1-D693-4B9B-9844-65F344D8E85A}"/>
    <hyperlink ref="Q420" r:id="rId784" xr:uid="{D98AA578-AE13-49F4-AA76-221E7FC22FEE}"/>
    <hyperlink ref="Q417" r:id="rId785" xr:uid="{E57C61F0-326C-4C4C-BEB2-5B13EBFD4FDE}"/>
    <hyperlink ref="Q415" r:id="rId786" xr:uid="{CB363C61-44A8-4271-8A68-D524438A7352}"/>
    <hyperlink ref="Q406" r:id="rId787" display="rochellessmith876@gmail.com" xr:uid="{3F97ACE3-20D2-45E3-97B2-3017F16C165C}"/>
    <hyperlink ref="Q1007" r:id="rId788" xr:uid="{5CA0F7BD-8C06-4398-935E-31CB0E7ADA9E}"/>
    <hyperlink ref="Q503" r:id="rId789" display="wcwkgn@hotmail.com" xr:uid="{A4D2F3CA-F28E-4A42-BB0A-5EAE8514E62B}"/>
    <hyperlink ref="Q1202" r:id="rId790" xr:uid="{228D9790-AC87-419E-B068-17340F813954}"/>
    <hyperlink ref="Q1330" r:id="rId791" display="victoryoverpastfoundation@gmail.com" xr:uid="{6CBC04F2-8AC9-4690-B0F9-44B4E443C6E4}"/>
    <hyperlink ref="Q880" r:id="rId792" display="christopher.barnes@gleanerjm.com" xr:uid="{23CFE551-AD86-4032-8654-04FB6B707BF0}"/>
    <hyperlink ref="Q819" r:id="rId793" display="shorn.stephenson@NAC-USA.0rg" xr:uid="{6F0A2B3B-8953-4418-B943-D7882E8EE1D1}"/>
    <hyperlink ref="Q851" r:id="rId794" xr:uid="{CDD22264-28EE-4AFE-8885-77D69754D95D}"/>
    <hyperlink ref="Q23" r:id="rId795" display="alvinrowe@gmail.com" xr:uid="{DE5A827E-55A8-4CF8-8292-FB3145658579}"/>
    <hyperlink ref="Q91" r:id="rId796" xr:uid="{E74AED24-7F1E-445A-983D-139DE733EC98}"/>
    <hyperlink ref="Q542" r:id="rId797" xr:uid="{DF3D4699-3731-4CEB-82C5-F7C6A80860C5}"/>
    <hyperlink ref="Q511" r:id="rId798" xr:uid="{F7FD2504-6D04-46FB-AC00-9A1D7CD5F0AA}"/>
    <hyperlink ref="Q606" r:id="rId799" xr:uid="{7B637C34-15FC-4024-B349-472C9E0E7ADB}"/>
    <hyperlink ref="Q603" r:id="rId800" xr:uid="{24CCCEFE-52C2-4506-B541-B39E5B5E3B9A}"/>
    <hyperlink ref="Q585" r:id="rId801" xr:uid="{6632F29B-BF7C-4D55-8702-644F7CED0B11}"/>
    <hyperlink ref="Q1247" r:id="rId802" display="sjjamaica@gmail.com" xr:uid="{EC03BF05-01CD-4AC7-BBDA-6C6E39846254}"/>
    <hyperlink ref="Q355" r:id="rId803" xr:uid="{89F9284F-B120-43E7-A226-8725BFA626F8}"/>
    <hyperlink ref="Q572" r:id="rId804" xr:uid="{8DA2677D-2156-43FB-8459-C3195E93B8ED}"/>
    <hyperlink ref="Q615" r:id="rId805" xr:uid="{3297D721-8813-4A63-824C-CFA44BADE99B}"/>
    <hyperlink ref="Q296" r:id="rId806" xr:uid="{9087DBCC-D9B3-478A-A76A-B2976CC6E8E1}"/>
    <hyperlink ref="Q52" r:id="rId807" xr:uid="{D9F53D92-F4DB-4133-886E-1E0B95A63E99}"/>
    <hyperlink ref="Q1233" r:id="rId808" display="preemiefoundationjamaica@gmail.com" xr:uid="{B0DC1F08-0C77-4F69-9ABE-F2BFE6F34EF0}"/>
    <hyperlink ref="Q791" r:id="rId809" xr:uid="{A94BA4CB-6629-46A9-A4B0-DE3D09016921}"/>
    <hyperlink ref="Q262" r:id="rId810" xr:uid="{60650E48-7196-4DF9-81CB-4CA34072C7DC}"/>
    <hyperlink ref="Q1296" r:id="rId811" xr:uid="{0E2B9E00-32C0-4559-9D56-057DA1B700A9}"/>
    <hyperlink ref="Q667" r:id="rId812" display="azane55@hotmail.com" xr:uid="{CD9DFAB3-325E-4566-95BB-4D267CFF7297}"/>
    <hyperlink ref="Q1372" r:id="rId813" display="trezinahgordon@gmail.com" xr:uid="{CC22CFF1-A20A-41E9-99E4-AD1E9D53AB8E}"/>
    <hyperlink ref="Q663" r:id="rId814" xr:uid="{4ED32ACB-459E-4000-A59A-15DF0F96E6F7}"/>
    <hyperlink ref="Q641" r:id="rId815" xr:uid="{A3288B64-37A9-4BC3-8014-4F88AF2542F7}"/>
    <hyperlink ref="Q636" r:id="rId816" display="paularos072@hotmail.com                                                                                                             " xr:uid="{FD7D8501-BF90-408D-BBED-F378FEC0579E}"/>
    <hyperlink ref="Q694" r:id="rId817" xr:uid="{8D6B710A-013A-40B0-811C-148CC01295A1}"/>
    <hyperlink ref="Q157" r:id="rId818" xr:uid="{50725B98-CE2F-4F0F-B4F4-24246940BD75}"/>
    <hyperlink ref="Q1358" r:id="rId819" xr:uid="{F35EEC57-9A69-4ED6-A0BB-0C15DC7B5021}"/>
    <hyperlink ref="Q259" r:id="rId820" display="support@dmffoundationltd.com" xr:uid="{6D7C8CFB-FC73-4C27-9352-D6FB4472BBD4}"/>
    <hyperlink ref="Q88" r:id="rId821" xr:uid="{1DDD2A79-57EE-4E16-934D-7E44B425A23D}"/>
    <hyperlink ref="Q1340" r:id="rId822" display="wakefieldprimaryalumniassociat@gmail.com" xr:uid="{1B8E1389-A96A-4D1C-9C6C-F199406F9FCF}"/>
    <hyperlink ref="Q1021" r:id="rId823" xr:uid="{CE1E0025-7728-4FA6-A0E8-246162CA53DC}"/>
    <hyperlink ref="Q1032" r:id="rId824" display="bishopbbrown@gmail.com" xr:uid="{DA09FD94-77F4-4121-AA6F-00D610017513}"/>
    <hyperlink ref="Q1151" r:id="rId825" xr:uid="{40DEBC02-B748-4FE6-9325-A84F3FFF62D0}"/>
    <hyperlink ref="Q126" r:id="rId826" display="cariphilianlliance@gmai.com" xr:uid="{0B231320-8291-44F1-8726-CAD5525FFAC9}"/>
    <hyperlink ref="Q1049" r:id="rId827" display="ionie360@yahoo.com" xr:uid="{D28CAA8B-4F4D-426A-9C6E-8585847181B7}"/>
    <hyperlink ref="Q1063" r:id="rId828" xr:uid="{B5B00660-64BD-41CC-B7EA-37A1CCAA03EC}"/>
    <hyperlink ref="Q1080" r:id="rId829" xr:uid="{AB77FBF2-0D7D-4106-B23F-7DE9E384FED5}"/>
    <hyperlink ref="Q1104" r:id="rId830" display="Templeoflight@cwjamaica.com                                                                                                                   " xr:uid="{5F972CF9-A903-491E-B4E7-26770E92BA3F}"/>
    <hyperlink ref="Q125" r:id="rId831" xr:uid="{04F78A56-935D-42A5-BB30-1BDE74FD740F}"/>
    <hyperlink ref="Q1097" r:id="rId832" display="info@teachittokids.org" xr:uid="{CB5B3440-A850-4A13-8B60-5A0BA6A94E9D}"/>
    <hyperlink ref="Q1098" r:id="rId833" xr:uid="{61373453-D61C-4B36-823A-5193968CEF51}"/>
    <hyperlink ref="Q1108" r:id="rId834" xr:uid="{551C7A34-ED4A-46C0-B21C-88E05EA73A33}"/>
    <hyperlink ref="Q1148" r:id="rId835" xr:uid="{553BE341-121D-46E8-896F-98F9C061ACEA}"/>
    <hyperlink ref="Q739" r:id="rId836" xr:uid="{8E73E69E-0FB2-4B98-AC77-D8C0277151F8}"/>
    <hyperlink ref="Q798" r:id="rId837" xr:uid="{3D436DBD-8A16-4264-B8A1-13BCE1175E79}"/>
    <hyperlink ref="Q779" r:id="rId838" display="natliewhitewalker@gmail.com.com" xr:uid="{EC6CD85B-1E59-4C4B-85DD-DAAAE4BC9EBF}"/>
    <hyperlink ref="Q528" r:id="rId839" display="Innercitybusinessprojects@gmail.com" xr:uid="{3A515035-BFEC-4061-B294-5ED4CA55BA7B}"/>
    <hyperlink ref="Q908" r:id="rId840" display="tucker@tuckerlawllc.com" xr:uid="{63A223C4-8FD3-4619-B942-316C9D9487FA}"/>
    <hyperlink ref="Q899" r:id="rId841" xr:uid="{CD7624E3-72F7-4F2F-B60B-40F05C74A264}"/>
    <hyperlink ref="Q1128" r:id="rId842" display="bihenrystere@gmail.com" xr:uid="{CC3658D7-92B2-44C5-A8F6-2D2BFA32E133}"/>
    <hyperlink ref="Q941" r:id="rId843" display="vicduncan123@gmail.com" xr:uid="{78010D31-AB22-4280-8A13-6EE0D0ADB5FB}"/>
    <hyperlink ref="Q983" r:id="rId844" display="cdavisbarham@yahoo.com" xr:uid="{BBDED4C9-E44B-4A24-B6B8-E9C213722B4E}"/>
    <hyperlink ref="Q993" r:id="rId845" xr:uid="{3EE70830-F068-4998-9E89-27E7877F84BB}"/>
    <hyperlink ref="Q947" r:id="rId846" display="sgordon@rehodothinternational.inc                                                                  " xr:uid="{11D65903-130D-4925-BD8F-3AB5E0E322D5}"/>
    <hyperlink ref="Q1154" r:id="rId847" xr:uid="{5F611E9C-0C43-4E83-98B8-18C67B845745}"/>
    <hyperlink ref="Q1316" r:id="rId848" xr:uid="{C1C128A6-8460-43CF-B183-B98ACA7FFB29}"/>
    <hyperlink ref="Q629" r:id="rId849" xr:uid="{A68ED40E-7E36-44E4-B0C4-3547A185162B}"/>
    <hyperlink ref="Q399" r:id="rId850" xr:uid="{5F56E477-91D2-4C0D-9DEE-D9CA5A2489F7}"/>
    <hyperlink ref="Q1244" r:id="rId851" xr:uid="{7E5E20A6-5712-4638-8878-279F4DF3C1FF}"/>
    <hyperlink ref="Q1199" r:id="rId852" display="newjackcityent@gmail.com" xr:uid="{B5A086F5-D4A4-429E-B79C-BD2CF48FC9AD}"/>
    <hyperlink ref="Q1257" r:id="rId853" display="lambert_jermaine@yahoo.com " xr:uid="{CFD46CBC-8B55-4FC6-A8CD-DB8A9CDF1616}"/>
    <hyperlink ref="Q1256" r:id="rId854" xr:uid="{C43220EF-58F0-44E1-98EA-FE1F372A17CC}"/>
    <hyperlink ref="Q1291" r:id="rId855" display="bowensamuel3@gmail.com" xr:uid="{B8F60E74-8510-4C90-B205-519644E1460D}"/>
    <hyperlink ref="Q1258" r:id="rId856" xr:uid="{27F1E552-76B9-406E-8629-883DD48D1A2A}"/>
    <hyperlink ref="Q1320" r:id="rId857" xr:uid="{352037F1-72D0-4E33-9127-61F3000FAD3B}"/>
    <hyperlink ref="Q1093" r:id="rId858" xr:uid="{768BA1D5-8726-4D33-867D-30CB22C9341F}"/>
    <hyperlink ref="Q55" r:id="rId859" xr:uid="{A64A6092-F86F-495D-85B4-90F55EF0E704}"/>
    <hyperlink ref="Q1324" r:id="rId860" display="valdahopefoundation@gmail.com" xr:uid="{761C85D2-B904-42B9-A919-CF57E4090999}"/>
    <hyperlink ref="Q10" r:id="rId861" display="jaspices@acdivoca-jm.org" xr:uid="{B66980C3-F150-4942-8CB8-F6973E77768B}"/>
    <hyperlink ref="Q461" r:id="rId862" xr:uid="{75F550B9-C89D-48FD-BE41-BE90A3E63B15}"/>
    <hyperlink ref="Q850" r:id="rId863" xr:uid="{6CF14A26-501D-4555-AEF4-3E14D3F07BCF}"/>
    <hyperlink ref="Q680" r:id="rId864" xr:uid="{8A3E9357-6EC6-4866-B10D-2E0D688D0BDA}"/>
    <hyperlink ref="Q162" r:id="rId865" display="rabbi@chabadofijamaica.com" xr:uid="{32FDE992-70D5-423A-B90A-FDAB1D35A5D8}"/>
    <hyperlink ref="Q248" r:id="rId866" xr:uid="{CD450CEC-D0FC-450E-AEAB-0FCB695E2015}"/>
    <hyperlink ref="Q166" r:id="rId867" xr:uid="{EAADFC16-6C03-4469-96FC-3B89FE75164F}"/>
    <hyperlink ref="Q775" r:id="rId868" xr:uid="{B293E1C6-46B3-4175-92A9-6DA6A4442DEA}"/>
    <hyperlink ref="Q934" r:id="rId869" xr:uid="{DED5827D-6EEC-4929-BA78-64A6548CCACD}"/>
  </hyperlinks>
  <printOptions horizontalCentered="1" verticalCentered="1" gridLines="1"/>
  <pageMargins left="0.7" right="0.7" top="0.75" bottom="0.75" header="0.3" footer="0.3"/>
  <pageSetup paperSize="5" scale="29" fitToHeight="0" orientation="landscape" r:id="rId870"/>
  <headerFooter>
    <oddHeader>&amp;C&amp;11
&amp;11
&amp;11
&amp;G</oddHeader>
  </headerFooter>
  <rowBreaks count="1" manualBreakCount="1">
    <brk id="1253" max="16383" man="1"/>
  </rowBreaks>
  <customProperties>
    <customPr name="AblebitsBackupSheet" r:id="rId871"/>
  </customProperties>
  <legacyDrawingHF r:id="rId872"/>
  <tableParts count="1">
    <tablePart r:id="rId87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2" tint="-0.499984740745262"/>
    <pageSetUpPr fitToPage="1"/>
  </sheetPr>
  <dimension ref="A1:Y231"/>
  <sheetViews>
    <sheetView view="pageBreakPreview" zoomScale="90" zoomScaleNormal="80" zoomScaleSheetLayoutView="90" workbookViewId="0">
      <pane ySplit="1" topLeftCell="A2" activePane="bottomLeft" state="frozen"/>
      <selection activeCell="A6" sqref="A6"/>
      <selection pane="bottomLeft" activeCell="B3" sqref="B3"/>
    </sheetView>
  </sheetViews>
  <sheetFormatPr defaultRowHeight="14.6" x14ac:dyDescent="0.4"/>
  <cols>
    <col min="1" max="3" width="22" customWidth="1"/>
    <col min="4" max="4" width="24.53515625" customWidth="1"/>
    <col min="5" max="7" width="14.4609375" customWidth="1"/>
    <col min="8" max="8" width="16.3046875" customWidth="1"/>
    <col min="9" max="9" width="55.3046875" customWidth="1"/>
    <col min="10" max="10" width="36.3046875" customWidth="1"/>
    <col min="11" max="12" width="17.07421875" customWidth="1"/>
    <col min="13" max="13" width="26.84375" customWidth="1"/>
    <col min="14" max="14" width="17.07421875" customWidth="1"/>
    <col min="15" max="15" width="32.3046875" customWidth="1"/>
    <col min="16" max="16" width="17" customWidth="1"/>
    <col min="17" max="17" width="53" customWidth="1"/>
    <col min="18" max="18" width="56.69140625" customWidth="1"/>
    <col min="19" max="19" width="32.84375" customWidth="1"/>
    <col min="20" max="20" width="54.3046875" customWidth="1"/>
    <col min="21" max="21" width="21.3046875" customWidth="1"/>
    <col min="22" max="22" width="19" customWidth="1"/>
    <col min="23" max="23" width="21.84375" customWidth="1"/>
    <col min="24" max="24" width="12.69140625" customWidth="1"/>
  </cols>
  <sheetData>
    <row r="1" spans="1:24" s="18" customFormat="1" ht="73.75" x14ac:dyDescent="0.4">
      <c r="A1" s="34" t="s">
        <v>424</v>
      </c>
      <c r="B1" s="34" t="s">
        <v>3198</v>
      </c>
      <c r="C1" s="34" t="s">
        <v>3235</v>
      </c>
      <c r="D1" s="34" t="s">
        <v>0</v>
      </c>
      <c r="E1" s="35" t="s">
        <v>2409</v>
      </c>
      <c r="F1" s="34" t="s">
        <v>2410</v>
      </c>
      <c r="G1" s="34" t="s">
        <v>1541</v>
      </c>
      <c r="H1" s="36" t="s">
        <v>3</v>
      </c>
      <c r="I1" s="34" t="s">
        <v>394</v>
      </c>
      <c r="J1" s="34" t="s">
        <v>395</v>
      </c>
      <c r="K1" s="34" t="s">
        <v>1</v>
      </c>
      <c r="L1" s="34" t="s">
        <v>2552</v>
      </c>
      <c r="M1" s="34" t="s">
        <v>2552</v>
      </c>
      <c r="N1" s="34" t="s">
        <v>1888</v>
      </c>
      <c r="O1" s="34" t="s">
        <v>400</v>
      </c>
      <c r="P1" s="34" t="s">
        <v>6260</v>
      </c>
      <c r="Q1" s="34" t="s">
        <v>7925</v>
      </c>
      <c r="R1" s="34" t="s">
        <v>207</v>
      </c>
      <c r="S1" s="34" t="s">
        <v>396</v>
      </c>
      <c r="T1" s="34" t="s">
        <v>401</v>
      </c>
      <c r="U1" s="34" t="s">
        <v>3213</v>
      </c>
      <c r="V1" s="35" t="s">
        <v>565</v>
      </c>
      <c r="W1" s="35" t="s">
        <v>3275</v>
      </c>
      <c r="X1" s="35" t="s">
        <v>2558</v>
      </c>
    </row>
    <row r="2" spans="1:24" ht="15" x14ac:dyDescent="0.4">
      <c r="A2" s="143" t="s">
        <v>10363</v>
      </c>
      <c r="B2" s="143" t="s">
        <v>10364</v>
      </c>
      <c r="C2" s="128" t="s">
        <v>10365</v>
      </c>
      <c r="D2" s="128" t="s">
        <v>10366</v>
      </c>
      <c r="E2" s="129" t="s">
        <v>10367</v>
      </c>
      <c r="F2" s="130" t="s">
        <v>10368</v>
      </c>
      <c r="G2" s="130" t="s">
        <v>10369</v>
      </c>
      <c r="H2" s="131" t="s">
        <v>10370</v>
      </c>
      <c r="I2" s="128" t="s">
        <v>10371</v>
      </c>
      <c r="J2" s="128" t="s">
        <v>10372</v>
      </c>
      <c r="K2" s="128" t="s">
        <v>10373</v>
      </c>
      <c r="L2" s="128" t="s">
        <v>10374</v>
      </c>
      <c r="M2" s="128" t="s">
        <v>10375</v>
      </c>
      <c r="N2" s="138" t="s">
        <v>10376</v>
      </c>
      <c r="O2" s="128" t="s">
        <v>10377</v>
      </c>
      <c r="P2" s="128" t="s">
        <v>10378</v>
      </c>
      <c r="Q2" s="128" t="s">
        <v>10379</v>
      </c>
      <c r="R2" s="118" t="s">
        <v>10380</v>
      </c>
      <c r="S2" s="128" t="s">
        <v>10381</v>
      </c>
      <c r="T2" s="141" t="s">
        <v>10382</v>
      </c>
      <c r="U2" s="135" t="s">
        <v>10383</v>
      </c>
      <c r="V2" s="136" t="s">
        <v>10384</v>
      </c>
      <c r="W2" s="137" t="s">
        <v>10385</v>
      </c>
      <c r="X2" s="119" t="s">
        <v>10386</v>
      </c>
    </row>
    <row r="3" spans="1:24" ht="71.150000000000006" customHeight="1" x14ac:dyDescent="0.4">
      <c r="A3" s="54"/>
      <c r="B3" s="54"/>
      <c r="C3" s="52" t="str">
        <f t="shared" ref="C3:C34" ca="1" si="0">IF(G3&lt;TODAY(),"Expired","Active")</f>
        <v>Expired</v>
      </c>
      <c r="D3" s="52" t="s">
        <v>815</v>
      </c>
      <c r="E3" s="55">
        <v>42579</v>
      </c>
      <c r="F3" s="56">
        <f>E3</f>
        <v>42579</v>
      </c>
      <c r="G3" s="56">
        <f t="shared" ref="G3:G34" si="1">DATE(YEAR(F3)+2,MONTH(F3),DAY(F3)-1)</f>
        <v>43308</v>
      </c>
      <c r="H3" s="51" t="s">
        <v>817</v>
      </c>
      <c r="I3" s="52" t="s">
        <v>827</v>
      </c>
      <c r="J3" s="52" t="s">
        <v>3496</v>
      </c>
      <c r="K3" s="52" t="s">
        <v>45</v>
      </c>
      <c r="L3" s="52" t="s">
        <v>3492</v>
      </c>
      <c r="M3" s="52" t="s">
        <v>2467</v>
      </c>
      <c r="N3" s="57" t="str">
        <f t="shared" ref="N3:N34" si="2">IF(EXACT(M3,"C - COMPANY ACT"),"LP",IF(EXACT(M3,"V- VEST ACT (WITHIN PARLIAMENT) "),"LP",IF(EXACT(M3,"FS - FRIENDLY SOCIETIES ACT"),"LP",IF(EXACT(M3,"UN - UNICORPORATED"),"LA",""))))</f>
        <v>LP</v>
      </c>
      <c r="O3" s="52" t="s">
        <v>6261</v>
      </c>
      <c r="P3" s="52" t="str">
        <f t="shared" ref="P3:P34" si="3">IF(EXACT(O3,"Overseas Charities Operating in Jamaica"),"Medium",IF(EXACT(O3,"Muslim Groups/Foundations"),"Medium",IF(EXACT(O3,"Churches"),"Low",IF(EXACT(O3,"Benevolent Societies"),"Low",IF(EXACT(O3,"Alumni/Past Students Associations"),"Low",IF(EXACT(O3,"Schools(Government/Private)"),"Low",IF(EXACT(O3,"Govt.Based Trusts/Charities"),"Low",IF(EXACT(O3,"Trust"),"Medium",IF(EXACT(O3,"Company Based Foundations"),"Medium",IF(EXACT(O3,"Other Foundations"),"Medium",IF(EXACT(O3,"Unincorporated Groups"),"Medium","")))))))))))</f>
        <v>Medium</v>
      </c>
      <c r="Q3" s="52" t="s">
        <v>10462</v>
      </c>
      <c r="R3" s="58" t="s">
        <v>7383</v>
      </c>
      <c r="S3" s="52" t="s">
        <v>9694</v>
      </c>
      <c r="T3" s="69" t="s">
        <v>6644</v>
      </c>
      <c r="U3" s="60">
        <f t="shared" ref="U3:U66" si="4">SUM(G3)</f>
        <v>43308</v>
      </c>
      <c r="V3" s="61">
        <v>45813</v>
      </c>
      <c r="W3" s="62" t="s">
        <v>10311</v>
      </c>
      <c r="X3" s="63">
        <v>1</v>
      </c>
    </row>
    <row r="4" spans="1:24" ht="71.150000000000006" customHeight="1" x14ac:dyDescent="0.4">
      <c r="A4" s="64"/>
      <c r="B4" s="64"/>
      <c r="C4" s="52" t="str">
        <f t="shared" ca="1" si="0"/>
        <v>Expired</v>
      </c>
      <c r="D4" s="52" t="s">
        <v>2189</v>
      </c>
      <c r="E4" s="56">
        <v>44246</v>
      </c>
      <c r="F4" s="56">
        <f>E4</f>
        <v>44246</v>
      </c>
      <c r="G4" s="56">
        <f t="shared" si="1"/>
        <v>44975</v>
      </c>
      <c r="H4" s="52" t="s">
        <v>2190</v>
      </c>
      <c r="I4" s="52" t="s">
        <v>8026</v>
      </c>
      <c r="J4" s="52" t="s">
        <v>3519</v>
      </c>
      <c r="K4" s="52" t="s">
        <v>45</v>
      </c>
      <c r="L4" s="52" t="s">
        <v>3492</v>
      </c>
      <c r="M4" s="52" t="s">
        <v>2467</v>
      </c>
      <c r="N4" s="57" t="str">
        <f t="shared" si="2"/>
        <v>LP</v>
      </c>
      <c r="O4" s="52" t="s">
        <v>6261</v>
      </c>
      <c r="P4" s="52" t="str">
        <f t="shared" si="3"/>
        <v>Medium</v>
      </c>
      <c r="Q4" s="52" t="s">
        <v>9977</v>
      </c>
      <c r="R4" s="58" t="s">
        <v>3520</v>
      </c>
      <c r="S4" s="52" t="s">
        <v>8028</v>
      </c>
      <c r="T4" s="59" t="s">
        <v>8027</v>
      </c>
      <c r="U4" s="60">
        <f t="shared" si="4"/>
        <v>44975</v>
      </c>
      <c r="V4" s="61">
        <v>45525</v>
      </c>
      <c r="W4" s="62" t="s">
        <v>3276</v>
      </c>
      <c r="X4" s="63">
        <v>1</v>
      </c>
    </row>
    <row r="5" spans="1:24" ht="71.150000000000006" customHeight="1" x14ac:dyDescent="0.4">
      <c r="A5" s="65"/>
      <c r="B5" s="67"/>
      <c r="C5" s="52" t="str">
        <f t="shared" ca="1" si="0"/>
        <v>Expired</v>
      </c>
      <c r="D5" s="52" t="s">
        <v>5941</v>
      </c>
      <c r="E5" s="56">
        <v>43266</v>
      </c>
      <c r="F5" s="56">
        <v>44727</v>
      </c>
      <c r="G5" s="56">
        <f t="shared" si="1"/>
        <v>45457</v>
      </c>
      <c r="H5" s="52" t="s">
        <v>1298</v>
      </c>
      <c r="I5" s="52" t="s">
        <v>6097</v>
      </c>
      <c r="J5" s="52" t="s">
        <v>3533</v>
      </c>
      <c r="K5" s="52" t="s">
        <v>23</v>
      </c>
      <c r="L5" s="52" t="s">
        <v>3492</v>
      </c>
      <c r="M5" s="52" t="s">
        <v>2467</v>
      </c>
      <c r="N5" s="57" t="str">
        <f t="shared" si="2"/>
        <v>LP</v>
      </c>
      <c r="O5" s="52" t="s">
        <v>6261</v>
      </c>
      <c r="P5" s="52" t="str">
        <f t="shared" si="3"/>
        <v>Medium</v>
      </c>
      <c r="Q5" s="52" t="s">
        <v>9835</v>
      </c>
      <c r="R5" s="58" t="s">
        <v>3534</v>
      </c>
      <c r="S5" s="52" t="s">
        <v>9836</v>
      </c>
      <c r="T5" s="59" t="s">
        <v>5942</v>
      </c>
      <c r="U5" s="60">
        <f t="shared" si="4"/>
        <v>45457</v>
      </c>
      <c r="V5" s="61">
        <v>45610</v>
      </c>
      <c r="W5" s="62" t="s">
        <v>3276</v>
      </c>
      <c r="X5" s="63">
        <v>1</v>
      </c>
    </row>
    <row r="6" spans="1:24" ht="71.150000000000006" customHeight="1" x14ac:dyDescent="0.4">
      <c r="A6" s="64" t="s">
        <v>10282</v>
      </c>
      <c r="B6" s="64"/>
      <c r="C6" s="52" t="str">
        <f t="shared" ca="1" si="0"/>
        <v>Expired</v>
      </c>
      <c r="D6" s="52" t="s">
        <v>2469</v>
      </c>
      <c r="E6" s="56">
        <v>42443</v>
      </c>
      <c r="F6" s="56">
        <v>44357</v>
      </c>
      <c r="G6" s="56">
        <f t="shared" si="1"/>
        <v>45086</v>
      </c>
      <c r="H6" s="52" t="s">
        <v>744</v>
      </c>
      <c r="I6" s="52" t="s">
        <v>745</v>
      </c>
      <c r="J6" s="52" t="s">
        <v>3536</v>
      </c>
      <c r="K6" s="52" t="s">
        <v>2325</v>
      </c>
      <c r="L6" s="52" t="s">
        <v>3492</v>
      </c>
      <c r="M6" s="52" t="s">
        <v>2467</v>
      </c>
      <c r="N6" s="57" t="str">
        <f t="shared" si="2"/>
        <v>LP</v>
      </c>
      <c r="O6" s="52" t="s">
        <v>6263</v>
      </c>
      <c r="P6" s="52" t="str">
        <f t="shared" si="3"/>
        <v>Medium</v>
      </c>
      <c r="Q6" s="52" t="s">
        <v>10032</v>
      </c>
      <c r="R6" s="58" t="s">
        <v>3538</v>
      </c>
      <c r="S6" s="52" t="s">
        <v>10033</v>
      </c>
      <c r="T6" s="59" t="s">
        <v>10034</v>
      </c>
      <c r="U6" s="60">
        <f t="shared" si="4"/>
        <v>45086</v>
      </c>
      <c r="V6" s="61">
        <v>45547</v>
      </c>
      <c r="W6" s="62" t="s">
        <v>3276</v>
      </c>
      <c r="X6" s="63">
        <v>1</v>
      </c>
    </row>
    <row r="7" spans="1:24" ht="52.85" customHeight="1" x14ac:dyDescent="0.4">
      <c r="A7" s="64" t="s">
        <v>7798</v>
      </c>
      <c r="B7" s="207">
        <v>44911</v>
      </c>
      <c r="C7" s="52" t="str">
        <f t="shared" ca="1" si="0"/>
        <v>Expired</v>
      </c>
      <c r="D7" s="52" t="s">
        <v>6301</v>
      </c>
      <c r="E7" s="56">
        <v>44911</v>
      </c>
      <c r="F7" s="56">
        <v>44911</v>
      </c>
      <c r="G7" s="56">
        <f t="shared" si="1"/>
        <v>45641</v>
      </c>
      <c r="H7" s="52" t="s">
        <v>6302</v>
      </c>
      <c r="I7" s="52" t="s">
        <v>6303</v>
      </c>
      <c r="J7" s="52" t="s">
        <v>6304</v>
      </c>
      <c r="K7" s="52" t="s">
        <v>23</v>
      </c>
      <c r="L7" s="52" t="s">
        <v>3492</v>
      </c>
      <c r="M7" s="52" t="s">
        <v>2467</v>
      </c>
      <c r="N7" s="57" t="str">
        <f t="shared" si="2"/>
        <v>LP</v>
      </c>
      <c r="O7" s="52" t="s">
        <v>6264</v>
      </c>
      <c r="P7" s="52" t="str">
        <f t="shared" si="3"/>
        <v>Low</v>
      </c>
      <c r="Q7" s="52" t="s">
        <v>7969</v>
      </c>
      <c r="R7" s="58" t="s">
        <v>7299</v>
      </c>
      <c r="S7" s="52" t="s">
        <v>6305</v>
      </c>
      <c r="T7" s="59" t="s">
        <v>6306</v>
      </c>
      <c r="U7" s="60">
        <f t="shared" si="4"/>
        <v>45641</v>
      </c>
      <c r="V7" s="61">
        <v>45712</v>
      </c>
      <c r="W7" s="62" t="s">
        <v>3276</v>
      </c>
      <c r="X7" s="63">
        <v>1</v>
      </c>
    </row>
    <row r="8" spans="1:24" ht="51" customHeight="1" x14ac:dyDescent="0.4">
      <c r="A8" s="64"/>
      <c r="B8" s="64"/>
      <c r="C8" s="52" t="str">
        <f t="shared" ca="1" si="0"/>
        <v>Expired</v>
      </c>
      <c r="D8" s="52" t="s">
        <v>2525</v>
      </c>
      <c r="E8" s="56">
        <v>43803</v>
      </c>
      <c r="F8" s="56">
        <f>E8</f>
        <v>43803</v>
      </c>
      <c r="G8" s="56">
        <f t="shared" si="1"/>
        <v>44533</v>
      </c>
      <c r="H8" s="52" t="s">
        <v>1535</v>
      </c>
      <c r="I8" s="52" t="s">
        <v>2933</v>
      </c>
      <c r="J8" s="52" t="s">
        <v>3557</v>
      </c>
      <c r="K8" s="52" t="s">
        <v>7919</v>
      </c>
      <c r="L8" s="52" t="s">
        <v>3492</v>
      </c>
      <c r="M8" s="52" t="s">
        <v>2467</v>
      </c>
      <c r="N8" s="57" t="str">
        <f t="shared" si="2"/>
        <v>LP</v>
      </c>
      <c r="O8" s="52" t="s">
        <v>6261</v>
      </c>
      <c r="P8" s="52" t="str">
        <f t="shared" si="3"/>
        <v>Medium</v>
      </c>
      <c r="Q8" s="66" t="s">
        <v>8942</v>
      </c>
      <c r="R8" s="52" t="s">
        <v>7395</v>
      </c>
      <c r="S8" s="52" t="s">
        <v>1749</v>
      </c>
      <c r="T8" s="59" t="s">
        <v>6670</v>
      </c>
      <c r="U8" s="60">
        <f t="shared" si="4"/>
        <v>44533</v>
      </c>
      <c r="V8" s="61">
        <v>45082</v>
      </c>
      <c r="W8" s="62" t="s">
        <v>3276</v>
      </c>
      <c r="X8" s="63">
        <v>1</v>
      </c>
    </row>
    <row r="9" spans="1:24" ht="51" customHeight="1" x14ac:dyDescent="0.4">
      <c r="A9" s="124" t="s">
        <v>7797</v>
      </c>
      <c r="B9" s="42"/>
      <c r="C9" s="43" t="str">
        <f t="shared" ca="1" si="0"/>
        <v>Expired</v>
      </c>
      <c r="D9" s="45" t="s">
        <v>1311</v>
      </c>
      <c r="E9" s="46">
        <v>43298</v>
      </c>
      <c r="F9" s="47">
        <v>44029</v>
      </c>
      <c r="G9" s="48">
        <f t="shared" si="1"/>
        <v>44758</v>
      </c>
      <c r="H9" s="45" t="s">
        <v>1312</v>
      </c>
      <c r="I9" s="43" t="s">
        <v>5691</v>
      </c>
      <c r="J9" s="45" t="s">
        <v>3571</v>
      </c>
      <c r="K9" s="45" t="s">
        <v>450</v>
      </c>
      <c r="L9" s="45" t="s">
        <v>2237</v>
      </c>
      <c r="M9" s="125" t="s">
        <v>2467</v>
      </c>
      <c r="N9" s="122" t="str">
        <f t="shared" si="2"/>
        <v>LP</v>
      </c>
      <c r="O9" s="45" t="s">
        <v>6263</v>
      </c>
      <c r="P9" s="43" t="str">
        <f t="shared" si="3"/>
        <v>Medium</v>
      </c>
      <c r="Q9" s="43"/>
      <c r="R9" s="121" t="s">
        <v>7300</v>
      </c>
      <c r="S9" s="45" t="s">
        <v>6540</v>
      </c>
      <c r="T9" s="127" t="s">
        <v>6541</v>
      </c>
      <c r="U9" s="60">
        <f t="shared" si="4"/>
        <v>44758</v>
      </c>
      <c r="V9" s="132" t="s">
        <v>10114</v>
      </c>
      <c r="W9" s="32" t="s">
        <v>3276</v>
      </c>
      <c r="X9" s="139">
        <v>1</v>
      </c>
    </row>
    <row r="10" spans="1:24" ht="66.650000000000006" customHeight="1" x14ac:dyDescent="0.4">
      <c r="A10" s="54"/>
      <c r="B10" s="54"/>
      <c r="C10" s="52" t="str">
        <f t="shared" ca="1" si="0"/>
        <v>Expired</v>
      </c>
      <c r="D10" s="52" t="s">
        <v>1189</v>
      </c>
      <c r="E10" s="55">
        <v>43164</v>
      </c>
      <c r="F10" s="56">
        <f>E10</f>
        <v>43164</v>
      </c>
      <c r="G10" s="56">
        <f t="shared" si="1"/>
        <v>43894</v>
      </c>
      <c r="H10" s="51" t="s">
        <v>1190</v>
      </c>
      <c r="I10" s="52" t="s">
        <v>1191</v>
      </c>
      <c r="J10" s="52" t="s">
        <v>3595</v>
      </c>
      <c r="K10" s="52" t="s">
        <v>2325</v>
      </c>
      <c r="L10" s="52" t="s">
        <v>3492</v>
      </c>
      <c r="M10" s="52" t="s">
        <v>2467</v>
      </c>
      <c r="N10" s="57" t="str">
        <f t="shared" si="2"/>
        <v>LP</v>
      </c>
      <c r="O10" s="52" t="s">
        <v>6266</v>
      </c>
      <c r="P10" s="52" t="str">
        <f t="shared" si="3"/>
        <v>Low</v>
      </c>
      <c r="Q10" s="52"/>
      <c r="R10" s="58" t="s">
        <v>7402</v>
      </c>
      <c r="S10" s="52"/>
      <c r="T10" s="59"/>
      <c r="U10" s="60">
        <f t="shared" si="4"/>
        <v>43894</v>
      </c>
      <c r="V10" s="61">
        <v>45610</v>
      </c>
      <c r="W10" s="62" t="s">
        <v>3276</v>
      </c>
      <c r="X10" s="63">
        <v>1</v>
      </c>
    </row>
    <row r="11" spans="1:24" ht="82.2" customHeight="1" x14ac:dyDescent="0.4">
      <c r="A11" s="64"/>
      <c r="B11" s="64"/>
      <c r="C11" s="52" t="str">
        <f t="shared" ca="1" si="0"/>
        <v>Expired</v>
      </c>
      <c r="D11" s="52" t="s">
        <v>640</v>
      </c>
      <c r="E11" s="56">
        <v>42247</v>
      </c>
      <c r="F11" s="56">
        <v>42978</v>
      </c>
      <c r="G11" s="56">
        <f t="shared" si="1"/>
        <v>43707</v>
      </c>
      <c r="H11" s="52" t="s">
        <v>641</v>
      </c>
      <c r="I11" s="52" t="s">
        <v>2078</v>
      </c>
      <c r="J11" s="52" t="s">
        <v>3601</v>
      </c>
      <c r="K11" s="52" t="s">
        <v>7920</v>
      </c>
      <c r="L11" s="52" t="s">
        <v>3492</v>
      </c>
      <c r="M11" s="52" t="s">
        <v>2467</v>
      </c>
      <c r="N11" s="57" t="str">
        <f t="shared" si="2"/>
        <v>LP</v>
      </c>
      <c r="O11" s="52" t="s">
        <v>6264</v>
      </c>
      <c r="P11" s="52" t="str">
        <f t="shared" si="3"/>
        <v>Low</v>
      </c>
      <c r="Q11" s="52" t="s">
        <v>749</v>
      </c>
      <c r="R11" s="58" t="s">
        <v>7304</v>
      </c>
      <c r="S11" s="52" t="s">
        <v>6709</v>
      </c>
      <c r="T11" s="59" t="s">
        <v>6708</v>
      </c>
      <c r="U11" s="60">
        <f t="shared" si="4"/>
        <v>43707</v>
      </c>
      <c r="V11" s="61">
        <v>45531</v>
      </c>
      <c r="W11" s="62" t="s">
        <v>3276</v>
      </c>
      <c r="X11" s="63">
        <v>1</v>
      </c>
    </row>
    <row r="12" spans="1:24" ht="105" x14ac:dyDescent="0.4">
      <c r="A12" s="64"/>
      <c r="B12" s="64"/>
      <c r="C12" s="52" t="str">
        <f t="shared" ca="1" si="0"/>
        <v>Expired</v>
      </c>
      <c r="D12" s="52" t="s">
        <v>595</v>
      </c>
      <c r="E12" s="56">
        <v>42184</v>
      </c>
      <c r="F12" s="56">
        <f>E12</f>
        <v>42184</v>
      </c>
      <c r="G12" s="56">
        <f t="shared" si="1"/>
        <v>42914</v>
      </c>
      <c r="H12" s="52" t="s">
        <v>596</v>
      </c>
      <c r="I12" s="52" t="s">
        <v>6099</v>
      </c>
      <c r="J12" s="52" t="s">
        <v>3618</v>
      </c>
      <c r="K12" s="52" t="s">
        <v>23</v>
      </c>
      <c r="L12" s="52" t="s">
        <v>3492</v>
      </c>
      <c r="M12" s="52" t="s">
        <v>2467</v>
      </c>
      <c r="N12" s="57" t="str">
        <f t="shared" si="2"/>
        <v>LP</v>
      </c>
      <c r="O12" s="52" t="s">
        <v>6264</v>
      </c>
      <c r="P12" s="52" t="str">
        <f t="shared" si="3"/>
        <v>Low</v>
      </c>
      <c r="Q12" s="52" t="s">
        <v>7947</v>
      </c>
      <c r="R12" s="58" t="s">
        <v>7944</v>
      </c>
      <c r="S12" s="52" t="s">
        <v>7945</v>
      </c>
      <c r="T12" s="59" t="s">
        <v>7946</v>
      </c>
      <c r="U12" s="60">
        <f t="shared" si="4"/>
        <v>42914</v>
      </c>
      <c r="V12" s="61">
        <v>45610</v>
      </c>
      <c r="W12" s="62" t="s">
        <v>3276</v>
      </c>
      <c r="X12" s="63">
        <v>1</v>
      </c>
    </row>
    <row r="13" spans="1:24" ht="105" x14ac:dyDescent="0.4">
      <c r="A13" s="65"/>
      <c r="B13" s="67"/>
      <c r="C13" s="52" t="str">
        <f t="shared" ca="1" si="0"/>
        <v>Expired</v>
      </c>
      <c r="D13" s="52" t="s">
        <v>945</v>
      </c>
      <c r="E13" s="56">
        <v>42860</v>
      </c>
      <c r="F13" s="56">
        <f>E13</f>
        <v>42860</v>
      </c>
      <c r="G13" s="56">
        <f t="shared" si="1"/>
        <v>43589</v>
      </c>
      <c r="H13" s="52" t="s">
        <v>953</v>
      </c>
      <c r="I13" s="52" t="s">
        <v>2940</v>
      </c>
      <c r="J13" s="52" t="s">
        <v>3623</v>
      </c>
      <c r="K13" s="52" t="s">
        <v>45</v>
      </c>
      <c r="L13" s="52" t="s">
        <v>3492</v>
      </c>
      <c r="M13" s="52" t="s">
        <v>2467</v>
      </c>
      <c r="N13" s="57" t="str">
        <f t="shared" si="2"/>
        <v>LP</v>
      </c>
      <c r="O13" s="52" t="s">
        <v>6264</v>
      </c>
      <c r="P13" s="52" t="str">
        <f t="shared" si="3"/>
        <v>Low</v>
      </c>
      <c r="Q13" s="52" t="s">
        <v>8085</v>
      </c>
      <c r="R13" s="58" t="s">
        <v>7405</v>
      </c>
      <c r="S13" s="52" t="s">
        <v>8086</v>
      </c>
      <c r="T13" s="59" t="s">
        <v>8087</v>
      </c>
      <c r="U13" s="60">
        <f t="shared" si="4"/>
        <v>43589</v>
      </c>
      <c r="V13" s="61">
        <v>45610</v>
      </c>
      <c r="W13" s="62" t="s">
        <v>3276</v>
      </c>
      <c r="X13" s="63">
        <v>1</v>
      </c>
    </row>
    <row r="14" spans="1:24" ht="135" x14ac:dyDescent="0.4">
      <c r="A14" s="124" t="s">
        <v>7797</v>
      </c>
      <c r="B14" s="42"/>
      <c r="C14" s="43" t="str">
        <f t="shared" ca="1" si="0"/>
        <v>Expired</v>
      </c>
      <c r="D14" s="43" t="s">
        <v>14</v>
      </c>
      <c r="E14" s="48">
        <v>41680</v>
      </c>
      <c r="F14" s="48">
        <f>E14</f>
        <v>41680</v>
      </c>
      <c r="G14" s="48">
        <f t="shared" si="1"/>
        <v>42409</v>
      </c>
      <c r="H14" s="43" t="s">
        <v>15</v>
      </c>
      <c r="I14" s="43" t="s">
        <v>3386</v>
      </c>
      <c r="J14" s="43" t="s">
        <v>3637</v>
      </c>
      <c r="K14" s="43" t="s">
        <v>7919</v>
      </c>
      <c r="L14" s="43" t="s">
        <v>3492</v>
      </c>
      <c r="M14" s="43" t="s">
        <v>2467</v>
      </c>
      <c r="N14" s="122" t="str">
        <f t="shared" si="2"/>
        <v>LP</v>
      </c>
      <c r="O14" s="43" t="s">
        <v>6263</v>
      </c>
      <c r="P14" s="43" t="str">
        <f t="shared" si="3"/>
        <v>Medium</v>
      </c>
      <c r="Q14" s="43" t="s">
        <v>9094</v>
      </c>
      <c r="R14" s="120" t="s">
        <v>7409</v>
      </c>
      <c r="S14" s="43" t="s">
        <v>9096</v>
      </c>
      <c r="T14" s="126" t="s">
        <v>9095</v>
      </c>
      <c r="U14" s="60">
        <f t="shared" si="4"/>
        <v>42409</v>
      </c>
      <c r="V14" s="132">
        <v>45315</v>
      </c>
      <c r="W14" s="32" t="s">
        <v>3276</v>
      </c>
      <c r="X14" s="139">
        <v>1</v>
      </c>
    </row>
    <row r="15" spans="1:24" ht="75" x14ac:dyDescent="0.4">
      <c r="A15" s="65"/>
      <c r="B15" s="67"/>
      <c r="C15" s="52" t="str">
        <f t="shared" ca="1" si="0"/>
        <v>Expired</v>
      </c>
      <c r="D15" s="52" t="s">
        <v>681</v>
      </c>
      <c r="E15" s="56">
        <v>42305</v>
      </c>
      <c r="F15" s="56">
        <v>43766</v>
      </c>
      <c r="G15" s="56">
        <f t="shared" si="1"/>
        <v>44496</v>
      </c>
      <c r="H15" s="52" t="s">
        <v>682</v>
      </c>
      <c r="I15" s="52" t="s">
        <v>2056</v>
      </c>
      <c r="J15" s="52" t="s">
        <v>3650</v>
      </c>
      <c r="K15" s="52" t="s">
        <v>2393</v>
      </c>
      <c r="L15" s="52" t="s">
        <v>3492</v>
      </c>
      <c r="M15" s="52" t="s">
        <v>2467</v>
      </c>
      <c r="N15" s="57" t="str">
        <f t="shared" si="2"/>
        <v>LP</v>
      </c>
      <c r="O15" s="52" t="s">
        <v>6261</v>
      </c>
      <c r="P15" s="52" t="str">
        <f t="shared" si="3"/>
        <v>Medium</v>
      </c>
      <c r="Q15" s="52"/>
      <c r="R15" s="58" t="s">
        <v>3651</v>
      </c>
      <c r="S15" s="52" t="s">
        <v>1830</v>
      </c>
      <c r="T15" s="69" t="s">
        <v>3652</v>
      </c>
      <c r="U15" s="60">
        <f t="shared" si="4"/>
        <v>44496</v>
      </c>
      <c r="V15" s="61">
        <v>45607</v>
      </c>
      <c r="W15" s="62" t="s">
        <v>3276</v>
      </c>
      <c r="X15" s="63">
        <v>1</v>
      </c>
    </row>
    <row r="16" spans="1:24" ht="37.5" customHeight="1" x14ac:dyDescent="0.4">
      <c r="A16" s="64"/>
      <c r="B16" s="64"/>
      <c r="C16" s="52" t="str">
        <f t="shared" ca="1" si="0"/>
        <v>Expired</v>
      </c>
      <c r="D16" s="52" t="s">
        <v>1320</v>
      </c>
      <c r="E16" s="56">
        <v>43321</v>
      </c>
      <c r="F16" s="56">
        <f>E16</f>
        <v>43321</v>
      </c>
      <c r="G16" s="56">
        <f t="shared" si="1"/>
        <v>44051</v>
      </c>
      <c r="H16" s="52" t="s">
        <v>1321</v>
      </c>
      <c r="I16" s="52" t="s">
        <v>2945</v>
      </c>
      <c r="J16" s="52" t="s">
        <v>3656</v>
      </c>
      <c r="K16" s="52" t="s">
        <v>7919</v>
      </c>
      <c r="L16" s="52" t="s">
        <v>3492</v>
      </c>
      <c r="M16" s="52" t="s">
        <v>2467</v>
      </c>
      <c r="N16" s="57" t="str">
        <f t="shared" si="2"/>
        <v>LP</v>
      </c>
      <c r="O16" s="52" t="s">
        <v>6266</v>
      </c>
      <c r="P16" s="52" t="str">
        <f t="shared" si="3"/>
        <v>Low</v>
      </c>
      <c r="Q16" s="52" t="s">
        <v>749</v>
      </c>
      <c r="R16" s="58" t="s">
        <v>7415</v>
      </c>
      <c r="S16" s="52" t="s">
        <v>1669</v>
      </c>
      <c r="T16" s="59" t="s">
        <v>3657</v>
      </c>
      <c r="U16" s="60">
        <f t="shared" si="4"/>
        <v>44051</v>
      </c>
      <c r="V16" s="61">
        <v>45345</v>
      </c>
      <c r="W16" s="62" t="s">
        <v>3276</v>
      </c>
      <c r="X16" s="63">
        <v>1</v>
      </c>
    </row>
    <row r="17" spans="1:24" ht="37.5" customHeight="1" x14ac:dyDescent="0.4">
      <c r="A17" s="65"/>
      <c r="B17" s="67"/>
      <c r="C17" s="52" t="str">
        <f t="shared" ca="1" si="0"/>
        <v>Expired</v>
      </c>
      <c r="D17" s="52" t="s">
        <v>490</v>
      </c>
      <c r="E17" s="56">
        <v>42013</v>
      </c>
      <c r="F17" s="56">
        <v>42744</v>
      </c>
      <c r="G17" s="56">
        <f t="shared" si="1"/>
        <v>43473</v>
      </c>
      <c r="H17" s="52" t="s">
        <v>491</v>
      </c>
      <c r="I17" s="52" t="s">
        <v>492</v>
      </c>
      <c r="J17" s="52" t="s">
        <v>3661</v>
      </c>
      <c r="K17" s="52" t="s">
        <v>19</v>
      </c>
      <c r="L17" s="52" t="s">
        <v>3492</v>
      </c>
      <c r="M17" s="52" t="s">
        <v>2467</v>
      </c>
      <c r="N17" s="57" t="str">
        <f t="shared" si="2"/>
        <v>LP</v>
      </c>
      <c r="O17" s="52" t="s">
        <v>6264</v>
      </c>
      <c r="P17" s="52" t="str">
        <f t="shared" si="3"/>
        <v>Low</v>
      </c>
      <c r="Q17" s="52" t="s">
        <v>749</v>
      </c>
      <c r="R17" s="58" t="s">
        <v>276</v>
      </c>
      <c r="S17" s="52" t="s">
        <v>6751</v>
      </c>
      <c r="T17" s="59" t="s">
        <v>6750</v>
      </c>
      <c r="U17" s="60">
        <f t="shared" si="4"/>
        <v>43473</v>
      </c>
      <c r="V17" s="61">
        <v>45761</v>
      </c>
      <c r="W17" s="62" t="s">
        <v>3276</v>
      </c>
      <c r="X17" s="63">
        <v>1</v>
      </c>
    </row>
    <row r="18" spans="1:24" ht="37.5" customHeight="1" x14ac:dyDescent="0.4">
      <c r="A18" s="65"/>
      <c r="B18" s="67"/>
      <c r="C18" s="52" t="str">
        <f t="shared" ca="1" si="0"/>
        <v>Expired</v>
      </c>
      <c r="D18" s="52" t="s">
        <v>2591</v>
      </c>
      <c r="E18" s="56">
        <v>44404</v>
      </c>
      <c r="F18" s="56">
        <v>44404</v>
      </c>
      <c r="G18" s="56">
        <f t="shared" si="1"/>
        <v>45133</v>
      </c>
      <c r="H18" s="52" t="s">
        <v>2872</v>
      </c>
      <c r="I18" s="52" t="s">
        <v>6728</v>
      </c>
      <c r="J18" s="52" t="s">
        <v>7233</v>
      </c>
      <c r="K18" s="52" t="s">
        <v>7919</v>
      </c>
      <c r="L18" s="52" t="s">
        <v>3492</v>
      </c>
      <c r="M18" s="52" t="s">
        <v>2467</v>
      </c>
      <c r="N18" s="57" t="str">
        <f t="shared" si="2"/>
        <v>LP</v>
      </c>
      <c r="O18" s="52" t="s">
        <v>6261</v>
      </c>
      <c r="P18" s="52" t="str">
        <f t="shared" si="3"/>
        <v>Medium</v>
      </c>
      <c r="Q18" s="52" t="s">
        <v>8054</v>
      </c>
      <c r="R18" s="58" t="s">
        <v>3692</v>
      </c>
      <c r="S18" s="52" t="s">
        <v>8055</v>
      </c>
      <c r="T18" s="69" t="s">
        <v>8056</v>
      </c>
      <c r="U18" s="60">
        <f t="shared" si="4"/>
        <v>45133</v>
      </c>
      <c r="V18" s="61">
        <v>45720</v>
      </c>
      <c r="W18" s="62" t="s">
        <v>3276</v>
      </c>
      <c r="X18" s="63">
        <v>1</v>
      </c>
    </row>
    <row r="19" spans="1:24" ht="37.5" customHeight="1" x14ac:dyDescent="0.4">
      <c r="A19" s="71" t="s">
        <v>10116</v>
      </c>
      <c r="B19" s="67"/>
      <c r="C19" s="52" t="str">
        <f t="shared" ca="1" si="0"/>
        <v>Expired</v>
      </c>
      <c r="D19" s="52" t="s">
        <v>2570</v>
      </c>
      <c r="E19" s="56">
        <v>41939</v>
      </c>
      <c r="F19" s="56">
        <v>44861</v>
      </c>
      <c r="G19" s="56">
        <f t="shared" si="1"/>
        <v>45591</v>
      </c>
      <c r="H19" s="52" t="s">
        <v>3278</v>
      </c>
      <c r="I19" s="52" t="s">
        <v>1985</v>
      </c>
      <c r="J19" s="52" t="s">
        <v>3693</v>
      </c>
      <c r="K19" s="52" t="s">
        <v>7919</v>
      </c>
      <c r="L19" s="52" t="s">
        <v>3492</v>
      </c>
      <c r="M19" s="52" t="s">
        <v>2467</v>
      </c>
      <c r="N19" s="57" t="str">
        <f t="shared" si="2"/>
        <v>LP</v>
      </c>
      <c r="O19" s="52" t="s">
        <v>6265</v>
      </c>
      <c r="P19" s="52" t="str">
        <f t="shared" si="3"/>
        <v>Low</v>
      </c>
      <c r="Q19" s="52"/>
      <c r="R19" s="58" t="s">
        <v>3390</v>
      </c>
      <c r="S19" s="52" t="s">
        <v>3391</v>
      </c>
      <c r="T19" s="59" t="s">
        <v>3694</v>
      </c>
      <c r="U19" s="60">
        <f t="shared" si="4"/>
        <v>45591</v>
      </c>
      <c r="V19" s="61" t="s">
        <v>10115</v>
      </c>
      <c r="W19" s="62" t="s">
        <v>3276</v>
      </c>
      <c r="X19" s="63">
        <v>1</v>
      </c>
    </row>
    <row r="20" spans="1:24" ht="37.5" customHeight="1" x14ac:dyDescent="0.4">
      <c r="A20" s="65"/>
      <c r="B20" s="67"/>
      <c r="C20" s="52" t="str">
        <f t="shared" ca="1" si="0"/>
        <v>Expired</v>
      </c>
      <c r="D20" s="52" t="s">
        <v>944</v>
      </c>
      <c r="E20" s="56">
        <v>42859</v>
      </c>
      <c r="F20" s="56">
        <f>E20</f>
        <v>42859</v>
      </c>
      <c r="G20" s="56">
        <f t="shared" si="1"/>
        <v>43588</v>
      </c>
      <c r="H20" s="52" t="s">
        <v>952</v>
      </c>
      <c r="I20" s="52" t="s">
        <v>956</v>
      </c>
      <c r="J20" s="52" t="s">
        <v>3711</v>
      </c>
      <c r="K20" s="52" t="s">
        <v>7919</v>
      </c>
      <c r="L20" s="52" t="s">
        <v>3492</v>
      </c>
      <c r="M20" s="52" t="s">
        <v>2467</v>
      </c>
      <c r="N20" s="57" t="str">
        <f t="shared" si="2"/>
        <v>LP</v>
      </c>
      <c r="O20" s="52" t="s">
        <v>6264</v>
      </c>
      <c r="P20" s="52" t="str">
        <f t="shared" si="3"/>
        <v>Low</v>
      </c>
      <c r="Q20" s="52" t="s">
        <v>8029</v>
      </c>
      <c r="R20" s="52" t="s">
        <v>3712</v>
      </c>
      <c r="S20" s="52" t="s">
        <v>8030</v>
      </c>
      <c r="T20" s="59" t="s">
        <v>3713</v>
      </c>
      <c r="U20" s="60">
        <f t="shared" si="4"/>
        <v>43588</v>
      </c>
      <c r="V20" s="61">
        <v>45208</v>
      </c>
      <c r="W20" s="62" t="s">
        <v>3276</v>
      </c>
      <c r="X20" s="63">
        <v>1</v>
      </c>
    </row>
    <row r="21" spans="1:24" ht="63.9" customHeight="1" x14ac:dyDescent="0.4">
      <c r="A21" s="65"/>
      <c r="B21" s="67"/>
      <c r="C21" s="52" t="str">
        <f t="shared" ca="1" si="0"/>
        <v>Expired</v>
      </c>
      <c r="D21" s="52" t="s">
        <v>739</v>
      </c>
      <c r="E21" s="56">
        <v>42429</v>
      </c>
      <c r="F21" s="56">
        <f>E21</f>
        <v>42429</v>
      </c>
      <c r="G21" s="56">
        <f t="shared" si="1"/>
        <v>43159</v>
      </c>
      <c r="H21" s="52" t="s">
        <v>740</v>
      </c>
      <c r="I21" s="52" t="s">
        <v>741</v>
      </c>
      <c r="J21" s="52" t="s">
        <v>3731</v>
      </c>
      <c r="K21" s="52" t="s">
        <v>45</v>
      </c>
      <c r="L21" s="52" t="s">
        <v>3492</v>
      </c>
      <c r="M21" s="52" t="s">
        <v>2467</v>
      </c>
      <c r="N21" s="57" t="str">
        <f t="shared" si="2"/>
        <v>LP</v>
      </c>
      <c r="O21" s="52" t="s">
        <v>6261</v>
      </c>
      <c r="P21" s="52" t="str">
        <f t="shared" si="3"/>
        <v>Medium</v>
      </c>
      <c r="Q21" s="52" t="s">
        <v>8070</v>
      </c>
      <c r="R21" s="58" t="s">
        <v>8069</v>
      </c>
      <c r="S21" s="52" t="s">
        <v>8071</v>
      </c>
      <c r="T21" s="69" t="s">
        <v>8072</v>
      </c>
      <c r="U21" s="60">
        <f t="shared" si="4"/>
        <v>43159</v>
      </c>
      <c r="V21" s="61">
        <v>45463</v>
      </c>
      <c r="W21" s="62" t="s">
        <v>3276</v>
      </c>
      <c r="X21" s="63">
        <v>1</v>
      </c>
    </row>
    <row r="22" spans="1:24" ht="225" x14ac:dyDescent="0.4">
      <c r="A22" s="75"/>
      <c r="B22" s="76"/>
      <c r="C22" s="52" t="str">
        <f t="shared" ca="1" si="0"/>
        <v>Expired</v>
      </c>
      <c r="D22" s="52" t="s">
        <v>984</v>
      </c>
      <c r="E22" s="56">
        <v>42926</v>
      </c>
      <c r="F22" s="56">
        <v>43656</v>
      </c>
      <c r="G22" s="56">
        <f t="shared" si="1"/>
        <v>44386</v>
      </c>
      <c r="H22" s="52" t="s">
        <v>989</v>
      </c>
      <c r="I22" s="52" t="s">
        <v>992</v>
      </c>
      <c r="J22" s="52" t="s">
        <v>3746</v>
      </c>
      <c r="K22" s="52" t="s">
        <v>7919</v>
      </c>
      <c r="L22" s="52" t="s">
        <v>3492</v>
      </c>
      <c r="M22" s="52" t="s">
        <v>2467</v>
      </c>
      <c r="N22" s="57" t="str">
        <f t="shared" si="2"/>
        <v>LP</v>
      </c>
      <c r="O22" s="52" t="s">
        <v>6261</v>
      </c>
      <c r="P22" s="52" t="str">
        <f t="shared" si="3"/>
        <v>Medium</v>
      </c>
      <c r="Q22" s="52"/>
      <c r="R22" s="58" t="s">
        <v>7438</v>
      </c>
      <c r="S22" s="52" t="s">
        <v>6770</v>
      </c>
      <c r="T22" s="59" t="s">
        <v>6771</v>
      </c>
      <c r="U22" s="60">
        <f t="shared" si="4"/>
        <v>44386</v>
      </c>
      <c r="V22" s="61">
        <v>45574</v>
      </c>
      <c r="W22" s="62" t="s">
        <v>3277</v>
      </c>
      <c r="X22" s="63">
        <v>1</v>
      </c>
    </row>
    <row r="23" spans="1:24" ht="51.9" customHeight="1" x14ac:dyDescent="0.4">
      <c r="A23" s="65"/>
      <c r="B23" s="67"/>
      <c r="C23" s="52" t="str">
        <f t="shared" ca="1" si="0"/>
        <v>Expired</v>
      </c>
      <c r="D23" s="52" t="s">
        <v>17</v>
      </c>
      <c r="E23" s="56">
        <v>41680</v>
      </c>
      <c r="F23" s="56">
        <v>43563</v>
      </c>
      <c r="G23" s="56">
        <f t="shared" si="1"/>
        <v>44293</v>
      </c>
      <c r="H23" s="52" t="s">
        <v>18</v>
      </c>
      <c r="I23" s="52" t="s">
        <v>1915</v>
      </c>
      <c r="J23" s="52" t="s">
        <v>3754</v>
      </c>
      <c r="K23" s="52" t="s">
        <v>2393</v>
      </c>
      <c r="L23" s="52" t="s">
        <v>3492</v>
      </c>
      <c r="M23" s="52" t="s">
        <v>2467</v>
      </c>
      <c r="N23" s="57" t="str">
        <f t="shared" si="2"/>
        <v>LP</v>
      </c>
      <c r="O23" s="52" t="s">
        <v>6261</v>
      </c>
      <c r="P23" s="52" t="str">
        <f t="shared" si="3"/>
        <v>Medium</v>
      </c>
      <c r="Q23" s="52" t="s">
        <v>8068</v>
      </c>
      <c r="R23" s="58" t="s">
        <v>211</v>
      </c>
      <c r="S23" s="52" t="s">
        <v>8067</v>
      </c>
      <c r="T23" s="59" t="s">
        <v>3755</v>
      </c>
      <c r="U23" s="60">
        <f t="shared" si="4"/>
        <v>44293</v>
      </c>
      <c r="V23" s="61">
        <v>45294</v>
      </c>
      <c r="W23" s="62" t="s">
        <v>9092</v>
      </c>
      <c r="X23" s="63">
        <v>1</v>
      </c>
    </row>
    <row r="24" spans="1:24" ht="135" x14ac:dyDescent="0.4">
      <c r="A24" s="65"/>
      <c r="B24" s="67"/>
      <c r="C24" s="52" t="str">
        <f t="shared" ca="1" si="0"/>
        <v>Expired</v>
      </c>
      <c r="D24" s="52" t="s">
        <v>1202</v>
      </c>
      <c r="E24" s="56">
        <v>43174</v>
      </c>
      <c r="F24" s="56">
        <f>E24</f>
        <v>43174</v>
      </c>
      <c r="G24" s="56">
        <f t="shared" si="1"/>
        <v>43904</v>
      </c>
      <c r="H24" s="52" t="s">
        <v>1203</v>
      </c>
      <c r="I24" s="52" t="s">
        <v>3317</v>
      </c>
      <c r="J24" s="52" t="s">
        <v>3761</v>
      </c>
      <c r="K24" s="52" t="s">
        <v>45</v>
      </c>
      <c r="L24" s="52" t="s">
        <v>3492</v>
      </c>
      <c r="M24" s="52" t="s">
        <v>2467</v>
      </c>
      <c r="N24" s="57" t="str">
        <f t="shared" si="2"/>
        <v>LP</v>
      </c>
      <c r="O24" s="52" t="s">
        <v>6264</v>
      </c>
      <c r="P24" s="52" t="str">
        <f t="shared" si="3"/>
        <v>Low</v>
      </c>
      <c r="Q24" s="52" t="s">
        <v>9973</v>
      </c>
      <c r="R24" s="58" t="s">
        <v>3762</v>
      </c>
      <c r="S24" s="52" t="s">
        <v>8057</v>
      </c>
      <c r="T24" s="69" t="s">
        <v>3763</v>
      </c>
      <c r="U24" s="60">
        <f t="shared" si="4"/>
        <v>43904</v>
      </c>
      <c r="V24" s="61">
        <v>45512</v>
      </c>
      <c r="W24" s="62" t="s">
        <v>3276</v>
      </c>
      <c r="X24" s="63">
        <v>1</v>
      </c>
    </row>
    <row r="25" spans="1:24" ht="75" customHeight="1" x14ac:dyDescent="0.4">
      <c r="A25" s="78" t="s">
        <v>5943</v>
      </c>
      <c r="B25" s="79"/>
      <c r="C25" s="80" t="str">
        <f t="shared" ca="1" si="0"/>
        <v>Expired</v>
      </c>
      <c r="D25" s="80" t="s">
        <v>2662</v>
      </c>
      <c r="E25" s="60">
        <v>42326</v>
      </c>
      <c r="F25" s="60">
        <v>44518</v>
      </c>
      <c r="G25" s="60">
        <f t="shared" si="1"/>
        <v>45247</v>
      </c>
      <c r="H25" s="80" t="s">
        <v>692</v>
      </c>
      <c r="I25" s="80" t="s">
        <v>693</v>
      </c>
      <c r="J25" s="80" t="s">
        <v>3765</v>
      </c>
      <c r="K25" s="80" t="s">
        <v>3497</v>
      </c>
      <c r="L25" s="80" t="s">
        <v>3492</v>
      </c>
      <c r="M25" s="80" t="s">
        <v>2467</v>
      </c>
      <c r="N25" s="80" t="str">
        <f t="shared" si="2"/>
        <v>LP</v>
      </c>
      <c r="O25" s="52" t="s">
        <v>6264</v>
      </c>
      <c r="P25" s="80" t="str">
        <f t="shared" si="3"/>
        <v>Low</v>
      </c>
      <c r="Q25" s="80"/>
      <c r="R25" s="52" t="s">
        <v>1364</v>
      </c>
      <c r="S25" s="52" t="s">
        <v>1822</v>
      </c>
      <c r="T25" s="59" t="s">
        <v>3766</v>
      </c>
      <c r="U25" s="60">
        <f t="shared" si="4"/>
        <v>45247</v>
      </c>
      <c r="V25" s="61">
        <v>44779</v>
      </c>
      <c r="W25" s="62" t="s">
        <v>5630</v>
      </c>
      <c r="X25" s="63">
        <v>1</v>
      </c>
    </row>
    <row r="26" spans="1:24" ht="86.15" customHeight="1" x14ac:dyDescent="0.4">
      <c r="A26" s="65"/>
      <c r="B26" s="67"/>
      <c r="C26" s="52" t="str">
        <f t="shared" ca="1" si="0"/>
        <v>Expired</v>
      </c>
      <c r="D26" s="52" t="s">
        <v>683</v>
      </c>
      <c r="E26" s="56">
        <v>42314</v>
      </c>
      <c r="F26" s="56">
        <f>E26</f>
        <v>42314</v>
      </c>
      <c r="G26" s="56">
        <f t="shared" si="1"/>
        <v>43044</v>
      </c>
      <c r="H26" s="52" t="s">
        <v>684</v>
      </c>
      <c r="I26" s="52" t="s">
        <v>685</v>
      </c>
      <c r="J26" s="52" t="s">
        <v>3772</v>
      </c>
      <c r="K26" s="52" t="s">
        <v>7919</v>
      </c>
      <c r="L26" s="52" t="s">
        <v>3492</v>
      </c>
      <c r="M26" s="52" t="s">
        <v>2467</v>
      </c>
      <c r="N26" s="57" t="str">
        <f t="shared" si="2"/>
        <v>LP</v>
      </c>
      <c r="O26" s="52" t="s">
        <v>6264</v>
      </c>
      <c r="P26" s="52" t="str">
        <f t="shared" si="3"/>
        <v>Low</v>
      </c>
      <c r="Q26" s="52"/>
      <c r="R26" s="58" t="s">
        <v>7313</v>
      </c>
      <c r="S26" s="52" t="s">
        <v>6758</v>
      </c>
      <c r="T26" s="59" t="s">
        <v>6759</v>
      </c>
      <c r="U26" s="60">
        <f t="shared" si="4"/>
        <v>43044</v>
      </c>
      <c r="V26" s="61">
        <v>45574</v>
      </c>
      <c r="W26" s="62" t="s">
        <v>3277</v>
      </c>
      <c r="X26" s="63">
        <v>1</v>
      </c>
    </row>
    <row r="27" spans="1:24" ht="45" x14ac:dyDescent="0.4">
      <c r="A27" s="65" t="s">
        <v>7799</v>
      </c>
      <c r="B27" s="67"/>
      <c r="C27" s="52" t="str">
        <f t="shared" ca="1" si="0"/>
        <v>Expired</v>
      </c>
      <c r="D27" s="52" t="s">
        <v>2669</v>
      </c>
      <c r="E27" s="56">
        <v>44512</v>
      </c>
      <c r="F27" s="56">
        <v>44512</v>
      </c>
      <c r="G27" s="56">
        <f t="shared" si="1"/>
        <v>45241</v>
      </c>
      <c r="H27" s="52" t="s">
        <v>2884</v>
      </c>
      <c r="I27" s="52" t="s">
        <v>6104</v>
      </c>
      <c r="J27" s="52" t="s">
        <v>3805</v>
      </c>
      <c r="K27" s="52" t="s">
        <v>7919</v>
      </c>
      <c r="L27" s="52" t="s">
        <v>3492</v>
      </c>
      <c r="M27" s="52" t="s">
        <v>2467</v>
      </c>
      <c r="N27" s="57" t="str">
        <f t="shared" si="2"/>
        <v>LP</v>
      </c>
      <c r="O27" s="52" t="s">
        <v>6264</v>
      </c>
      <c r="P27" s="52" t="str">
        <f t="shared" si="3"/>
        <v>Low</v>
      </c>
      <c r="Q27" s="53" t="s">
        <v>749</v>
      </c>
      <c r="R27" s="58" t="s">
        <v>1364</v>
      </c>
      <c r="S27" s="52" t="s">
        <v>2885</v>
      </c>
      <c r="T27" s="69" t="s">
        <v>3806</v>
      </c>
      <c r="U27" s="60">
        <f t="shared" si="4"/>
        <v>45241</v>
      </c>
      <c r="V27" s="61">
        <v>45337</v>
      </c>
      <c r="W27" s="62" t="s">
        <v>3276</v>
      </c>
      <c r="X27" s="63">
        <v>1</v>
      </c>
    </row>
    <row r="28" spans="1:24" ht="88.3" customHeight="1" x14ac:dyDescent="0.4">
      <c r="A28" s="65" t="s">
        <v>749</v>
      </c>
      <c r="B28" s="67"/>
      <c r="C28" s="52" t="str">
        <f t="shared" ca="1" si="0"/>
        <v>Expired</v>
      </c>
      <c r="D28" s="52" t="s">
        <v>1272</v>
      </c>
      <c r="E28" s="56">
        <v>43257</v>
      </c>
      <c r="F28" s="56">
        <f>E28</f>
        <v>43257</v>
      </c>
      <c r="G28" s="56">
        <f t="shared" si="1"/>
        <v>43987</v>
      </c>
      <c r="H28" s="52" t="s">
        <v>1273</v>
      </c>
      <c r="I28" s="52" t="s">
        <v>2958</v>
      </c>
      <c r="J28" s="52" t="s">
        <v>3797</v>
      </c>
      <c r="K28" s="52" t="s">
        <v>45</v>
      </c>
      <c r="L28" s="52" t="s">
        <v>3492</v>
      </c>
      <c r="M28" s="52" t="s">
        <v>2467</v>
      </c>
      <c r="N28" s="57" t="str">
        <f t="shared" si="2"/>
        <v>LP</v>
      </c>
      <c r="O28" s="52" t="s">
        <v>6265</v>
      </c>
      <c r="P28" s="52" t="str">
        <f t="shared" si="3"/>
        <v>Low</v>
      </c>
      <c r="Q28" s="52" t="s">
        <v>9981</v>
      </c>
      <c r="R28" s="58" t="s">
        <v>3798</v>
      </c>
      <c r="S28" s="52" t="s">
        <v>8052</v>
      </c>
      <c r="T28" s="59" t="s">
        <v>8053</v>
      </c>
      <c r="U28" s="60">
        <f t="shared" si="4"/>
        <v>43987</v>
      </c>
      <c r="V28" s="61">
        <v>45512</v>
      </c>
      <c r="W28" s="62" t="s">
        <v>3276</v>
      </c>
      <c r="X28" s="63">
        <v>1</v>
      </c>
    </row>
    <row r="29" spans="1:24" ht="28.3" x14ac:dyDescent="0.4">
      <c r="A29" s="79"/>
      <c r="B29" s="79"/>
      <c r="C29" s="80" t="str">
        <f t="shared" ca="1" si="0"/>
        <v>Expired</v>
      </c>
      <c r="D29" s="80" t="s">
        <v>1402</v>
      </c>
      <c r="E29" s="60">
        <v>43486</v>
      </c>
      <c r="F29" s="60">
        <f>E29</f>
        <v>43486</v>
      </c>
      <c r="G29" s="60">
        <f t="shared" si="1"/>
        <v>44216</v>
      </c>
      <c r="H29" s="80" t="s">
        <v>3279</v>
      </c>
      <c r="I29" s="80" t="s">
        <v>3800</v>
      </c>
      <c r="J29" s="80" t="s">
        <v>3801</v>
      </c>
      <c r="K29" s="80" t="s">
        <v>3491</v>
      </c>
      <c r="L29" s="80" t="s">
        <v>3492</v>
      </c>
      <c r="M29" s="80" t="s">
        <v>2467</v>
      </c>
      <c r="N29" s="80" t="str">
        <f t="shared" si="2"/>
        <v>LP</v>
      </c>
      <c r="O29" s="52" t="s">
        <v>6264</v>
      </c>
      <c r="P29" s="52" t="str">
        <f t="shared" si="3"/>
        <v>Low</v>
      </c>
      <c r="Q29" s="52"/>
      <c r="R29" s="52" t="s">
        <v>1080</v>
      </c>
      <c r="S29" s="52" t="s">
        <v>749</v>
      </c>
      <c r="T29" s="59" t="s">
        <v>749</v>
      </c>
      <c r="U29" s="60">
        <f t="shared" si="4"/>
        <v>44216</v>
      </c>
      <c r="V29" s="61">
        <v>44511</v>
      </c>
      <c r="W29" s="62" t="s">
        <v>3276</v>
      </c>
      <c r="X29" s="63">
        <v>1</v>
      </c>
    </row>
    <row r="30" spans="1:24" ht="120" x14ac:dyDescent="0.4">
      <c r="A30" s="54"/>
      <c r="B30" s="54"/>
      <c r="C30" s="52" t="str">
        <f t="shared" ca="1" si="0"/>
        <v>Expired</v>
      </c>
      <c r="D30" s="52" t="s">
        <v>1009</v>
      </c>
      <c r="E30" s="56">
        <v>42969</v>
      </c>
      <c r="F30" s="56">
        <v>44306</v>
      </c>
      <c r="G30" s="56">
        <f t="shared" si="1"/>
        <v>45035</v>
      </c>
      <c r="H30" s="52" t="s">
        <v>1013</v>
      </c>
      <c r="I30" s="52" t="s">
        <v>1025</v>
      </c>
      <c r="J30" s="52" t="s">
        <v>3834</v>
      </c>
      <c r="K30" s="52" t="s">
        <v>23</v>
      </c>
      <c r="L30" s="52" t="s">
        <v>3492</v>
      </c>
      <c r="M30" s="52" t="s">
        <v>2467</v>
      </c>
      <c r="N30" s="57" t="str">
        <f t="shared" si="2"/>
        <v>LP</v>
      </c>
      <c r="O30" s="52" t="s">
        <v>6264</v>
      </c>
      <c r="P30" s="52" t="str">
        <f t="shared" si="3"/>
        <v>Low</v>
      </c>
      <c r="Q30" s="66" t="s">
        <v>9974</v>
      </c>
      <c r="R30" s="58" t="s">
        <v>7452</v>
      </c>
      <c r="S30" s="52" t="s">
        <v>9975</v>
      </c>
      <c r="T30" s="59" t="s">
        <v>9976</v>
      </c>
      <c r="U30" s="60">
        <f t="shared" si="4"/>
        <v>45035</v>
      </c>
      <c r="V30" s="61">
        <v>45512</v>
      </c>
      <c r="W30" s="62" t="s">
        <v>3276</v>
      </c>
      <c r="X30" s="63">
        <v>1</v>
      </c>
    </row>
    <row r="31" spans="1:24" ht="75" x14ac:dyDescent="0.4">
      <c r="A31" s="65"/>
      <c r="B31" s="67"/>
      <c r="C31" s="52" t="str">
        <f t="shared" ca="1" si="0"/>
        <v>Expired</v>
      </c>
      <c r="D31" s="52" t="s">
        <v>94</v>
      </c>
      <c r="E31" s="56">
        <v>41787</v>
      </c>
      <c r="F31" s="56">
        <f>E31</f>
        <v>41787</v>
      </c>
      <c r="G31" s="56">
        <f t="shared" si="1"/>
        <v>42517</v>
      </c>
      <c r="H31" s="52" t="s">
        <v>95</v>
      </c>
      <c r="I31" s="52" t="s">
        <v>96</v>
      </c>
      <c r="J31" s="52" t="s">
        <v>3856</v>
      </c>
      <c r="K31" s="53" t="s">
        <v>2274</v>
      </c>
      <c r="L31" s="52" t="s">
        <v>3492</v>
      </c>
      <c r="M31" s="52" t="s">
        <v>2467</v>
      </c>
      <c r="N31" s="57" t="str">
        <f t="shared" si="2"/>
        <v>LP</v>
      </c>
      <c r="O31" s="52" t="s">
        <v>6261</v>
      </c>
      <c r="P31" s="52" t="str">
        <f t="shared" si="3"/>
        <v>Medium</v>
      </c>
      <c r="Q31" s="52" t="s">
        <v>10035</v>
      </c>
      <c r="R31" s="58" t="s">
        <v>278</v>
      </c>
      <c r="S31" s="52" t="s">
        <v>10036</v>
      </c>
      <c r="T31" s="59" t="s">
        <v>10037</v>
      </c>
      <c r="U31" s="60">
        <f t="shared" si="4"/>
        <v>42517</v>
      </c>
      <c r="V31" s="61">
        <v>45547</v>
      </c>
      <c r="W31" s="62" t="s">
        <v>3276</v>
      </c>
      <c r="X31" s="63">
        <v>1</v>
      </c>
    </row>
    <row r="32" spans="1:24" ht="78.75" customHeight="1" x14ac:dyDescent="0.4">
      <c r="A32" s="65"/>
      <c r="B32" s="67"/>
      <c r="C32" s="52" t="str">
        <f t="shared" ca="1" si="0"/>
        <v>Expired</v>
      </c>
      <c r="D32" s="52" t="s">
        <v>2755</v>
      </c>
      <c r="E32" s="56">
        <v>44607</v>
      </c>
      <c r="F32" s="56">
        <v>44607</v>
      </c>
      <c r="G32" s="56">
        <f t="shared" si="1"/>
        <v>45336</v>
      </c>
      <c r="H32" s="52" t="s">
        <v>2894</v>
      </c>
      <c r="I32" s="52" t="s">
        <v>5716</v>
      </c>
      <c r="J32" s="52" t="s">
        <v>3868</v>
      </c>
      <c r="K32" s="52" t="s">
        <v>2325</v>
      </c>
      <c r="L32" s="52" t="s">
        <v>3492</v>
      </c>
      <c r="M32" s="52" t="s">
        <v>2467</v>
      </c>
      <c r="N32" s="57" t="str">
        <f t="shared" si="2"/>
        <v>LP</v>
      </c>
      <c r="O32" s="52" t="s">
        <v>6264</v>
      </c>
      <c r="P32" s="52" t="str">
        <f t="shared" si="3"/>
        <v>Low</v>
      </c>
      <c r="Q32" s="52" t="s">
        <v>7914</v>
      </c>
      <c r="R32" s="58" t="s">
        <v>3869</v>
      </c>
      <c r="S32" s="52" t="s">
        <v>7915</v>
      </c>
      <c r="T32" s="69" t="s">
        <v>7916</v>
      </c>
      <c r="U32" s="60">
        <f t="shared" si="4"/>
        <v>45336</v>
      </c>
      <c r="V32" s="61">
        <v>45621</v>
      </c>
      <c r="W32" s="62" t="s">
        <v>10116</v>
      </c>
      <c r="X32" s="63">
        <v>1</v>
      </c>
    </row>
    <row r="33" spans="1:24" ht="45" x14ac:dyDescent="0.4">
      <c r="A33" s="65"/>
      <c r="B33" s="67"/>
      <c r="C33" s="52" t="str">
        <f t="shared" ca="1" si="0"/>
        <v>Expired</v>
      </c>
      <c r="D33" s="52" t="s">
        <v>2543</v>
      </c>
      <c r="E33" s="56">
        <v>43909</v>
      </c>
      <c r="F33" s="56">
        <f>E33</f>
        <v>43909</v>
      </c>
      <c r="G33" s="56">
        <f t="shared" si="1"/>
        <v>44638</v>
      </c>
      <c r="H33" s="52" t="s">
        <v>1604</v>
      </c>
      <c r="I33" s="52" t="s">
        <v>2969</v>
      </c>
      <c r="J33" s="52" t="s">
        <v>3893</v>
      </c>
      <c r="K33" s="52" t="s">
        <v>2393</v>
      </c>
      <c r="L33" s="52" t="s">
        <v>3492</v>
      </c>
      <c r="M33" s="52" t="s">
        <v>2467</v>
      </c>
      <c r="N33" s="57" t="str">
        <f t="shared" si="2"/>
        <v>LP</v>
      </c>
      <c r="O33" s="52" t="s">
        <v>6264</v>
      </c>
      <c r="P33" s="52" t="str">
        <f t="shared" si="3"/>
        <v>Low</v>
      </c>
      <c r="Q33" s="82" t="s">
        <v>749</v>
      </c>
      <c r="R33" s="52" t="s">
        <v>1364</v>
      </c>
      <c r="S33" s="52" t="s">
        <v>6804</v>
      </c>
      <c r="T33" s="59" t="s">
        <v>6805</v>
      </c>
      <c r="U33" s="60">
        <f t="shared" si="4"/>
        <v>44638</v>
      </c>
      <c r="V33" s="61">
        <v>45247</v>
      </c>
      <c r="W33" s="62" t="s">
        <v>3276</v>
      </c>
      <c r="X33" s="63">
        <v>1</v>
      </c>
    </row>
    <row r="34" spans="1:24" ht="60" x14ac:dyDescent="0.4">
      <c r="A34" s="65"/>
      <c r="B34" s="67"/>
      <c r="C34" s="52" t="str">
        <f t="shared" ca="1" si="0"/>
        <v>Expired</v>
      </c>
      <c r="D34" s="52" t="s">
        <v>2730</v>
      </c>
      <c r="E34" s="56">
        <v>43563</v>
      </c>
      <c r="F34" s="56">
        <v>44294</v>
      </c>
      <c r="G34" s="56">
        <f t="shared" si="1"/>
        <v>45023</v>
      </c>
      <c r="H34" s="52" t="s">
        <v>2224</v>
      </c>
      <c r="I34" s="52" t="s">
        <v>5721</v>
      </c>
      <c r="J34" s="52" t="s">
        <v>3894</v>
      </c>
      <c r="K34" s="52" t="s">
        <v>13</v>
      </c>
      <c r="L34" s="52" t="s">
        <v>3492</v>
      </c>
      <c r="M34" s="52" t="s">
        <v>2467</v>
      </c>
      <c r="N34" s="57" t="str">
        <f t="shared" si="2"/>
        <v>LP</v>
      </c>
      <c r="O34" s="52" t="s">
        <v>6266</v>
      </c>
      <c r="P34" s="52" t="str">
        <f t="shared" si="3"/>
        <v>Low</v>
      </c>
      <c r="Q34" s="52" t="s">
        <v>749</v>
      </c>
      <c r="R34" s="58" t="s">
        <v>3895</v>
      </c>
      <c r="S34" s="144" t="s">
        <v>2225</v>
      </c>
      <c r="T34" s="147" t="s">
        <v>3896</v>
      </c>
      <c r="U34" s="60">
        <f t="shared" si="4"/>
        <v>45023</v>
      </c>
      <c r="V34" s="61">
        <v>45901</v>
      </c>
      <c r="W34" s="62" t="s">
        <v>3276</v>
      </c>
      <c r="X34" s="63">
        <v>1</v>
      </c>
    </row>
    <row r="35" spans="1:24" ht="45" x14ac:dyDescent="0.4">
      <c r="A35" s="124" t="s">
        <v>7797</v>
      </c>
      <c r="B35" s="42"/>
      <c r="C35" s="43" t="str">
        <f t="shared" ref="C35:C66" ca="1" si="5">IF(G35&lt;TODAY(),"Expired","Active")</f>
        <v>Expired</v>
      </c>
      <c r="D35" s="43" t="s">
        <v>1369</v>
      </c>
      <c r="E35" s="48">
        <v>43454</v>
      </c>
      <c r="F35" s="48">
        <f>E35</f>
        <v>43454</v>
      </c>
      <c r="G35" s="48">
        <f t="shared" ref="G35:G66" si="6">DATE(YEAR(F35)+2,MONTH(F35),DAY(F35)-1)</f>
        <v>44184</v>
      </c>
      <c r="H35" s="43" t="s">
        <v>1370</v>
      </c>
      <c r="I35" s="43" t="s">
        <v>2970</v>
      </c>
      <c r="J35" s="43" t="s">
        <v>3897</v>
      </c>
      <c r="K35" s="43" t="s">
        <v>7921</v>
      </c>
      <c r="L35" s="43" t="s">
        <v>3492</v>
      </c>
      <c r="M35" s="43" t="s">
        <v>2467</v>
      </c>
      <c r="N35" s="122" t="str">
        <f t="shared" ref="N35:N66" si="7">IF(EXACT(M35,"C - COMPANY ACT"),"LP",IF(EXACT(M35,"V- VEST ACT (WITHIN PARLIAMENT) "),"LP",IF(EXACT(M35,"FS - FRIENDLY SOCIETIES ACT"),"LP",IF(EXACT(M35,"UN - UNICORPORATED"),"LA",""))))</f>
        <v>LP</v>
      </c>
      <c r="O35" s="43" t="s">
        <v>6261</v>
      </c>
      <c r="P35" s="43" t="str">
        <f t="shared" ref="P35:P55" si="8">IF(EXACT(O35,"Overseas Charities Operating in Jamaica"),"Medium",IF(EXACT(O35,"Muslim Groups/Foundations"),"Medium",IF(EXACT(O35,"Churches"),"Low",IF(EXACT(O35,"Benevolent Societies"),"Low",IF(EXACT(O35,"Alumni/Past Students Associations"),"Low",IF(EXACT(O35,"Schools(Government/Private)"),"Low",IF(EXACT(O35,"Govt.Based Trusts/Charities"),"Low",IF(EXACT(O35,"Trust"),"Medium",IF(EXACT(O35,"Company Based Foundations"),"Medium",IF(EXACT(O35,"Other Foundations"),"Medium",IF(EXACT(O35,"Unincorporated Groups"),"Medium","")))))))))))</f>
        <v>Medium</v>
      </c>
      <c r="Q35" s="43" t="s">
        <v>749</v>
      </c>
      <c r="R35" s="120" t="s">
        <v>1371</v>
      </c>
      <c r="S35" s="43" t="s">
        <v>1693</v>
      </c>
      <c r="T35" s="126" t="s">
        <v>3898</v>
      </c>
      <c r="U35" s="60">
        <f t="shared" si="4"/>
        <v>44184</v>
      </c>
      <c r="V35" s="61">
        <v>45761</v>
      </c>
      <c r="W35" s="62" t="s">
        <v>3276</v>
      </c>
      <c r="X35" s="63">
        <v>1</v>
      </c>
    </row>
    <row r="36" spans="1:24" ht="105" x14ac:dyDescent="0.4">
      <c r="A36" s="65"/>
      <c r="B36" s="67"/>
      <c r="C36" s="52" t="str">
        <f t="shared" ca="1" si="5"/>
        <v>Expired</v>
      </c>
      <c r="D36" s="52" t="s">
        <v>8539</v>
      </c>
      <c r="E36" s="56">
        <v>43633</v>
      </c>
      <c r="F36" s="56">
        <v>45094</v>
      </c>
      <c r="G36" s="56">
        <f t="shared" si="6"/>
        <v>45824</v>
      </c>
      <c r="H36" s="52" t="s">
        <v>1436</v>
      </c>
      <c r="I36" s="52" t="s">
        <v>2972</v>
      </c>
      <c r="J36" s="52" t="s">
        <v>3901</v>
      </c>
      <c r="K36" s="52" t="s">
        <v>36</v>
      </c>
      <c r="L36" s="52" t="s">
        <v>3492</v>
      </c>
      <c r="M36" s="52" t="s">
        <v>2467</v>
      </c>
      <c r="N36" s="57" t="str">
        <f t="shared" si="7"/>
        <v>LP</v>
      </c>
      <c r="O36" s="52" t="s">
        <v>6264</v>
      </c>
      <c r="P36" s="52" t="str">
        <f t="shared" si="8"/>
        <v>Low</v>
      </c>
      <c r="Q36" s="52" t="s">
        <v>8540</v>
      </c>
      <c r="R36" s="58" t="s">
        <v>3902</v>
      </c>
      <c r="S36" s="52" t="s">
        <v>1719</v>
      </c>
      <c r="T36" s="59" t="s">
        <v>8541</v>
      </c>
      <c r="U36" s="60">
        <f t="shared" si="4"/>
        <v>45824</v>
      </c>
      <c r="V36" s="61">
        <v>45833</v>
      </c>
      <c r="W36" s="62" t="s">
        <v>10311</v>
      </c>
      <c r="X36" s="63">
        <v>1</v>
      </c>
    </row>
    <row r="37" spans="1:24" ht="195" x14ac:dyDescent="0.4">
      <c r="A37" s="65"/>
      <c r="B37" s="67"/>
      <c r="C37" s="52" t="str">
        <f t="shared" ca="1" si="5"/>
        <v>Expired</v>
      </c>
      <c r="D37" s="52" t="s">
        <v>763</v>
      </c>
      <c r="E37" s="56">
        <v>42475</v>
      </c>
      <c r="F37" s="56">
        <f>E37</f>
        <v>42475</v>
      </c>
      <c r="G37" s="56">
        <f t="shared" si="6"/>
        <v>43204</v>
      </c>
      <c r="H37" s="52" t="s">
        <v>768</v>
      </c>
      <c r="I37" s="52" t="s">
        <v>6106</v>
      </c>
      <c r="J37" s="52" t="s">
        <v>3903</v>
      </c>
      <c r="K37" s="52" t="s">
        <v>23</v>
      </c>
      <c r="L37" s="52" t="s">
        <v>3492</v>
      </c>
      <c r="M37" s="52" t="s">
        <v>2467</v>
      </c>
      <c r="N37" s="57" t="str">
        <f t="shared" si="7"/>
        <v>LP</v>
      </c>
      <c r="O37" s="52" t="s">
        <v>6264</v>
      </c>
      <c r="P37" s="52" t="str">
        <f t="shared" si="8"/>
        <v>Low</v>
      </c>
      <c r="Q37" s="66"/>
      <c r="R37" s="58" t="s">
        <v>7465</v>
      </c>
      <c r="S37" s="52" t="s">
        <v>1861</v>
      </c>
      <c r="T37" s="59" t="s">
        <v>3904</v>
      </c>
      <c r="U37" s="60">
        <f t="shared" si="4"/>
        <v>43204</v>
      </c>
      <c r="V37" s="61">
        <v>45504</v>
      </c>
      <c r="W37" s="62" t="s">
        <v>3277</v>
      </c>
      <c r="X37" s="63">
        <v>1</v>
      </c>
    </row>
    <row r="38" spans="1:24" ht="90" x14ac:dyDescent="0.4">
      <c r="A38" s="65" t="s">
        <v>749</v>
      </c>
      <c r="B38" s="67"/>
      <c r="C38" s="52" t="str">
        <f t="shared" ca="1" si="5"/>
        <v>Expired</v>
      </c>
      <c r="D38" s="52" t="s">
        <v>1646</v>
      </c>
      <c r="E38" s="56">
        <v>44139</v>
      </c>
      <c r="F38" s="56">
        <f>E38</f>
        <v>44139</v>
      </c>
      <c r="G38" s="56">
        <f t="shared" si="6"/>
        <v>44868</v>
      </c>
      <c r="H38" s="52" t="s">
        <v>1647</v>
      </c>
      <c r="I38" s="52" t="s">
        <v>2974</v>
      </c>
      <c r="J38" s="52" t="s">
        <v>3911</v>
      </c>
      <c r="K38" s="52" t="s">
        <v>7919</v>
      </c>
      <c r="L38" s="52" t="s">
        <v>3492</v>
      </c>
      <c r="M38" s="52" t="s">
        <v>2467</v>
      </c>
      <c r="N38" s="57" t="str">
        <f t="shared" si="7"/>
        <v>LP</v>
      </c>
      <c r="O38" s="52" t="s">
        <v>6261</v>
      </c>
      <c r="P38" s="52" t="str">
        <f t="shared" si="8"/>
        <v>Medium</v>
      </c>
      <c r="Q38" s="52"/>
      <c r="R38" s="58" t="s">
        <v>3912</v>
      </c>
      <c r="S38" s="52" t="s">
        <v>1770</v>
      </c>
      <c r="T38" s="69" t="s">
        <v>3913</v>
      </c>
      <c r="U38" s="60">
        <f t="shared" si="4"/>
        <v>44868</v>
      </c>
      <c r="V38" s="61">
        <v>45847</v>
      </c>
      <c r="W38" s="62" t="s">
        <v>3276</v>
      </c>
      <c r="X38" s="63">
        <v>1</v>
      </c>
    </row>
    <row r="39" spans="1:24" ht="90" x14ac:dyDescent="0.4">
      <c r="A39" s="78"/>
      <c r="B39" s="79"/>
      <c r="C39" s="80" t="str">
        <f t="shared" ca="1" si="5"/>
        <v>Expired</v>
      </c>
      <c r="D39" s="80" t="s">
        <v>590</v>
      </c>
      <c r="E39" s="60">
        <v>42184</v>
      </c>
      <c r="F39" s="60">
        <v>43645</v>
      </c>
      <c r="G39" s="60">
        <f t="shared" si="6"/>
        <v>44375</v>
      </c>
      <c r="H39" s="80" t="s">
        <v>591</v>
      </c>
      <c r="I39" s="80" t="s">
        <v>5619</v>
      </c>
      <c r="J39" s="80" t="s">
        <v>5620</v>
      </c>
      <c r="K39" s="80" t="s">
        <v>3537</v>
      </c>
      <c r="L39" s="80" t="s">
        <v>3492</v>
      </c>
      <c r="M39" s="80" t="s">
        <v>3493</v>
      </c>
      <c r="N39" s="80" t="str">
        <f t="shared" si="7"/>
        <v/>
      </c>
      <c r="O39" s="52" t="s">
        <v>6261</v>
      </c>
      <c r="P39" s="80" t="str">
        <f t="shared" si="8"/>
        <v>Medium</v>
      </c>
      <c r="Q39" s="80"/>
      <c r="R39" s="52" t="s">
        <v>5648</v>
      </c>
      <c r="S39" s="52" t="s">
        <v>5649</v>
      </c>
      <c r="T39" s="59" t="s">
        <v>5621</v>
      </c>
      <c r="U39" s="60">
        <f t="shared" si="4"/>
        <v>44375</v>
      </c>
      <c r="V39" s="61">
        <v>44497</v>
      </c>
      <c r="W39" s="62" t="s">
        <v>5622</v>
      </c>
      <c r="X39" s="63">
        <v>1</v>
      </c>
    </row>
    <row r="40" spans="1:24" ht="45" x14ac:dyDescent="0.4">
      <c r="A40" s="75"/>
      <c r="B40" s="76"/>
      <c r="C40" s="52" t="str">
        <f t="shared" ca="1" si="5"/>
        <v>Expired</v>
      </c>
      <c r="D40" s="52" t="s">
        <v>1247</v>
      </c>
      <c r="E40" s="56">
        <v>43166</v>
      </c>
      <c r="F40" s="56">
        <f>E40</f>
        <v>43166</v>
      </c>
      <c r="G40" s="56">
        <f t="shared" si="6"/>
        <v>43896</v>
      </c>
      <c r="H40" s="52" t="s">
        <v>1248</v>
      </c>
      <c r="I40" s="52" t="s">
        <v>1899</v>
      </c>
      <c r="J40" s="52" t="s">
        <v>3924</v>
      </c>
      <c r="K40" s="52" t="s">
        <v>7919</v>
      </c>
      <c r="L40" s="52" t="s">
        <v>3492</v>
      </c>
      <c r="M40" s="52" t="s">
        <v>2467</v>
      </c>
      <c r="N40" s="57" t="str">
        <f t="shared" si="7"/>
        <v>LP</v>
      </c>
      <c r="O40" s="52" t="s">
        <v>6261</v>
      </c>
      <c r="P40" s="52" t="str">
        <f t="shared" si="8"/>
        <v>Medium</v>
      </c>
      <c r="Q40" s="52" t="s">
        <v>749</v>
      </c>
      <c r="R40" s="58" t="s">
        <v>3925</v>
      </c>
      <c r="S40" s="52" t="s">
        <v>6860</v>
      </c>
      <c r="T40" s="74" t="s">
        <v>6861</v>
      </c>
      <c r="U40" s="60">
        <f t="shared" si="4"/>
        <v>43896</v>
      </c>
      <c r="V40" s="61">
        <v>45356</v>
      </c>
      <c r="W40" s="62" t="s">
        <v>3276</v>
      </c>
      <c r="X40" s="63">
        <v>1</v>
      </c>
    </row>
    <row r="41" spans="1:24" ht="120" x14ac:dyDescent="0.4">
      <c r="A41" s="81"/>
      <c r="B41" s="77"/>
      <c r="C41" s="52" t="str">
        <f t="shared" ca="1" si="5"/>
        <v>Expired</v>
      </c>
      <c r="D41" s="52" t="s">
        <v>787</v>
      </c>
      <c r="E41" s="56">
        <v>42517</v>
      </c>
      <c r="F41" s="56">
        <f>E41</f>
        <v>42517</v>
      </c>
      <c r="G41" s="56">
        <f t="shared" si="6"/>
        <v>43246</v>
      </c>
      <c r="H41" s="52" t="s">
        <v>788</v>
      </c>
      <c r="I41" s="52" t="s">
        <v>789</v>
      </c>
      <c r="J41" s="52" t="s">
        <v>3932</v>
      </c>
      <c r="K41" s="52" t="s">
        <v>7919</v>
      </c>
      <c r="L41" s="52" t="s">
        <v>3492</v>
      </c>
      <c r="M41" s="52" t="s">
        <v>2467</v>
      </c>
      <c r="N41" s="57" t="str">
        <f t="shared" si="7"/>
        <v>LP</v>
      </c>
      <c r="O41" s="52" t="s">
        <v>6261</v>
      </c>
      <c r="P41" s="52" t="str">
        <f t="shared" si="8"/>
        <v>Medium</v>
      </c>
      <c r="Q41" s="52" t="s">
        <v>749</v>
      </c>
      <c r="R41" s="58" t="s">
        <v>7470</v>
      </c>
      <c r="S41" s="52" t="s">
        <v>6830</v>
      </c>
      <c r="T41" s="59" t="s">
        <v>6829</v>
      </c>
      <c r="U41" s="60">
        <f t="shared" si="4"/>
        <v>43246</v>
      </c>
      <c r="V41" s="61">
        <v>45329</v>
      </c>
      <c r="W41" s="62" t="s">
        <v>3276</v>
      </c>
      <c r="X41" s="63">
        <v>1</v>
      </c>
    </row>
    <row r="42" spans="1:24" ht="195" x14ac:dyDescent="0.4">
      <c r="A42" s="124" t="s">
        <v>7797</v>
      </c>
      <c r="B42" s="42"/>
      <c r="C42" s="43" t="str">
        <f t="shared" ca="1" si="5"/>
        <v>Expired</v>
      </c>
      <c r="D42" s="43" t="s">
        <v>962</v>
      </c>
      <c r="E42" s="48">
        <v>42891</v>
      </c>
      <c r="F42" s="48">
        <f>E42</f>
        <v>42891</v>
      </c>
      <c r="G42" s="48">
        <f t="shared" si="6"/>
        <v>43620</v>
      </c>
      <c r="H42" s="43" t="s">
        <v>969</v>
      </c>
      <c r="I42" s="43" t="s">
        <v>973</v>
      </c>
      <c r="J42" s="43" t="s">
        <v>3936</v>
      </c>
      <c r="K42" s="43" t="s">
        <v>7919</v>
      </c>
      <c r="L42" s="43" t="s">
        <v>3492</v>
      </c>
      <c r="M42" s="43" t="s">
        <v>2467</v>
      </c>
      <c r="N42" s="122" t="str">
        <f t="shared" si="7"/>
        <v>LP</v>
      </c>
      <c r="O42" s="43" t="s">
        <v>6264</v>
      </c>
      <c r="P42" s="43" t="str">
        <f t="shared" si="8"/>
        <v>Low</v>
      </c>
      <c r="Q42" s="43" t="s">
        <v>749</v>
      </c>
      <c r="R42" s="120" t="s">
        <v>3937</v>
      </c>
      <c r="S42" s="43" t="s">
        <v>981</v>
      </c>
      <c r="T42" s="126" t="s">
        <v>3938</v>
      </c>
      <c r="U42" s="60">
        <f t="shared" si="4"/>
        <v>43620</v>
      </c>
      <c r="V42" s="132">
        <v>45132</v>
      </c>
      <c r="W42" s="32" t="s">
        <v>3276</v>
      </c>
      <c r="X42" s="139">
        <v>1</v>
      </c>
    </row>
    <row r="43" spans="1:24" ht="30" x14ac:dyDescent="0.4">
      <c r="A43" s="65"/>
      <c r="B43" s="67"/>
      <c r="C43" s="52" t="str">
        <f t="shared" ca="1" si="5"/>
        <v>Expired</v>
      </c>
      <c r="D43" s="52" t="s">
        <v>1141</v>
      </c>
      <c r="E43" s="56">
        <v>43126</v>
      </c>
      <c r="F43" s="56">
        <v>43856</v>
      </c>
      <c r="G43" s="56">
        <f t="shared" si="6"/>
        <v>44586</v>
      </c>
      <c r="H43" s="52" t="s">
        <v>1143</v>
      </c>
      <c r="I43" s="52" t="s">
        <v>1149</v>
      </c>
      <c r="J43" s="52" t="s">
        <v>3939</v>
      </c>
      <c r="K43" s="52" t="s">
        <v>7920</v>
      </c>
      <c r="L43" s="52" t="s">
        <v>3492</v>
      </c>
      <c r="M43" s="52" t="s">
        <v>2467</v>
      </c>
      <c r="N43" s="57" t="str">
        <f t="shared" si="7"/>
        <v>LP</v>
      </c>
      <c r="O43" s="52" t="s">
        <v>6266</v>
      </c>
      <c r="P43" s="52" t="str">
        <f t="shared" si="8"/>
        <v>Low</v>
      </c>
      <c r="Q43" s="52"/>
      <c r="R43" s="58" t="s">
        <v>7473</v>
      </c>
      <c r="S43" s="52" t="s">
        <v>1157</v>
      </c>
      <c r="T43" s="59" t="s">
        <v>3940</v>
      </c>
      <c r="U43" s="60">
        <f t="shared" si="4"/>
        <v>44586</v>
      </c>
      <c r="V43" s="61">
        <v>45603</v>
      </c>
      <c r="W43" s="62" t="s">
        <v>3276</v>
      </c>
      <c r="X43" s="63">
        <v>1</v>
      </c>
    </row>
    <row r="44" spans="1:24" ht="97.3" customHeight="1" x14ac:dyDescent="0.4">
      <c r="A44" s="81"/>
      <c r="B44" s="77"/>
      <c r="C44" s="52" t="str">
        <f t="shared" ca="1" si="5"/>
        <v>Expired</v>
      </c>
      <c r="D44" s="52" t="s">
        <v>576</v>
      </c>
      <c r="E44" s="56">
        <v>42163</v>
      </c>
      <c r="F44" s="56">
        <f>E44</f>
        <v>42163</v>
      </c>
      <c r="G44" s="56">
        <f t="shared" si="6"/>
        <v>42893</v>
      </c>
      <c r="H44" s="52" t="s">
        <v>577</v>
      </c>
      <c r="I44" s="52" t="s">
        <v>578</v>
      </c>
      <c r="J44" s="52" t="s">
        <v>3952</v>
      </c>
      <c r="K44" s="52" t="s">
        <v>7919</v>
      </c>
      <c r="L44" s="52" t="s">
        <v>3492</v>
      </c>
      <c r="M44" s="52" t="s">
        <v>2467</v>
      </c>
      <c r="N44" s="57" t="str">
        <f t="shared" si="7"/>
        <v>LP</v>
      </c>
      <c r="O44" s="52" t="s">
        <v>6263</v>
      </c>
      <c r="P44" s="52" t="str">
        <f t="shared" si="8"/>
        <v>Medium</v>
      </c>
      <c r="Q44" s="82" t="s">
        <v>8311</v>
      </c>
      <c r="R44" s="52" t="s">
        <v>3404</v>
      </c>
      <c r="S44" s="52" t="s">
        <v>566</v>
      </c>
      <c r="T44" s="59" t="s">
        <v>6825</v>
      </c>
      <c r="U44" s="60">
        <f t="shared" si="4"/>
        <v>42893</v>
      </c>
      <c r="V44" s="61">
        <v>45071</v>
      </c>
      <c r="W44" s="62" t="s">
        <v>3276</v>
      </c>
      <c r="X44" s="63">
        <v>1</v>
      </c>
    </row>
    <row r="45" spans="1:24" ht="105" x14ac:dyDescent="0.4">
      <c r="A45" s="65" t="s">
        <v>749</v>
      </c>
      <c r="B45" s="67"/>
      <c r="C45" s="52" t="str">
        <f t="shared" ca="1" si="5"/>
        <v>Expired</v>
      </c>
      <c r="D45" s="52" t="s">
        <v>1345</v>
      </c>
      <c r="E45" s="56">
        <v>43376</v>
      </c>
      <c r="F45" s="56">
        <f>E45</f>
        <v>43376</v>
      </c>
      <c r="G45" s="56">
        <f t="shared" si="6"/>
        <v>44106</v>
      </c>
      <c r="H45" s="52" t="s">
        <v>3280</v>
      </c>
      <c r="I45" s="52" t="s">
        <v>5725</v>
      </c>
      <c r="J45" s="52" t="s">
        <v>3974</v>
      </c>
      <c r="K45" s="52" t="s">
        <v>7919</v>
      </c>
      <c r="L45" s="52" t="s">
        <v>3492</v>
      </c>
      <c r="M45" s="52" t="s">
        <v>2560</v>
      </c>
      <c r="N45" s="57" t="str">
        <f t="shared" si="7"/>
        <v>LP</v>
      </c>
      <c r="O45" s="52" t="s">
        <v>6266</v>
      </c>
      <c r="P45" s="52" t="str">
        <f t="shared" si="8"/>
        <v>Low</v>
      </c>
      <c r="Q45" s="58" t="s">
        <v>749</v>
      </c>
      <c r="R45" s="58" t="s">
        <v>7480</v>
      </c>
      <c r="S45" s="52" t="s">
        <v>1687</v>
      </c>
      <c r="T45" s="59" t="s">
        <v>3975</v>
      </c>
      <c r="U45" s="60">
        <f t="shared" si="4"/>
        <v>44106</v>
      </c>
      <c r="V45" s="61">
        <v>45293</v>
      </c>
      <c r="W45" s="62" t="s">
        <v>9092</v>
      </c>
      <c r="X45" s="63">
        <v>1</v>
      </c>
    </row>
    <row r="46" spans="1:24" ht="45" x14ac:dyDescent="0.4">
      <c r="A46" s="325"/>
      <c r="B46" s="67"/>
      <c r="C46" s="52" t="str">
        <f t="shared" ca="1" si="5"/>
        <v>Expired</v>
      </c>
      <c r="D46" s="52" t="s">
        <v>1624</v>
      </c>
      <c r="E46" s="56">
        <v>44040</v>
      </c>
      <c r="F46" s="56">
        <f>E46</f>
        <v>44040</v>
      </c>
      <c r="G46" s="56">
        <f t="shared" si="6"/>
        <v>44769</v>
      </c>
      <c r="H46" s="52" t="s">
        <v>1625</v>
      </c>
      <c r="I46" s="52" t="s">
        <v>2983</v>
      </c>
      <c r="J46" s="52" t="s">
        <v>3982</v>
      </c>
      <c r="K46" s="52" t="s">
        <v>45</v>
      </c>
      <c r="L46" s="52" t="s">
        <v>3492</v>
      </c>
      <c r="M46" s="52" t="s">
        <v>2467</v>
      </c>
      <c r="N46" s="57" t="str">
        <f t="shared" si="7"/>
        <v>LP</v>
      </c>
      <c r="O46" s="52" t="s">
        <v>6264</v>
      </c>
      <c r="P46" s="52" t="str">
        <f t="shared" si="8"/>
        <v>Low</v>
      </c>
      <c r="Q46" s="66"/>
      <c r="R46" s="58" t="s">
        <v>1364</v>
      </c>
      <c r="S46" s="52" t="s">
        <v>6848</v>
      </c>
      <c r="T46" s="59" t="s">
        <v>6849</v>
      </c>
      <c r="U46" s="60">
        <f t="shared" si="4"/>
        <v>44769</v>
      </c>
      <c r="V46" s="61">
        <v>45504</v>
      </c>
      <c r="W46" s="62" t="s">
        <v>3277</v>
      </c>
      <c r="X46" s="63">
        <v>1</v>
      </c>
    </row>
    <row r="47" spans="1:24" ht="42.45" x14ac:dyDescent="0.4">
      <c r="A47" s="78"/>
      <c r="B47" s="79"/>
      <c r="C47" s="80" t="str">
        <f t="shared" ca="1" si="5"/>
        <v>Expired</v>
      </c>
      <c r="D47" s="80" t="s">
        <v>1642</v>
      </c>
      <c r="E47" s="60">
        <v>44124</v>
      </c>
      <c r="F47" s="60">
        <f>E47</f>
        <v>44124</v>
      </c>
      <c r="G47" s="60">
        <f t="shared" si="6"/>
        <v>44853</v>
      </c>
      <c r="H47" s="80" t="s">
        <v>1643</v>
      </c>
      <c r="I47" s="80" t="s">
        <v>2984</v>
      </c>
      <c r="J47" s="80" t="s">
        <v>4007</v>
      </c>
      <c r="K47" s="80" t="s">
        <v>45</v>
      </c>
      <c r="L47" s="80" t="s">
        <v>3492</v>
      </c>
      <c r="M47" s="80" t="s">
        <v>2467</v>
      </c>
      <c r="N47" s="80" t="str">
        <f t="shared" si="7"/>
        <v>LP</v>
      </c>
      <c r="O47" s="52" t="s">
        <v>6264</v>
      </c>
      <c r="P47" s="80" t="str">
        <f t="shared" si="8"/>
        <v>Low</v>
      </c>
      <c r="Q47" s="80"/>
      <c r="R47" s="80" t="s">
        <v>1364</v>
      </c>
      <c r="S47" s="80" t="s">
        <v>1768</v>
      </c>
      <c r="T47" s="59" t="s">
        <v>749</v>
      </c>
      <c r="U47" s="60">
        <f t="shared" si="4"/>
        <v>44853</v>
      </c>
      <c r="V47" s="61">
        <v>44872</v>
      </c>
      <c r="W47" s="62" t="s">
        <v>749</v>
      </c>
      <c r="X47" s="63">
        <v>1</v>
      </c>
    </row>
    <row r="48" spans="1:24" ht="45.45" x14ac:dyDescent="0.4">
      <c r="A48" s="199" t="s">
        <v>7797</v>
      </c>
      <c r="B48" s="42"/>
      <c r="C48" s="43" t="str">
        <f t="shared" ca="1" si="5"/>
        <v>Expired</v>
      </c>
      <c r="D48" s="43" t="s">
        <v>1138</v>
      </c>
      <c r="E48" s="48">
        <v>43122</v>
      </c>
      <c r="F48" s="48">
        <v>43852</v>
      </c>
      <c r="G48" s="48">
        <f t="shared" si="6"/>
        <v>44582</v>
      </c>
      <c r="H48" s="43" t="s">
        <v>1142</v>
      </c>
      <c r="I48" s="43" t="s">
        <v>6208</v>
      </c>
      <c r="J48" s="43" t="s">
        <v>4045</v>
      </c>
      <c r="K48" s="43" t="s">
        <v>7919</v>
      </c>
      <c r="L48" s="43" t="s">
        <v>3492</v>
      </c>
      <c r="M48" s="43" t="s">
        <v>2467</v>
      </c>
      <c r="N48" s="122" t="str">
        <f t="shared" si="7"/>
        <v>LP</v>
      </c>
      <c r="O48" s="43" t="s">
        <v>6261</v>
      </c>
      <c r="P48" s="43" t="str">
        <f t="shared" si="8"/>
        <v>Medium</v>
      </c>
      <c r="Q48" s="49" t="s">
        <v>8314</v>
      </c>
      <c r="R48" s="43" t="s">
        <v>7491</v>
      </c>
      <c r="S48" s="43" t="s">
        <v>1837</v>
      </c>
      <c r="T48" s="59" t="s">
        <v>4046</v>
      </c>
      <c r="U48" s="60">
        <f t="shared" si="4"/>
        <v>44582</v>
      </c>
      <c r="V48" s="61">
        <v>45079</v>
      </c>
      <c r="W48" s="62" t="s">
        <v>3276</v>
      </c>
      <c r="X48" s="63">
        <v>1</v>
      </c>
    </row>
    <row r="49" spans="1:24" ht="45" x14ac:dyDescent="0.4">
      <c r="A49" s="65"/>
      <c r="B49" s="67"/>
      <c r="C49" s="52" t="str">
        <f t="shared" ca="1" si="5"/>
        <v>Expired</v>
      </c>
      <c r="D49" s="53" t="s">
        <v>835</v>
      </c>
      <c r="E49" s="72">
        <v>42593</v>
      </c>
      <c r="F49" s="68">
        <v>44054</v>
      </c>
      <c r="G49" s="56">
        <f t="shared" si="6"/>
        <v>44783</v>
      </c>
      <c r="H49" s="53" t="s">
        <v>1556</v>
      </c>
      <c r="I49" s="52" t="s">
        <v>5733</v>
      </c>
      <c r="J49" s="53" t="s">
        <v>4070</v>
      </c>
      <c r="K49" s="53" t="s">
        <v>7</v>
      </c>
      <c r="L49" s="53" t="s">
        <v>2237</v>
      </c>
      <c r="M49" s="59" t="s">
        <v>2467</v>
      </c>
      <c r="N49" s="57" t="str">
        <f t="shared" si="7"/>
        <v>LP</v>
      </c>
      <c r="O49" s="52" t="s">
        <v>6262</v>
      </c>
      <c r="P49" s="52" t="str">
        <f t="shared" si="8"/>
        <v>Medium</v>
      </c>
      <c r="Q49" s="52" t="s">
        <v>749</v>
      </c>
      <c r="R49" s="73" t="s">
        <v>7494</v>
      </c>
      <c r="S49" s="53" t="s">
        <v>6516</v>
      </c>
      <c r="T49" s="74" t="s">
        <v>1331</v>
      </c>
      <c r="U49" s="60">
        <f t="shared" si="4"/>
        <v>44783</v>
      </c>
      <c r="V49" s="61">
        <v>45533</v>
      </c>
      <c r="W49" s="62" t="s">
        <v>3276</v>
      </c>
      <c r="X49" s="63">
        <v>1</v>
      </c>
    </row>
    <row r="50" spans="1:24" ht="180" x14ac:dyDescent="0.4">
      <c r="A50" s="65"/>
      <c r="B50" s="67"/>
      <c r="C50" s="52" t="str">
        <f t="shared" ca="1" si="5"/>
        <v>Expired</v>
      </c>
      <c r="D50" s="52" t="s">
        <v>61</v>
      </c>
      <c r="E50" s="56">
        <v>41745</v>
      </c>
      <c r="F50" s="56">
        <v>43937</v>
      </c>
      <c r="G50" s="56">
        <f t="shared" si="6"/>
        <v>44666</v>
      </c>
      <c r="H50" s="52" t="s">
        <v>62</v>
      </c>
      <c r="I50" s="52" t="s">
        <v>2042</v>
      </c>
      <c r="J50" s="52" t="s">
        <v>4072</v>
      </c>
      <c r="K50" s="52" t="s">
        <v>7919</v>
      </c>
      <c r="L50" s="52" t="s">
        <v>3492</v>
      </c>
      <c r="M50" s="52" t="s">
        <v>2467</v>
      </c>
      <c r="N50" s="57" t="str">
        <f t="shared" si="7"/>
        <v>LP</v>
      </c>
      <c r="O50" s="52" t="s">
        <v>6261</v>
      </c>
      <c r="P50" s="52" t="str">
        <f t="shared" si="8"/>
        <v>Medium</v>
      </c>
      <c r="Q50" s="52" t="s">
        <v>9809</v>
      </c>
      <c r="R50" s="58" t="s">
        <v>257</v>
      </c>
      <c r="S50" s="52" t="s">
        <v>9810</v>
      </c>
      <c r="T50" s="59" t="s">
        <v>4073</v>
      </c>
      <c r="U50" s="60">
        <f t="shared" si="4"/>
        <v>44666</v>
      </c>
      <c r="V50" s="61">
        <v>45463</v>
      </c>
      <c r="W50" s="62" t="s">
        <v>3276</v>
      </c>
      <c r="X50" s="63">
        <v>1</v>
      </c>
    </row>
    <row r="51" spans="1:24" ht="45" x14ac:dyDescent="0.4">
      <c r="A51" s="65"/>
      <c r="B51" s="67"/>
      <c r="C51" s="52" t="str">
        <f t="shared" ca="1" si="5"/>
        <v>Expired</v>
      </c>
      <c r="D51" s="52" t="s">
        <v>700</v>
      </c>
      <c r="E51" s="56">
        <v>42354</v>
      </c>
      <c r="F51" s="56">
        <v>43085</v>
      </c>
      <c r="G51" s="56">
        <f t="shared" si="6"/>
        <v>43814</v>
      </c>
      <c r="H51" s="52" t="s">
        <v>701</v>
      </c>
      <c r="I51" s="52" t="s">
        <v>3002</v>
      </c>
      <c r="J51" s="52" t="s">
        <v>4097</v>
      </c>
      <c r="K51" s="52" t="s">
        <v>5</v>
      </c>
      <c r="L51" s="52" t="s">
        <v>3492</v>
      </c>
      <c r="M51" s="52" t="s">
        <v>2467</v>
      </c>
      <c r="N51" s="57" t="str">
        <f t="shared" si="7"/>
        <v>LP</v>
      </c>
      <c r="O51" s="52" t="s">
        <v>6261</v>
      </c>
      <c r="P51" s="52" t="str">
        <f t="shared" si="8"/>
        <v>Medium</v>
      </c>
      <c r="Q51" s="52" t="s">
        <v>749</v>
      </c>
      <c r="R51" s="58" t="s">
        <v>706</v>
      </c>
      <c r="S51" s="52" t="s">
        <v>6868</v>
      </c>
      <c r="T51" s="59" t="s">
        <v>6867</v>
      </c>
      <c r="U51" s="60">
        <f t="shared" si="4"/>
        <v>43814</v>
      </c>
      <c r="V51" s="61">
        <v>45743</v>
      </c>
      <c r="W51" s="62" t="s">
        <v>3276</v>
      </c>
      <c r="X51" s="63">
        <v>1</v>
      </c>
    </row>
    <row r="52" spans="1:24" ht="87" customHeight="1" x14ac:dyDescent="0.4">
      <c r="A52" s="65"/>
      <c r="B52" s="67"/>
      <c r="C52" s="52" t="str">
        <f t="shared" ca="1" si="5"/>
        <v>Expired</v>
      </c>
      <c r="D52" s="52" t="s">
        <v>1403</v>
      </c>
      <c r="E52" s="56">
        <v>43495</v>
      </c>
      <c r="F52" s="56">
        <f>E52</f>
        <v>43495</v>
      </c>
      <c r="G52" s="56">
        <f t="shared" si="6"/>
        <v>44225</v>
      </c>
      <c r="H52" s="52" t="s">
        <v>3281</v>
      </c>
      <c r="I52" s="52" t="s">
        <v>3004</v>
      </c>
      <c r="J52" s="52" t="s">
        <v>4099</v>
      </c>
      <c r="K52" s="52" t="s">
        <v>3491</v>
      </c>
      <c r="L52" s="52" t="s">
        <v>3492</v>
      </c>
      <c r="M52" s="52" t="s">
        <v>2467</v>
      </c>
      <c r="N52" s="57" t="str">
        <f t="shared" si="7"/>
        <v>LP</v>
      </c>
      <c r="O52" s="52" t="s">
        <v>6261</v>
      </c>
      <c r="P52" s="52" t="str">
        <f t="shared" si="8"/>
        <v>Medium</v>
      </c>
      <c r="Q52" s="52" t="s">
        <v>7930</v>
      </c>
      <c r="R52" s="52" t="s">
        <v>1371</v>
      </c>
      <c r="S52" s="52" t="s">
        <v>1702</v>
      </c>
      <c r="T52" s="59" t="s">
        <v>4100</v>
      </c>
      <c r="U52" s="60">
        <f t="shared" si="4"/>
        <v>44225</v>
      </c>
      <c r="V52" s="61">
        <v>45016</v>
      </c>
      <c r="W52" s="62" t="s">
        <v>3276</v>
      </c>
      <c r="X52" s="63">
        <v>1</v>
      </c>
    </row>
    <row r="53" spans="1:24" ht="30" x14ac:dyDescent="0.4">
      <c r="A53" s="199" t="s">
        <v>7797</v>
      </c>
      <c r="B53" s="42"/>
      <c r="C53" s="43" t="str">
        <f t="shared" ca="1" si="5"/>
        <v>Expired</v>
      </c>
      <c r="D53" s="43" t="s">
        <v>755</v>
      </c>
      <c r="E53" s="48">
        <v>41995</v>
      </c>
      <c r="F53" s="48">
        <f>E53</f>
        <v>41995</v>
      </c>
      <c r="G53" s="48">
        <f t="shared" si="6"/>
        <v>42725</v>
      </c>
      <c r="H53" s="43" t="s">
        <v>760</v>
      </c>
      <c r="I53" s="43" t="s">
        <v>6209</v>
      </c>
      <c r="J53" s="43" t="s">
        <v>4114</v>
      </c>
      <c r="K53" s="43" t="s">
        <v>7919</v>
      </c>
      <c r="L53" s="43" t="s">
        <v>3492</v>
      </c>
      <c r="M53" s="43" t="s">
        <v>2467</v>
      </c>
      <c r="N53" s="122" t="str">
        <f t="shared" si="7"/>
        <v>LP</v>
      </c>
      <c r="O53" s="43" t="s">
        <v>6264</v>
      </c>
      <c r="P53" s="43" t="str">
        <f t="shared" si="8"/>
        <v>Low</v>
      </c>
      <c r="Q53" s="134"/>
      <c r="R53" s="43" t="s">
        <v>7506</v>
      </c>
      <c r="S53" s="134" t="s">
        <v>8385</v>
      </c>
      <c r="T53" s="134" t="s">
        <v>8386</v>
      </c>
      <c r="U53" s="60">
        <f t="shared" si="4"/>
        <v>42725</v>
      </c>
      <c r="V53" s="132">
        <v>45203</v>
      </c>
      <c r="W53" s="32" t="s">
        <v>3276</v>
      </c>
      <c r="X53" s="63">
        <v>1</v>
      </c>
    </row>
    <row r="54" spans="1:24" ht="60" x14ac:dyDescent="0.4">
      <c r="A54" s="65"/>
      <c r="B54" s="67"/>
      <c r="C54" s="52" t="str">
        <f t="shared" ca="1" si="5"/>
        <v>Expired</v>
      </c>
      <c r="D54" s="52" t="s">
        <v>695</v>
      </c>
      <c r="E54" s="56">
        <v>42352</v>
      </c>
      <c r="F54" s="56">
        <v>43175</v>
      </c>
      <c r="G54" s="56">
        <f t="shared" si="6"/>
        <v>43905</v>
      </c>
      <c r="H54" s="52" t="s">
        <v>696</v>
      </c>
      <c r="I54" s="52" t="s">
        <v>3009</v>
      </c>
      <c r="J54" s="52" t="s">
        <v>4125</v>
      </c>
      <c r="K54" s="52" t="s">
        <v>2325</v>
      </c>
      <c r="L54" s="52" t="s">
        <v>3492</v>
      </c>
      <c r="M54" s="52" t="s">
        <v>2467</v>
      </c>
      <c r="N54" s="57" t="str">
        <f t="shared" si="7"/>
        <v>LP</v>
      </c>
      <c r="O54" s="52" t="s">
        <v>6261</v>
      </c>
      <c r="P54" s="52" t="str">
        <f t="shared" si="8"/>
        <v>Medium</v>
      </c>
      <c r="Q54" s="66"/>
      <c r="R54" s="52" t="s">
        <v>7510</v>
      </c>
      <c r="S54" s="52" t="s">
        <v>1236</v>
      </c>
      <c r="T54" s="59" t="s">
        <v>4126</v>
      </c>
      <c r="U54" s="60">
        <f t="shared" si="4"/>
        <v>43905</v>
      </c>
      <c r="V54" s="61">
        <v>45475</v>
      </c>
      <c r="W54" s="62" t="s">
        <v>3277</v>
      </c>
      <c r="X54" s="63">
        <v>1</v>
      </c>
    </row>
    <row r="55" spans="1:24" ht="60" x14ac:dyDescent="0.4">
      <c r="A55" s="75"/>
      <c r="B55" s="76"/>
      <c r="C55" s="52" t="str">
        <f t="shared" ca="1" si="5"/>
        <v>Expired</v>
      </c>
      <c r="D55" s="52" t="s">
        <v>2498</v>
      </c>
      <c r="E55" s="56">
        <v>43690</v>
      </c>
      <c r="F55" s="56">
        <f>E55</f>
        <v>43690</v>
      </c>
      <c r="G55" s="56">
        <f t="shared" si="6"/>
        <v>44420</v>
      </c>
      <c r="H55" s="52" t="s">
        <v>1512</v>
      </c>
      <c r="I55" s="52" t="s">
        <v>3011</v>
      </c>
      <c r="J55" s="52" t="s">
        <v>4144</v>
      </c>
      <c r="K55" s="52" t="s">
        <v>7919</v>
      </c>
      <c r="L55" s="52" t="s">
        <v>3492</v>
      </c>
      <c r="M55" s="52" t="s">
        <v>2467</v>
      </c>
      <c r="N55" s="57" t="str">
        <f t="shared" si="7"/>
        <v>LP</v>
      </c>
      <c r="O55" s="52" t="s">
        <v>6264</v>
      </c>
      <c r="P55" s="52" t="str">
        <f t="shared" si="8"/>
        <v>Low</v>
      </c>
      <c r="Q55" s="82" t="s">
        <v>8313</v>
      </c>
      <c r="R55" s="52" t="s">
        <v>4145</v>
      </c>
      <c r="S55" s="52" t="s">
        <v>1738</v>
      </c>
      <c r="T55" s="59" t="s">
        <v>4146</v>
      </c>
      <c r="U55" s="60">
        <f t="shared" si="4"/>
        <v>44420</v>
      </c>
      <c r="V55" s="61">
        <v>45077</v>
      </c>
      <c r="W55" s="62" t="s">
        <v>3276</v>
      </c>
      <c r="X55" s="63">
        <v>1</v>
      </c>
    </row>
    <row r="56" spans="1:24" ht="90" x14ac:dyDescent="0.4">
      <c r="A56" s="198" t="s">
        <v>7797</v>
      </c>
      <c r="B56" s="133"/>
      <c r="C56" s="43" t="str">
        <f t="shared" ca="1" si="5"/>
        <v>Expired</v>
      </c>
      <c r="D56" s="43" t="s">
        <v>101</v>
      </c>
      <c r="E56" s="48">
        <v>43056</v>
      </c>
      <c r="F56" s="48">
        <f>E56</f>
        <v>43056</v>
      </c>
      <c r="G56" s="48">
        <f t="shared" si="6"/>
        <v>43785</v>
      </c>
      <c r="H56" s="43" t="s">
        <v>3282</v>
      </c>
      <c r="I56" s="43" t="s">
        <v>6015</v>
      </c>
      <c r="J56" s="43" t="s">
        <v>4197</v>
      </c>
      <c r="K56" s="43" t="s">
        <v>154</v>
      </c>
      <c r="L56" s="43" t="s">
        <v>3492</v>
      </c>
      <c r="M56" s="43" t="s">
        <v>2561</v>
      </c>
      <c r="N56" s="122" t="str">
        <f t="shared" si="7"/>
        <v>LP</v>
      </c>
      <c r="O56" s="43" t="s">
        <v>6271</v>
      </c>
      <c r="P56" s="43" t="str">
        <f>IF(EXACT(O56,"Overseas Charities Operating in Jamaica"),"Medium",IF(EXACT(O56,"Muslim Groups/Foundations"),"Medium",IF(EXACT(O56,"Churches"),"Low",IF(EXACT(O56,"Benevolent Societies"),"Low",IF(EXACT(O56,"Alumni/Past Students Associations"),"Low",IF(EXACT(O56,"Schools(Government/Private)"),"Low",IF(EXACT(O56,"Govt.Based Trust/Charities"),"Low",IF(EXACT(O56,"Trust"),"Medium",IF(EXACT(O56,"Company Based Foundations"),"Medium",IF(EXACT(O56,"Other Foundations"),"Medium",IF(EXACT(O56,"Unincorporated Groups"),"Medium","")))))))))))</f>
        <v>Low</v>
      </c>
      <c r="Q56" s="43" t="s">
        <v>10175</v>
      </c>
      <c r="R56" s="120" t="s">
        <v>7527</v>
      </c>
      <c r="S56" s="43" t="s">
        <v>1132</v>
      </c>
      <c r="T56" s="126" t="s">
        <v>4198</v>
      </c>
      <c r="U56" s="60">
        <f t="shared" si="4"/>
        <v>43785</v>
      </c>
      <c r="V56" s="132">
        <v>45616</v>
      </c>
      <c r="W56" s="32" t="s">
        <v>3276</v>
      </c>
      <c r="X56" s="139">
        <v>1</v>
      </c>
    </row>
    <row r="57" spans="1:24" ht="60" x14ac:dyDescent="0.4">
      <c r="A57" s="100" t="s">
        <v>7800</v>
      </c>
      <c r="B57" s="64"/>
      <c r="C57" s="52" t="str">
        <f t="shared" ca="1" si="5"/>
        <v>Expired</v>
      </c>
      <c r="D57" s="52" t="s">
        <v>7112</v>
      </c>
      <c r="E57" s="56">
        <v>43563</v>
      </c>
      <c r="F57" s="56">
        <v>45023</v>
      </c>
      <c r="G57" s="56">
        <f t="shared" si="6"/>
        <v>45753</v>
      </c>
      <c r="H57" s="52" t="s">
        <v>3290</v>
      </c>
      <c r="I57" s="52" t="s">
        <v>3024</v>
      </c>
      <c r="J57" s="52" t="s">
        <v>4224</v>
      </c>
      <c r="K57" s="52" t="s">
        <v>7919</v>
      </c>
      <c r="L57" s="52" t="s">
        <v>3492</v>
      </c>
      <c r="M57" s="52" t="s">
        <v>2467</v>
      </c>
      <c r="N57" s="57" t="str">
        <f t="shared" si="7"/>
        <v>LP</v>
      </c>
      <c r="O57" s="52" t="s">
        <v>6261</v>
      </c>
      <c r="P57" s="52" t="str">
        <f t="shared" ref="P57:P86" si="9">IF(EXACT(O57,"Overseas Charities Operating in Jamaica"),"Medium",IF(EXACT(O57,"Muslim Groups/Foundations"),"Medium",IF(EXACT(O57,"Churches"),"Low",IF(EXACT(O57,"Benevolent Societies"),"Low",IF(EXACT(O57,"Alumni/Past Students Associations"),"Low",IF(EXACT(O57,"Schools(Government/Private)"),"Low",IF(EXACT(O57,"Govt.Based Trusts/Charities"),"Low",IF(EXACT(O57,"Trust"),"Medium",IF(EXACT(O57,"Company Based Foundations"),"Medium",IF(EXACT(O57,"Other Foundations"),"Medium",IF(EXACT(O57,"Unincorporated Groups"),"Medium","")))))))))))</f>
        <v>Medium</v>
      </c>
      <c r="Q57" s="52" t="s">
        <v>10173</v>
      </c>
      <c r="R57" s="58" t="s">
        <v>4225</v>
      </c>
      <c r="S57" s="52" t="s">
        <v>7113</v>
      </c>
      <c r="T57" s="59" t="s">
        <v>4226</v>
      </c>
      <c r="U57" s="60">
        <f t="shared" si="4"/>
        <v>45753</v>
      </c>
      <c r="V57" s="61">
        <v>45607</v>
      </c>
      <c r="W57" s="62" t="s">
        <v>10116</v>
      </c>
      <c r="X57" s="63">
        <v>1</v>
      </c>
    </row>
    <row r="58" spans="1:24" ht="45" x14ac:dyDescent="0.4">
      <c r="A58" s="65"/>
      <c r="B58" s="67"/>
      <c r="C58" s="52" t="str">
        <f t="shared" ca="1" si="5"/>
        <v>Expired</v>
      </c>
      <c r="D58" s="52" t="s">
        <v>2550</v>
      </c>
      <c r="E58" s="56">
        <v>43986</v>
      </c>
      <c r="F58" s="56">
        <f>E58</f>
        <v>43986</v>
      </c>
      <c r="G58" s="56">
        <f t="shared" si="6"/>
        <v>44715</v>
      </c>
      <c r="H58" s="52" t="s">
        <v>1616</v>
      </c>
      <c r="I58" s="52" t="s">
        <v>3026</v>
      </c>
      <c r="J58" s="52" t="s">
        <v>4230</v>
      </c>
      <c r="K58" s="52" t="s">
        <v>23</v>
      </c>
      <c r="L58" s="52" t="s">
        <v>3492</v>
      </c>
      <c r="M58" s="52" t="s">
        <v>2467</v>
      </c>
      <c r="N58" s="57" t="str">
        <f t="shared" si="7"/>
        <v>LP</v>
      </c>
      <c r="O58" s="52" t="s">
        <v>6264</v>
      </c>
      <c r="P58" s="52" t="str">
        <f t="shared" si="9"/>
        <v>Low</v>
      </c>
      <c r="Q58" s="52"/>
      <c r="R58" s="58" t="s">
        <v>1364</v>
      </c>
      <c r="S58" s="52" t="s">
        <v>6945</v>
      </c>
      <c r="T58" s="59" t="s">
        <v>6946</v>
      </c>
      <c r="U58" s="60">
        <f t="shared" si="4"/>
        <v>44715</v>
      </c>
      <c r="V58" s="61">
        <v>45610</v>
      </c>
      <c r="W58" s="62" t="s">
        <v>3276</v>
      </c>
      <c r="X58" s="63">
        <v>1</v>
      </c>
    </row>
    <row r="59" spans="1:24" ht="90" x14ac:dyDescent="0.4">
      <c r="A59" s="67"/>
      <c r="B59" s="67"/>
      <c r="C59" s="52" t="str">
        <f t="shared" ca="1" si="5"/>
        <v>Expired</v>
      </c>
      <c r="D59" s="52" t="s">
        <v>1476</v>
      </c>
      <c r="E59" s="56">
        <v>43594</v>
      </c>
      <c r="F59" s="56">
        <v>43594</v>
      </c>
      <c r="G59" s="56">
        <f t="shared" si="6"/>
        <v>44324</v>
      </c>
      <c r="H59" s="52" t="s">
        <v>1431</v>
      </c>
      <c r="I59" s="52" t="s">
        <v>3033</v>
      </c>
      <c r="J59" s="52" t="s">
        <v>4265</v>
      </c>
      <c r="K59" s="52" t="s">
        <v>2393</v>
      </c>
      <c r="L59" s="52" t="s">
        <v>3492</v>
      </c>
      <c r="M59" s="52" t="s">
        <v>2467</v>
      </c>
      <c r="N59" s="57" t="str">
        <f t="shared" si="7"/>
        <v>LP</v>
      </c>
      <c r="O59" s="52" t="s">
        <v>6261</v>
      </c>
      <c r="P59" s="52" t="str">
        <f t="shared" si="9"/>
        <v>Medium</v>
      </c>
      <c r="Q59" s="80" t="s">
        <v>749</v>
      </c>
      <c r="R59" s="52" t="s">
        <v>7542</v>
      </c>
      <c r="S59" s="52" t="s">
        <v>1674</v>
      </c>
      <c r="T59" s="59" t="s">
        <v>4266</v>
      </c>
      <c r="U59" s="60">
        <f t="shared" si="4"/>
        <v>44324</v>
      </c>
      <c r="V59" s="61">
        <v>45218</v>
      </c>
      <c r="W59" s="62" t="s">
        <v>3276</v>
      </c>
      <c r="X59" s="63">
        <v>1</v>
      </c>
    </row>
    <row r="60" spans="1:24" ht="90" x14ac:dyDescent="0.4">
      <c r="A60" s="65"/>
      <c r="B60" s="67"/>
      <c r="C60" s="52" t="str">
        <f t="shared" ca="1" si="5"/>
        <v>Expired</v>
      </c>
      <c r="D60" s="52" t="s">
        <v>2598</v>
      </c>
      <c r="E60" s="56">
        <v>44421</v>
      </c>
      <c r="F60" s="56">
        <v>44421</v>
      </c>
      <c r="G60" s="56">
        <f t="shared" si="6"/>
        <v>45150</v>
      </c>
      <c r="H60" s="52" t="s">
        <v>2874</v>
      </c>
      <c r="I60" s="52" t="s">
        <v>5751</v>
      </c>
      <c r="J60" s="52" t="s">
        <v>4275</v>
      </c>
      <c r="K60" s="52" t="s">
        <v>3522</v>
      </c>
      <c r="L60" s="52" t="s">
        <v>3492</v>
      </c>
      <c r="M60" s="52" t="s">
        <v>2467</v>
      </c>
      <c r="N60" s="57" t="str">
        <f t="shared" si="7"/>
        <v>LP</v>
      </c>
      <c r="O60" s="52" t="s">
        <v>6261</v>
      </c>
      <c r="P60" s="52" t="str">
        <f t="shared" si="9"/>
        <v>Medium</v>
      </c>
      <c r="Q60" s="52"/>
      <c r="R60" s="52" t="s">
        <v>4276</v>
      </c>
      <c r="S60" s="52" t="s">
        <v>2875</v>
      </c>
      <c r="T60" s="69" t="s">
        <v>4277</v>
      </c>
      <c r="U60" s="60">
        <f t="shared" si="4"/>
        <v>45150</v>
      </c>
      <c r="V60" s="61">
        <v>44960</v>
      </c>
      <c r="W60" s="62" t="s">
        <v>3276</v>
      </c>
      <c r="X60" s="63">
        <v>1</v>
      </c>
    </row>
    <row r="61" spans="1:24" ht="120" x14ac:dyDescent="0.4">
      <c r="A61" s="65"/>
      <c r="B61" s="67"/>
      <c r="C61" s="52" t="str">
        <f t="shared" ca="1" si="5"/>
        <v>Expired</v>
      </c>
      <c r="D61" s="52" t="s">
        <v>1285</v>
      </c>
      <c r="E61" s="56">
        <v>43269</v>
      </c>
      <c r="F61" s="56">
        <v>43269</v>
      </c>
      <c r="G61" s="56">
        <f t="shared" si="6"/>
        <v>43999</v>
      </c>
      <c r="H61" s="52" t="s">
        <v>1286</v>
      </c>
      <c r="I61" s="52" t="s">
        <v>9437</v>
      </c>
      <c r="J61" s="52" t="s">
        <v>4290</v>
      </c>
      <c r="K61" s="52" t="s">
        <v>716</v>
      </c>
      <c r="L61" s="52" t="s">
        <v>3492</v>
      </c>
      <c r="M61" s="52" t="s">
        <v>2467</v>
      </c>
      <c r="N61" s="57" t="str">
        <f t="shared" si="7"/>
        <v>LP</v>
      </c>
      <c r="O61" s="52" t="s">
        <v>6261</v>
      </c>
      <c r="P61" s="52" t="str">
        <f t="shared" si="9"/>
        <v>Medium</v>
      </c>
      <c r="Q61" s="52" t="s">
        <v>749</v>
      </c>
      <c r="R61" s="58" t="s">
        <v>7548</v>
      </c>
      <c r="S61" s="52" t="s">
        <v>3420</v>
      </c>
      <c r="T61" s="59" t="s">
        <v>7008</v>
      </c>
      <c r="U61" s="60">
        <f t="shared" si="4"/>
        <v>43999</v>
      </c>
      <c r="V61" s="61">
        <v>45329</v>
      </c>
      <c r="W61" s="62" t="s">
        <v>3276</v>
      </c>
      <c r="X61" s="63">
        <v>1</v>
      </c>
    </row>
    <row r="62" spans="1:24" ht="42.45" x14ac:dyDescent="0.4">
      <c r="A62" s="78" t="s">
        <v>749</v>
      </c>
      <c r="B62" s="203"/>
      <c r="C62" s="80" t="str">
        <f t="shared" ca="1" si="5"/>
        <v>Expired</v>
      </c>
      <c r="D62" s="80" t="s">
        <v>2524</v>
      </c>
      <c r="E62" s="60">
        <v>43803</v>
      </c>
      <c r="F62" s="60">
        <f>E62</f>
        <v>43803</v>
      </c>
      <c r="G62" s="60">
        <f t="shared" si="6"/>
        <v>44533</v>
      </c>
      <c r="H62" s="80" t="s">
        <v>1533</v>
      </c>
      <c r="I62" s="80" t="s">
        <v>5633</v>
      </c>
      <c r="J62" s="80" t="s">
        <v>5634</v>
      </c>
      <c r="K62" s="80" t="s">
        <v>3491</v>
      </c>
      <c r="L62" s="80" t="s">
        <v>3492</v>
      </c>
      <c r="M62" s="80" t="s">
        <v>3493</v>
      </c>
      <c r="N62" s="80" t="str">
        <f t="shared" si="7"/>
        <v/>
      </c>
      <c r="O62" s="52" t="s">
        <v>6264</v>
      </c>
      <c r="P62" s="80" t="str">
        <f t="shared" si="9"/>
        <v>Low</v>
      </c>
      <c r="Q62" s="80"/>
      <c r="R62" s="80" t="s">
        <v>1364</v>
      </c>
      <c r="S62" s="80" t="s">
        <v>1748</v>
      </c>
      <c r="T62" s="80" t="s">
        <v>749</v>
      </c>
      <c r="U62" s="60">
        <f t="shared" si="4"/>
        <v>44533</v>
      </c>
      <c r="V62" s="61">
        <v>44566</v>
      </c>
      <c r="W62" s="62" t="s">
        <v>5622</v>
      </c>
      <c r="X62" s="63">
        <v>1</v>
      </c>
    </row>
    <row r="63" spans="1:24" ht="90" x14ac:dyDescent="0.4">
      <c r="A63" s="64"/>
      <c r="B63" s="64"/>
      <c r="C63" s="52" t="str">
        <f t="shared" ca="1" si="5"/>
        <v>Expired</v>
      </c>
      <c r="D63" s="52" t="s">
        <v>2747</v>
      </c>
      <c r="E63" s="56">
        <v>42849</v>
      </c>
      <c r="F63" s="56">
        <v>44310</v>
      </c>
      <c r="G63" s="56">
        <f t="shared" si="6"/>
        <v>45039</v>
      </c>
      <c r="H63" s="52" t="s">
        <v>938</v>
      </c>
      <c r="I63" s="52" t="s">
        <v>2024</v>
      </c>
      <c r="J63" s="52" t="s">
        <v>4302</v>
      </c>
      <c r="K63" s="52" t="s">
        <v>23</v>
      </c>
      <c r="L63" s="52" t="s">
        <v>3492</v>
      </c>
      <c r="M63" s="52" t="s">
        <v>2467</v>
      </c>
      <c r="N63" s="57" t="str">
        <f t="shared" si="7"/>
        <v>LP</v>
      </c>
      <c r="O63" s="52" t="s">
        <v>6261</v>
      </c>
      <c r="P63" s="52" t="str">
        <f t="shared" si="9"/>
        <v>Medium</v>
      </c>
      <c r="Q63" s="66"/>
      <c r="R63" s="58" t="s">
        <v>4303</v>
      </c>
      <c r="S63" s="52" t="s">
        <v>1808</v>
      </c>
      <c r="T63" s="59" t="s">
        <v>4304</v>
      </c>
      <c r="U63" s="60">
        <f t="shared" si="4"/>
        <v>45039</v>
      </c>
      <c r="V63" s="61">
        <v>45485</v>
      </c>
      <c r="W63" s="62" t="s">
        <v>3277</v>
      </c>
      <c r="X63" s="63">
        <v>1</v>
      </c>
    </row>
    <row r="64" spans="1:24" ht="105" x14ac:dyDescent="0.4">
      <c r="A64" s="65"/>
      <c r="B64" s="67"/>
      <c r="C64" s="52" t="str">
        <f t="shared" ca="1" si="5"/>
        <v>Expired</v>
      </c>
      <c r="D64" s="52" t="s">
        <v>1634</v>
      </c>
      <c r="E64" s="56">
        <v>44068</v>
      </c>
      <c r="F64" s="56">
        <v>44068</v>
      </c>
      <c r="G64" s="56">
        <f t="shared" si="6"/>
        <v>44797</v>
      </c>
      <c r="H64" s="52" t="s">
        <v>1635</v>
      </c>
      <c r="I64" s="52" t="s">
        <v>7001</v>
      </c>
      <c r="J64" s="52" t="s">
        <v>4305</v>
      </c>
      <c r="K64" s="52" t="s">
        <v>7919</v>
      </c>
      <c r="L64" s="52" t="s">
        <v>3492</v>
      </c>
      <c r="M64" s="52" t="s">
        <v>2467</v>
      </c>
      <c r="N64" s="57" t="str">
        <f t="shared" si="7"/>
        <v>LP</v>
      </c>
      <c r="O64" s="52" t="s">
        <v>6261</v>
      </c>
      <c r="P64" s="52" t="str">
        <f t="shared" si="9"/>
        <v>Medium</v>
      </c>
      <c r="Q64" s="52" t="s">
        <v>10038</v>
      </c>
      <c r="R64" s="58" t="s">
        <v>4306</v>
      </c>
      <c r="S64" s="52" t="s">
        <v>10039</v>
      </c>
      <c r="T64" s="59" t="s">
        <v>10040</v>
      </c>
      <c r="U64" s="60">
        <f t="shared" si="4"/>
        <v>44797</v>
      </c>
      <c r="V64" s="61">
        <v>45546</v>
      </c>
      <c r="W64" s="62" t="s">
        <v>3276</v>
      </c>
      <c r="X64" s="63">
        <v>1</v>
      </c>
    </row>
    <row r="65" spans="1:24" ht="84.9" x14ac:dyDescent="0.4">
      <c r="A65" s="65" t="s">
        <v>9636</v>
      </c>
      <c r="B65" s="67"/>
      <c r="C65" s="52" t="str">
        <f t="shared" ca="1" si="5"/>
        <v>Expired</v>
      </c>
      <c r="D65" s="52" t="s">
        <v>619</v>
      </c>
      <c r="E65" s="56">
        <v>42213</v>
      </c>
      <c r="F65" s="56">
        <v>42213</v>
      </c>
      <c r="G65" s="56">
        <f t="shared" si="6"/>
        <v>42943</v>
      </c>
      <c r="H65" s="52" t="s">
        <v>620</v>
      </c>
      <c r="I65" s="52" t="s">
        <v>621</v>
      </c>
      <c r="J65" s="52" t="s">
        <v>4307</v>
      </c>
      <c r="K65" s="52" t="s">
        <v>7919</v>
      </c>
      <c r="L65" s="52" t="s">
        <v>3492</v>
      </c>
      <c r="M65" s="52" t="s">
        <v>2467</v>
      </c>
      <c r="N65" s="57" t="str">
        <f t="shared" si="7"/>
        <v>LP</v>
      </c>
      <c r="O65" s="52" t="s">
        <v>6263</v>
      </c>
      <c r="P65" s="52" t="str">
        <f t="shared" si="9"/>
        <v>Medium</v>
      </c>
      <c r="Q65" s="52" t="s">
        <v>9632</v>
      </c>
      <c r="R65" s="58" t="s">
        <v>9633</v>
      </c>
      <c r="S65" s="52" t="s">
        <v>9634</v>
      </c>
      <c r="T65" s="69" t="s">
        <v>9635</v>
      </c>
      <c r="U65" s="60">
        <f t="shared" si="4"/>
        <v>42943</v>
      </c>
      <c r="V65" s="61">
        <v>45408</v>
      </c>
      <c r="W65" s="62" t="s">
        <v>3276</v>
      </c>
      <c r="X65" s="63">
        <v>1</v>
      </c>
    </row>
    <row r="66" spans="1:24" ht="99" x14ac:dyDescent="0.4">
      <c r="A66" s="78"/>
      <c r="B66" s="79"/>
      <c r="C66" s="80" t="str">
        <f t="shared" ca="1" si="5"/>
        <v>Expired</v>
      </c>
      <c r="D66" s="80" t="s">
        <v>834</v>
      </c>
      <c r="E66" s="60">
        <v>42593</v>
      </c>
      <c r="F66" s="60">
        <v>42593</v>
      </c>
      <c r="G66" s="60">
        <f t="shared" si="6"/>
        <v>43322</v>
      </c>
      <c r="H66" s="80" t="s">
        <v>840</v>
      </c>
      <c r="I66" s="80" t="s">
        <v>3423</v>
      </c>
      <c r="J66" s="80" t="s">
        <v>4308</v>
      </c>
      <c r="K66" s="80" t="s">
        <v>3491</v>
      </c>
      <c r="L66" s="80" t="s">
        <v>3492</v>
      </c>
      <c r="M66" s="80" t="s">
        <v>2467</v>
      </c>
      <c r="N66" s="80" t="str">
        <f t="shared" si="7"/>
        <v>LP</v>
      </c>
      <c r="O66" s="52" t="s">
        <v>6261</v>
      </c>
      <c r="P66" s="80" t="str">
        <f t="shared" si="9"/>
        <v>Medium</v>
      </c>
      <c r="Q66" s="80"/>
      <c r="R66" s="80" t="s">
        <v>4309</v>
      </c>
      <c r="S66" s="80" t="s">
        <v>749</v>
      </c>
      <c r="T66" s="80" t="s">
        <v>749</v>
      </c>
      <c r="U66" s="60">
        <f t="shared" si="4"/>
        <v>43322</v>
      </c>
      <c r="V66" s="61">
        <v>44708</v>
      </c>
      <c r="W66" s="62" t="s">
        <v>749</v>
      </c>
      <c r="X66" s="63">
        <v>1</v>
      </c>
    </row>
    <row r="67" spans="1:24" ht="120" x14ac:dyDescent="0.4">
      <c r="A67" s="65"/>
      <c r="B67" s="67"/>
      <c r="C67" s="52" t="str">
        <f t="shared" ref="C67:C81" ca="1" si="10">IF(G67&lt;TODAY(),"Expired","Active")</f>
        <v>Expired</v>
      </c>
      <c r="D67" s="52" t="s">
        <v>761</v>
      </c>
      <c r="E67" s="56">
        <v>41933</v>
      </c>
      <c r="F67" s="56">
        <v>44125</v>
      </c>
      <c r="G67" s="56">
        <f t="shared" ref="G67:G81" si="11">DATE(YEAR(F67)+2,MONTH(F67),DAY(F67)-1)</f>
        <v>44854</v>
      </c>
      <c r="H67" s="52" t="s">
        <v>3284</v>
      </c>
      <c r="I67" s="52" t="s">
        <v>2035</v>
      </c>
      <c r="J67" s="52" t="s">
        <v>4312</v>
      </c>
      <c r="K67" s="52" t="s">
        <v>7919</v>
      </c>
      <c r="L67" s="52" t="s">
        <v>3492</v>
      </c>
      <c r="M67" s="52" t="s">
        <v>2467</v>
      </c>
      <c r="N67" s="57" t="str">
        <f t="shared" ref="N67:N81" si="12">IF(EXACT(M67,"C - COMPANY ACT"),"LP",IF(EXACT(M67,"V- VEST ACT (WITHIN PARLIAMENT) "),"LP",IF(EXACT(M67,"FS - FRIENDLY SOCIETIES ACT"),"LP",IF(EXACT(M67,"UN - UNICORPORATED"),"LA",""))))</f>
        <v>LP</v>
      </c>
      <c r="O67" s="52" t="s">
        <v>6264</v>
      </c>
      <c r="P67" s="52" t="str">
        <f t="shared" si="9"/>
        <v>Low</v>
      </c>
      <c r="Q67" s="52" t="s">
        <v>10279</v>
      </c>
      <c r="R67" s="58" t="s">
        <v>4313</v>
      </c>
      <c r="S67" s="52" t="s">
        <v>10280</v>
      </c>
      <c r="T67" s="59" t="s">
        <v>10281</v>
      </c>
      <c r="U67" s="60">
        <f t="shared" ref="U67:U130" si="13">SUM(G67)</f>
        <v>44854</v>
      </c>
      <c r="V67" s="61">
        <v>45684</v>
      </c>
      <c r="W67" s="62" t="s">
        <v>3276</v>
      </c>
      <c r="X67" s="63">
        <v>1</v>
      </c>
    </row>
    <row r="68" spans="1:24" ht="135" x14ac:dyDescent="0.4">
      <c r="A68" s="65"/>
      <c r="B68" s="67"/>
      <c r="C68" s="52" t="str">
        <f t="shared" ca="1" si="10"/>
        <v>Expired</v>
      </c>
      <c r="D68" s="52" t="s">
        <v>1465</v>
      </c>
      <c r="E68" s="56">
        <v>43382</v>
      </c>
      <c r="F68" s="56">
        <v>44113</v>
      </c>
      <c r="G68" s="56">
        <f t="shared" si="11"/>
        <v>44842</v>
      </c>
      <c r="H68" s="52" t="s">
        <v>3292</v>
      </c>
      <c r="I68" s="52" t="s">
        <v>3039</v>
      </c>
      <c r="J68" s="52" t="s">
        <v>4325</v>
      </c>
      <c r="K68" s="52" t="s">
        <v>7919</v>
      </c>
      <c r="L68" s="52" t="s">
        <v>3492</v>
      </c>
      <c r="M68" s="52" t="s">
        <v>2467</v>
      </c>
      <c r="N68" s="57" t="str">
        <f t="shared" si="12"/>
        <v>LP</v>
      </c>
      <c r="O68" s="52" t="s">
        <v>6261</v>
      </c>
      <c r="P68" s="52" t="str">
        <f t="shared" si="9"/>
        <v>Medium</v>
      </c>
      <c r="Q68" s="52" t="s">
        <v>8876</v>
      </c>
      <c r="R68" s="52" t="s">
        <v>4326</v>
      </c>
      <c r="S68" s="52" t="s">
        <v>1810</v>
      </c>
      <c r="T68" s="59" t="s">
        <v>4327</v>
      </c>
      <c r="U68" s="60">
        <f t="shared" si="13"/>
        <v>44842</v>
      </c>
      <c r="V68" s="61">
        <v>45273</v>
      </c>
      <c r="W68" s="62" t="s">
        <v>3276</v>
      </c>
      <c r="X68" s="63">
        <v>1</v>
      </c>
    </row>
    <row r="69" spans="1:24" ht="60" x14ac:dyDescent="0.4">
      <c r="A69" s="65"/>
      <c r="B69" s="67"/>
      <c r="C69" s="52" t="str">
        <f t="shared" ca="1" si="10"/>
        <v>Expired</v>
      </c>
      <c r="D69" s="52" t="s">
        <v>2665</v>
      </c>
      <c r="E69" s="56">
        <v>42951</v>
      </c>
      <c r="F69" s="56">
        <v>44412</v>
      </c>
      <c r="G69" s="56">
        <f t="shared" si="11"/>
        <v>45141</v>
      </c>
      <c r="H69" s="52" t="s">
        <v>1011</v>
      </c>
      <c r="I69" s="52" t="s">
        <v>1016</v>
      </c>
      <c r="J69" s="52" t="s">
        <v>4332</v>
      </c>
      <c r="K69" s="52" t="s">
        <v>7919</v>
      </c>
      <c r="L69" s="52" t="s">
        <v>3492</v>
      </c>
      <c r="M69" s="52" t="s">
        <v>2467</v>
      </c>
      <c r="N69" s="57" t="str">
        <f t="shared" si="12"/>
        <v>LP</v>
      </c>
      <c r="O69" s="52" t="s">
        <v>6269</v>
      </c>
      <c r="P69" s="52" t="str">
        <f t="shared" si="9"/>
        <v>Medium</v>
      </c>
      <c r="Q69" s="52" t="s">
        <v>8880</v>
      </c>
      <c r="R69" s="52" t="s">
        <v>4333</v>
      </c>
      <c r="S69" s="52" t="s">
        <v>3426</v>
      </c>
      <c r="T69" s="69" t="s">
        <v>4334</v>
      </c>
      <c r="U69" s="60">
        <f t="shared" si="13"/>
        <v>45141</v>
      </c>
      <c r="V69" s="61">
        <v>45281</v>
      </c>
      <c r="W69" s="62" t="s">
        <v>3276</v>
      </c>
      <c r="X69" s="63">
        <v>1</v>
      </c>
    </row>
    <row r="70" spans="1:24" ht="90" x14ac:dyDescent="0.4">
      <c r="A70" s="65"/>
      <c r="B70" s="67"/>
      <c r="C70" s="52" t="str">
        <f t="shared" ca="1" si="10"/>
        <v>Expired</v>
      </c>
      <c r="D70" s="52" t="s">
        <v>1173</v>
      </c>
      <c r="E70" s="56">
        <v>43158</v>
      </c>
      <c r="F70" s="56">
        <v>43158</v>
      </c>
      <c r="G70" s="56">
        <f t="shared" si="11"/>
        <v>43887</v>
      </c>
      <c r="H70" s="52" t="s">
        <v>1174</v>
      </c>
      <c r="I70" s="52" t="s">
        <v>1175</v>
      </c>
      <c r="J70" s="52" t="s">
        <v>7248</v>
      </c>
      <c r="K70" s="52" t="s">
        <v>450</v>
      </c>
      <c r="L70" s="52" t="s">
        <v>3492</v>
      </c>
      <c r="M70" s="52" t="s">
        <v>2467</v>
      </c>
      <c r="N70" s="57" t="str">
        <f t="shared" si="12"/>
        <v>LP</v>
      </c>
      <c r="O70" s="52" t="s">
        <v>6261</v>
      </c>
      <c r="P70" s="52" t="str">
        <f t="shared" si="9"/>
        <v>Medium</v>
      </c>
      <c r="Q70" s="52"/>
      <c r="R70" s="58" t="s">
        <v>4337</v>
      </c>
      <c r="S70" s="52" t="s">
        <v>7018</v>
      </c>
      <c r="T70" s="69" t="s">
        <v>7019</v>
      </c>
      <c r="U70" s="60">
        <f t="shared" si="13"/>
        <v>43887</v>
      </c>
      <c r="V70" s="61">
        <v>45624</v>
      </c>
      <c r="W70" s="62" t="s">
        <v>3276</v>
      </c>
      <c r="X70" s="63">
        <v>1</v>
      </c>
    </row>
    <row r="71" spans="1:24" ht="30" x14ac:dyDescent="0.4">
      <c r="A71" s="67"/>
      <c r="B71" s="65"/>
      <c r="C71" s="52" t="str">
        <f t="shared" ca="1" si="10"/>
        <v>Expired</v>
      </c>
      <c r="D71" s="52" t="s">
        <v>2481</v>
      </c>
      <c r="E71" s="56">
        <v>43768</v>
      </c>
      <c r="F71" s="56">
        <v>43768</v>
      </c>
      <c r="G71" s="56">
        <f t="shared" si="11"/>
        <v>44498</v>
      </c>
      <c r="H71" s="52" t="s">
        <v>1523</v>
      </c>
      <c r="I71" s="52" t="s">
        <v>2033</v>
      </c>
      <c r="J71" s="52" t="s">
        <v>4342</v>
      </c>
      <c r="K71" s="52" t="s">
        <v>2393</v>
      </c>
      <c r="L71" s="52" t="s">
        <v>3492</v>
      </c>
      <c r="M71" s="52" t="s">
        <v>2467</v>
      </c>
      <c r="N71" s="57" t="str">
        <f t="shared" si="12"/>
        <v>LP</v>
      </c>
      <c r="O71" s="52" t="s">
        <v>6264</v>
      </c>
      <c r="P71" s="52" t="str">
        <f t="shared" si="9"/>
        <v>Low</v>
      </c>
      <c r="Q71" s="52" t="s">
        <v>749</v>
      </c>
      <c r="R71" s="73" t="s">
        <v>3106</v>
      </c>
      <c r="S71" s="52" t="s">
        <v>1663</v>
      </c>
      <c r="T71" s="59" t="s">
        <v>7000</v>
      </c>
      <c r="U71" s="60">
        <f t="shared" si="13"/>
        <v>44498</v>
      </c>
      <c r="V71" s="61">
        <v>45362</v>
      </c>
      <c r="W71" s="62" t="s">
        <v>3276</v>
      </c>
      <c r="X71" s="63">
        <v>1</v>
      </c>
    </row>
    <row r="72" spans="1:24" ht="105" x14ac:dyDescent="0.4">
      <c r="A72" s="54"/>
      <c r="B72" s="54"/>
      <c r="C72" s="52" t="str">
        <f t="shared" ca="1" si="10"/>
        <v>Expired</v>
      </c>
      <c r="D72" s="52" t="s">
        <v>469</v>
      </c>
      <c r="E72" s="56">
        <v>41969</v>
      </c>
      <c r="F72" s="56">
        <v>44161</v>
      </c>
      <c r="G72" s="56">
        <f t="shared" si="11"/>
        <v>44890</v>
      </c>
      <c r="H72" s="52" t="s">
        <v>3293</v>
      </c>
      <c r="I72" s="52" t="s">
        <v>2071</v>
      </c>
      <c r="J72" s="52" t="s">
        <v>4343</v>
      </c>
      <c r="K72" s="52" t="s">
        <v>5946</v>
      </c>
      <c r="L72" s="52" t="s">
        <v>3492</v>
      </c>
      <c r="M72" s="52" t="s">
        <v>2467</v>
      </c>
      <c r="N72" s="57" t="str">
        <f t="shared" si="12"/>
        <v>LP</v>
      </c>
      <c r="O72" s="52" t="s">
        <v>6261</v>
      </c>
      <c r="P72" s="52" t="str">
        <f t="shared" si="9"/>
        <v>Medium</v>
      </c>
      <c r="Q72" s="52"/>
      <c r="R72" s="52" t="s">
        <v>4344</v>
      </c>
      <c r="S72" s="52" t="s">
        <v>1840</v>
      </c>
      <c r="T72" s="59" t="s">
        <v>4345</v>
      </c>
      <c r="U72" s="60">
        <f t="shared" si="13"/>
        <v>44890</v>
      </c>
      <c r="V72" s="61">
        <v>45014</v>
      </c>
      <c r="W72" s="62" t="s">
        <v>3276</v>
      </c>
      <c r="X72" s="63">
        <v>1</v>
      </c>
    </row>
    <row r="73" spans="1:24" ht="60" x14ac:dyDescent="0.4">
      <c r="A73" s="54"/>
      <c r="B73" s="67"/>
      <c r="C73" s="52" t="str">
        <f t="shared" ca="1" si="10"/>
        <v>Expired</v>
      </c>
      <c r="D73" s="52" t="s">
        <v>8536</v>
      </c>
      <c r="E73" s="56">
        <v>43857</v>
      </c>
      <c r="F73" s="56">
        <v>45219</v>
      </c>
      <c r="G73" s="56">
        <f t="shared" si="11"/>
        <v>45949</v>
      </c>
      <c r="H73" s="52" t="s">
        <v>1595</v>
      </c>
      <c r="I73" s="52" t="s">
        <v>5756</v>
      </c>
      <c r="J73" s="52" t="s">
        <v>4346</v>
      </c>
      <c r="K73" s="52" t="s">
        <v>7919</v>
      </c>
      <c r="L73" s="52" t="s">
        <v>3492</v>
      </c>
      <c r="M73" s="52" t="s">
        <v>2467</v>
      </c>
      <c r="N73" s="57" t="str">
        <f t="shared" si="12"/>
        <v>LP</v>
      </c>
      <c r="O73" s="52" t="s">
        <v>6263</v>
      </c>
      <c r="P73" s="52" t="str">
        <f t="shared" si="9"/>
        <v>Medium</v>
      </c>
      <c r="Q73" s="52" t="s">
        <v>8537</v>
      </c>
      <c r="R73" s="58" t="s">
        <v>4347</v>
      </c>
      <c r="S73" s="52" t="s">
        <v>6999</v>
      </c>
      <c r="T73" s="69" t="s">
        <v>8538</v>
      </c>
      <c r="U73" s="60">
        <f t="shared" si="13"/>
        <v>45949</v>
      </c>
      <c r="V73" s="61">
        <v>45918</v>
      </c>
      <c r="W73" s="62" t="s">
        <v>3276</v>
      </c>
      <c r="X73" s="63">
        <v>1</v>
      </c>
    </row>
    <row r="74" spans="1:24" ht="135" x14ac:dyDescent="0.4">
      <c r="A74" s="64"/>
      <c r="B74" s="64"/>
      <c r="C74" s="52" t="str">
        <f t="shared" ca="1" si="10"/>
        <v>Expired</v>
      </c>
      <c r="D74" s="52" t="s">
        <v>2474</v>
      </c>
      <c r="E74" s="56">
        <v>42173</v>
      </c>
      <c r="F74" s="56">
        <v>42173</v>
      </c>
      <c r="G74" s="56">
        <f t="shared" si="11"/>
        <v>42903</v>
      </c>
      <c r="H74" s="52" t="s">
        <v>759</v>
      </c>
      <c r="I74" s="52" t="s">
        <v>2065</v>
      </c>
      <c r="J74" s="52" t="s">
        <v>4358</v>
      </c>
      <c r="K74" s="53" t="s">
        <v>2274</v>
      </c>
      <c r="L74" s="52" t="s">
        <v>3492</v>
      </c>
      <c r="M74" s="52" t="s">
        <v>2467</v>
      </c>
      <c r="N74" s="57" t="str">
        <f t="shared" si="12"/>
        <v>LP</v>
      </c>
      <c r="O74" s="52" t="s">
        <v>6261</v>
      </c>
      <c r="P74" s="52" t="str">
        <f t="shared" si="9"/>
        <v>Medium</v>
      </c>
      <c r="Q74" s="80"/>
      <c r="R74" s="52" t="s">
        <v>4359</v>
      </c>
      <c r="S74" s="80" t="s">
        <v>8360</v>
      </c>
      <c r="T74" s="80" t="s">
        <v>8361</v>
      </c>
      <c r="U74" s="60">
        <f t="shared" si="13"/>
        <v>42903</v>
      </c>
      <c r="V74" s="61">
        <v>45203</v>
      </c>
      <c r="W74" s="62" t="s">
        <v>3276</v>
      </c>
      <c r="X74" s="63">
        <v>1</v>
      </c>
    </row>
    <row r="75" spans="1:24" ht="105" x14ac:dyDescent="0.4">
      <c r="A75" s="65"/>
      <c r="B75" s="67"/>
      <c r="C75" s="52" t="str">
        <f t="shared" ca="1" si="10"/>
        <v>Expired</v>
      </c>
      <c r="D75" s="52" t="s">
        <v>527</v>
      </c>
      <c r="E75" s="56">
        <v>42073</v>
      </c>
      <c r="F75" s="56">
        <v>42073</v>
      </c>
      <c r="G75" s="56">
        <f t="shared" si="11"/>
        <v>42803</v>
      </c>
      <c r="H75" s="52" t="s">
        <v>528</v>
      </c>
      <c r="I75" s="52" t="s">
        <v>529</v>
      </c>
      <c r="J75" s="52" t="s">
        <v>4385</v>
      </c>
      <c r="K75" s="52" t="s">
        <v>7919</v>
      </c>
      <c r="L75" s="52" t="s">
        <v>3492</v>
      </c>
      <c r="M75" s="52" t="s">
        <v>2467</v>
      </c>
      <c r="N75" s="57" t="str">
        <f t="shared" si="12"/>
        <v>LP</v>
      </c>
      <c r="O75" s="52" t="s">
        <v>6261</v>
      </c>
      <c r="P75" s="52" t="str">
        <f t="shared" si="9"/>
        <v>Medium</v>
      </c>
      <c r="Q75" s="52" t="s">
        <v>8877</v>
      </c>
      <c r="R75" s="52" t="s">
        <v>4386</v>
      </c>
      <c r="S75" s="52" t="s">
        <v>7044</v>
      </c>
      <c r="T75" s="59" t="s">
        <v>7045</v>
      </c>
      <c r="U75" s="60">
        <f t="shared" si="13"/>
        <v>42803</v>
      </c>
      <c r="V75" s="61">
        <v>45280</v>
      </c>
      <c r="W75" s="62" t="s">
        <v>3276</v>
      </c>
      <c r="X75" s="63">
        <v>1</v>
      </c>
    </row>
    <row r="76" spans="1:24" ht="45" x14ac:dyDescent="0.4">
      <c r="A76" s="65"/>
      <c r="B76" s="67"/>
      <c r="C76" s="52" t="str">
        <f t="shared" ca="1" si="10"/>
        <v>Expired</v>
      </c>
      <c r="D76" s="52" t="s">
        <v>143</v>
      </c>
      <c r="E76" s="56">
        <v>41822</v>
      </c>
      <c r="F76" s="56">
        <v>41822</v>
      </c>
      <c r="G76" s="56">
        <f t="shared" si="11"/>
        <v>42552</v>
      </c>
      <c r="H76" s="52" t="s">
        <v>144</v>
      </c>
      <c r="I76" s="52" t="s">
        <v>145</v>
      </c>
      <c r="J76" s="52" t="s">
        <v>4407</v>
      </c>
      <c r="K76" s="52" t="s">
        <v>7919</v>
      </c>
      <c r="L76" s="52" t="s">
        <v>3492</v>
      </c>
      <c r="M76" s="52" t="s">
        <v>2467</v>
      </c>
      <c r="N76" s="57" t="str">
        <f t="shared" si="12"/>
        <v>LP</v>
      </c>
      <c r="O76" s="52" t="s">
        <v>6262</v>
      </c>
      <c r="P76" s="52" t="str">
        <f t="shared" si="9"/>
        <v>Medium</v>
      </c>
      <c r="Q76" s="80"/>
      <c r="R76" s="52" t="s">
        <v>7573</v>
      </c>
      <c r="S76" s="52" t="s">
        <v>6531</v>
      </c>
      <c r="T76" s="59" t="s">
        <v>6532</v>
      </c>
      <c r="U76" s="60">
        <f t="shared" si="13"/>
        <v>42552</v>
      </c>
      <c r="V76" s="61">
        <v>45202</v>
      </c>
      <c r="W76" s="62" t="s">
        <v>3276</v>
      </c>
      <c r="X76" s="63">
        <v>1</v>
      </c>
    </row>
    <row r="77" spans="1:24" ht="105" x14ac:dyDescent="0.4">
      <c r="A77" s="65"/>
      <c r="B77" s="67"/>
      <c r="C77" s="52" t="str">
        <f t="shared" ca="1" si="10"/>
        <v>Expired</v>
      </c>
      <c r="D77" s="52" t="s">
        <v>350</v>
      </c>
      <c r="E77" s="56">
        <v>41884</v>
      </c>
      <c r="F77" s="56">
        <v>41884</v>
      </c>
      <c r="G77" s="56">
        <f t="shared" si="11"/>
        <v>42614</v>
      </c>
      <c r="H77" s="52" t="s">
        <v>351</v>
      </c>
      <c r="I77" s="52" t="s">
        <v>352</v>
      </c>
      <c r="J77" s="52" t="s">
        <v>4415</v>
      </c>
      <c r="K77" s="52" t="s">
        <v>7919</v>
      </c>
      <c r="L77" s="52" t="s">
        <v>3492</v>
      </c>
      <c r="M77" s="52" t="s">
        <v>2467</v>
      </c>
      <c r="N77" s="57" t="str">
        <f t="shared" si="12"/>
        <v>LP</v>
      </c>
      <c r="O77" s="53" t="s">
        <v>6262</v>
      </c>
      <c r="P77" s="52" t="str">
        <f t="shared" si="9"/>
        <v>Medium</v>
      </c>
      <c r="Q77" s="52" t="s">
        <v>7825</v>
      </c>
      <c r="R77" s="52" t="s">
        <v>386</v>
      </c>
      <c r="S77" s="52" t="s">
        <v>7036</v>
      </c>
      <c r="T77" s="69" t="s">
        <v>7037</v>
      </c>
      <c r="U77" s="60">
        <f t="shared" si="13"/>
        <v>42614</v>
      </c>
      <c r="V77" s="61">
        <v>45229</v>
      </c>
      <c r="W77" s="62" t="s">
        <v>3276</v>
      </c>
      <c r="X77" s="63">
        <v>1</v>
      </c>
    </row>
    <row r="78" spans="1:24" ht="169.75" x14ac:dyDescent="0.4">
      <c r="A78" s="80"/>
      <c r="B78" s="79"/>
      <c r="C78" s="80" t="str">
        <f t="shared" ca="1" si="10"/>
        <v>Expired</v>
      </c>
      <c r="D78" s="80" t="s">
        <v>388</v>
      </c>
      <c r="E78" s="61">
        <v>41890</v>
      </c>
      <c r="F78" s="60">
        <v>41890</v>
      </c>
      <c r="G78" s="60">
        <f t="shared" si="11"/>
        <v>42620</v>
      </c>
      <c r="H78" s="79" t="s">
        <v>355</v>
      </c>
      <c r="I78" s="80" t="s">
        <v>2139</v>
      </c>
      <c r="J78" s="80" t="s">
        <v>4451</v>
      </c>
      <c r="K78" s="80" t="s">
        <v>3491</v>
      </c>
      <c r="L78" s="80" t="s">
        <v>3492</v>
      </c>
      <c r="M78" s="80" t="s">
        <v>2467</v>
      </c>
      <c r="N78" s="80" t="str">
        <f t="shared" si="12"/>
        <v>LP</v>
      </c>
      <c r="O78" s="52" t="s">
        <v>6261</v>
      </c>
      <c r="P78" s="80" t="str">
        <f t="shared" si="9"/>
        <v>Medium</v>
      </c>
      <c r="Q78" s="80"/>
      <c r="R78" s="80" t="s">
        <v>390</v>
      </c>
      <c r="S78" s="80"/>
      <c r="T78" s="80"/>
      <c r="U78" s="60">
        <f t="shared" si="13"/>
        <v>42620</v>
      </c>
      <c r="V78" s="61">
        <v>44743</v>
      </c>
      <c r="W78" s="62" t="s">
        <v>3276</v>
      </c>
      <c r="X78" s="63">
        <v>1</v>
      </c>
    </row>
    <row r="79" spans="1:24" ht="135" x14ac:dyDescent="0.4">
      <c r="A79" s="65" t="s">
        <v>749</v>
      </c>
      <c r="B79" s="67"/>
      <c r="C79" s="52" t="str">
        <f t="shared" ca="1" si="10"/>
        <v>Expired</v>
      </c>
      <c r="D79" s="52" t="s">
        <v>1384</v>
      </c>
      <c r="E79" s="56">
        <v>43476</v>
      </c>
      <c r="F79" s="56">
        <v>43476</v>
      </c>
      <c r="G79" s="56">
        <f t="shared" si="11"/>
        <v>44206</v>
      </c>
      <c r="H79" s="52" t="s">
        <v>1385</v>
      </c>
      <c r="I79" s="52" t="s">
        <v>7225</v>
      </c>
      <c r="J79" s="52" t="s">
        <v>4452</v>
      </c>
      <c r="K79" s="52" t="s">
        <v>7919</v>
      </c>
      <c r="L79" s="52" t="s">
        <v>3492</v>
      </c>
      <c r="M79" s="52" t="s">
        <v>2467</v>
      </c>
      <c r="N79" s="57" t="str">
        <f t="shared" si="12"/>
        <v>LP</v>
      </c>
      <c r="O79" s="52" t="s">
        <v>6261</v>
      </c>
      <c r="P79" s="52" t="str">
        <f t="shared" si="9"/>
        <v>Medium</v>
      </c>
      <c r="Q79" s="52" t="s">
        <v>9093</v>
      </c>
      <c r="R79" s="58" t="s">
        <v>1386</v>
      </c>
      <c r="S79" s="52" t="s">
        <v>7057</v>
      </c>
      <c r="T79" s="59" t="s">
        <v>7058</v>
      </c>
      <c r="U79" s="60">
        <f t="shared" si="13"/>
        <v>44206</v>
      </c>
      <c r="V79" s="61">
        <v>45303</v>
      </c>
      <c r="W79" s="62" t="s">
        <v>9092</v>
      </c>
      <c r="X79" s="63">
        <v>1</v>
      </c>
    </row>
    <row r="80" spans="1:24" ht="56.6" x14ac:dyDescent="0.4">
      <c r="A80" s="78"/>
      <c r="B80" s="79"/>
      <c r="C80" s="52" t="str">
        <f t="shared" ca="1" si="10"/>
        <v>Expired</v>
      </c>
      <c r="D80" s="52" t="s">
        <v>84</v>
      </c>
      <c r="E80" s="56">
        <v>41781</v>
      </c>
      <c r="F80" s="56">
        <v>41781</v>
      </c>
      <c r="G80" s="56">
        <f t="shared" si="11"/>
        <v>42511</v>
      </c>
      <c r="H80" s="52" t="s">
        <v>86</v>
      </c>
      <c r="I80" s="52" t="s">
        <v>87</v>
      </c>
      <c r="J80" s="52" t="s">
        <v>4457</v>
      </c>
      <c r="K80" s="52" t="s">
        <v>3491</v>
      </c>
      <c r="L80" s="52" t="s">
        <v>3492</v>
      </c>
      <c r="M80" s="52" t="s">
        <v>2467</v>
      </c>
      <c r="N80" s="57" t="str">
        <f t="shared" si="12"/>
        <v>LP</v>
      </c>
      <c r="O80" s="52" t="s">
        <v>6261</v>
      </c>
      <c r="P80" s="52" t="str">
        <f t="shared" si="9"/>
        <v>Medium</v>
      </c>
      <c r="Q80" s="52"/>
      <c r="R80" s="52" t="s">
        <v>272</v>
      </c>
      <c r="S80" s="80" t="s">
        <v>7066</v>
      </c>
      <c r="T80" s="80" t="s">
        <v>7067</v>
      </c>
      <c r="U80" s="60">
        <f t="shared" si="13"/>
        <v>42511</v>
      </c>
      <c r="V80" s="61">
        <v>45084</v>
      </c>
      <c r="W80" s="62" t="s">
        <v>3276</v>
      </c>
      <c r="X80" s="63">
        <v>1</v>
      </c>
    </row>
    <row r="81" spans="1:24" ht="30" x14ac:dyDescent="0.4">
      <c r="A81" s="81"/>
      <c r="B81" s="77"/>
      <c r="C81" s="52" t="str">
        <f t="shared" ca="1" si="10"/>
        <v>Expired</v>
      </c>
      <c r="D81" s="52" t="s">
        <v>647</v>
      </c>
      <c r="E81" s="56">
        <v>42254</v>
      </c>
      <c r="F81" s="56">
        <v>42254</v>
      </c>
      <c r="G81" s="56">
        <f t="shared" si="11"/>
        <v>42984</v>
      </c>
      <c r="H81" s="52" t="s">
        <v>648</v>
      </c>
      <c r="I81" s="52" t="s">
        <v>649</v>
      </c>
      <c r="J81" s="52" t="s">
        <v>4462</v>
      </c>
      <c r="K81" s="52" t="s">
        <v>3491</v>
      </c>
      <c r="L81" s="52" t="s">
        <v>3492</v>
      </c>
      <c r="M81" s="52" t="s">
        <v>2467</v>
      </c>
      <c r="N81" s="57" t="str">
        <f t="shared" si="12"/>
        <v>LP</v>
      </c>
      <c r="O81" s="52" t="s">
        <v>6261</v>
      </c>
      <c r="P81" s="52" t="str">
        <f t="shared" si="9"/>
        <v>Medium</v>
      </c>
      <c r="Q81" s="52"/>
      <c r="R81" s="52"/>
      <c r="S81" s="52" t="s">
        <v>566</v>
      </c>
      <c r="T81" s="59" t="s">
        <v>749</v>
      </c>
      <c r="U81" s="60">
        <f t="shared" si="13"/>
        <v>42984</v>
      </c>
      <c r="V81" s="61">
        <v>45008</v>
      </c>
      <c r="W81" s="62" t="s">
        <v>3276</v>
      </c>
      <c r="X81" s="63">
        <v>1</v>
      </c>
    </row>
    <row r="82" spans="1:24" ht="42.45" x14ac:dyDescent="0.4">
      <c r="A82" s="78" t="s">
        <v>5623</v>
      </c>
      <c r="B82" s="79"/>
      <c r="C82" s="80"/>
      <c r="D82" s="80" t="s">
        <v>3222</v>
      </c>
      <c r="E82" s="60">
        <v>43766</v>
      </c>
      <c r="F82" s="60"/>
      <c r="G82" s="60"/>
      <c r="H82" s="80" t="s">
        <v>3223</v>
      </c>
      <c r="I82" s="80" t="s">
        <v>5624</v>
      </c>
      <c r="J82" s="80" t="s">
        <v>5650</v>
      </c>
      <c r="K82" s="80" t="s">
        <v>16</v>
      </c>
      <c r="L82" s="80"/>
      <c r="M82" s="80"/>
      <c r="N82" s="80"/>
      <c r="O82" s="52" t="s">
        <v>6264</v>
      </c>
      <c r="P82" s="80" t="str">
        <f t="shared" si="9"/>
        <v>Low</v>
      </c>
      <c r="Q82" s="80"/>
      <c r="R82" s="80" t="s">
        <v>5644</v>
      </c>
      <c r="S82" s="80" t="s">
        <v>3224</v>
      </c>
      <c r="T82" s="80" t="s">
        <v>749</v>
      </c>
      <c r="U82" s="60">
        <f t="shared" si="13"/>
        <v>0</v>
      </c>
      <c r="V82" s="61">
        <v>44376</v>
      </c>
      <c r="W82" s="62"/>
      <c r="X82" s="63">
        <v>1</v>
      </c>
    </row>
    <row r="83" spans="1:24" ht="90" x14ac:dyDescent="0.4">
      <c r="A83" s="78"/>
      <c r="B83" s="79"/>
      <c r="C83" s="52" t="str">
        <f t="shared" ref="C83:C100" ca="1" si="14">IF(G83&lt;TODAY(),"Expired","Active")</f>
        <v>Expired</v>
      </c>
      <c r="D83" s="52" t="s">
        <v>1318</v>
      </c>
      <c r="E83" s="56">
        <v>43291</v>
      </c>
      <c r="F83" s="56">
        <v>43291</v>
      </c>
      <c r="G83" s="56">
        <f t="shared" ref="G83:G100" si="15">DATE(YEAR(F83)+2,MONTH(F83),DAY(F83)-1)</f>
        <v>44021</v>
      </c>
      <c r="H83" s="52" t="s">
        <v>1319</v>
      </c>
      <c r="I83" s="52" t="s">
        <v>3055</v>
      </c>
      <c r="J83" s="52" t="s">
        <v>4487</v>
      </c>
      <c r="K83" s="53" t="s">
        <v>7158</v>
      </c>
      <c r="L83" s="52" t="s">
        <v>3492</v>
      </c>
      <c r="M83" s="52" t="s">
        <v>2467</v>
      </c>
      <c r="N83" s="57" t="str">
        <f t="shared" ref="N83:N100" si="16">IF(EXACT(M83,"C - COMPANY ACT"),"LP",IF(EXACT(M83,"V- VEST ACT (WITHIN PARLIAMENT) "),"LP",IF(EXACT(M83,"FS - FRIENDLY SOCIETIES ACT"),"LP",IF(EXACT(M83,"UN - UNICORPORATED"),"LA",""))))</f>
        <v>LP</v>
      </c>
      <c r="O83" s="52" t="s">
        <v>6261</v>
      </c>
      <c r="P83" s="52" t="str">
        <f t="shared" si="9"/>
        <v>Medium</v>
      </c>
      <c r="Q83" s="52"/>
      <c r="R83" s="52" t="s">
        <v>1871</v>
      </c>
      <c r="S83" s="52" t="s">
        <v>1681</v>
      </c>
      <c r="T83" s="59" t="s">
        <v>4488</v>
      </c>
      <c r="U83" s="60">
        <f t="shared" si="13"/>
        <v>44021</v>
      </c>
      <c r="V83" s="61">
        <v>44481</v>
      </c>
      <c r="W83" s="62" t="s">
        <v>5622</v>
      </c>
      <c r="X83" s="63">
        <v>1</v>
      </c>
    </row>
    <row r="84" spans="1:24" ht="42.45" x14ac:dyDescent="0.4">
      <c r="A84" s="78"/>
      <c r="B84" s="79"/>
      <c r="C84" s="80" t="str">
        <f t="shared" ca="1" si="14"/>
        <v>Expired</v>
      </c>
      <c r="D84" s="80" t="s">
        <v>2820</v>
      </c>
      <c r="E84" s="60">
        <v>43913</v>
      </c>
      <c r="F84" s="60">
        <v>44643</v>
      </c>
      <c r="G84" s="60">
        <f t="shared" si="15"/>
        <v>45373</v>
      </c>
      <c r="H84" s="80" t="s">
        <v>1602</v>
      </c>
      <c r="I84" s="80" t="s">
        <v>1603</v>
      </c>
      <c r="J84" s="80" t="s">
        <v>4519</v>
      </c>
      <c r="K84" s="80" t="s">
        <v>3491</v>
      </c>
      <c r="L84" s="80" t="s">
        <v>3492</v>
      </c>
      <c r="M84" s="80" t="s">
        <v>2466</v>
      </c>
      <c r="N84" s="80" t="str">
        <f t="shared" si="16"/>
        <v>LA</v>
      </c>
      <c r="O84" s="52" t="s">
        <v>6261</v>
      </c>
      <c r="P84" s="80" t="str">
        <f t="shared" si="9"/>
        <v>Medium</v>
      </c>
      <c r="Q84" s="80"/>
      <c r="R84" s="80" t="s">
        <v>4520</v>
      </c>
      <c r="S84" s="80" t="s">
        <v>3434</v>
      </c>
      <c r="T84" s="80" t="s">
        <v>4521</v>
      </c>
      <c r="U84" s="60">
        <f t="shared" si="13"/>
        <v>45373</v>
      </c>
      <c r="V84" s="61">
        <v>44882</v>
      </c>
      <c r="W84" s="62" t="s">
        <v>749</v>
      </c>
      <c r="X84" s="63">
        <v>1</v>
      </c>
    </row>
    <row r="85" spans="1:24" ht="75" x14ac:dyDescent="0.4">
      <c r="A85" s="65"/>
      <c r="B85" s="67"/>
      <c r="C85" s="52" t="str">
        <f t="shared" ca="1" si="14"/>
        <v>Expired</v>
      </c>
      <c r="D85" s="52" t="s">
        <v>1388</v>
      </c>
      <c r="E85" s="56">
        <v>43446</v>
      </c>
      <c r="F85" s="56">
        <v>43446</v>
      </c>
      <c r="G85" s="56">
        <f t="shared" si="15"/>
        <v>44176</v>
      </c>
      <c r="H85" s="52" t="s">
        <v>1389</v>
      </c>
      <c r="I85" s="52" t="s">
        <v>3064</v>
      </c>
      <c r="J85" s="52" t="s">
        <v>4525</v>
      </c>
      <c r="K85" s="52" t="s">
        <v>2393</v>
      </c>
      <c r="L85" s="52" t="s">
        <v>3492</v>
      </c>
      <c r="M85" s="52" t="s">
        <v>2467</v>
      </c>
      <c r="N85" s="57" t="str">
        <f t="shared" si="16"/>
        <v>LP</v>
      </c>
      <c r="O85" s="52" t="s">
        <v>6264</v>
      </c>
      <c r="P85" s="52" t="str">
        <f t="shared" si="9"/>
        <v>Low</v>
      </c>
      <c r="Q85" s="52" t="s">
        <v>9883</v>
      </c>
      <c r="R85" s="58" t="s">
        <v>4526</v>
      </c>
      <c r="S85" s="52" t="s">
        <v>7151</v>
      </c>
      <c r="T85" s="59" t="s">
        <v>7152</v>
      </c>
      <c r="U85" s="60">
        <f t="shared" si="13"/>
        <v>44176</v>
      </c>
      <c r="V85" s="61">
        <v>45490</v>
      </c>
      <c r="W85" s="62" t="s">
        <v>3277</v>
      </c>
      <c r="X85" s="63">
        <v>1</v>
      </c>
    </row>
    <row r="86" spans="1:24" ht="75" x14ac:dyDescent="0.4">
      <c r="A86" s="54"/>
      <c r="B86" s="67"/>
      <c r="C86" s="52" t="str">
        <f t="shared" ca="1" si="14"/>
        <v>Expired</v>
      </c>
      <c r="D86" s="52" t="s">
        <v>155</v>
      </c>
      <c r="E86" s="55">
        <v>41835</v>
      </c>
      <c r="F86" s="56">
        <v>41835</v>
      </c>
      <c r="G86" s="56">
        <f t="shared" si="15"/>
        <v>42565</v>
      </c>
      <c r="H86" s="51" t="s">
        <v>156</v>
      </c>
      <c r="I86" s="52" t="s">
        <v>3335</v>
      </c>
      <c r="J86" s="52" t="s">
        <v>4534</v>
      </c>
      <c r="K86" s="52" t="s">
        <v>2393</v>
      </c>
      <c r="L86" s="52" t="s">
        <v>3492</v>
      </c>
      <c r="M86" s="52" t="s">
        <v>2467</v>
      </c>
      <c r="N86" s="57" t="str">
        <f t="shared" si="16"/>
        <v>LP</v>
      </c>
      <c r="O86" s="52" t="s">
        <v>6264</v>
      </c>
      <c r="P86" s="52" t="str">
        <f t="shared" si="9"/>
        <v>Low</v>
      </c>
      <c r="Q86" s="52" t="s">
        <v>7852</v>
      </c>
      <c r="R86" s="52" t="s">
        <v>3415</v>
      </c>
      <c r="S86" s="52" t="s">
        <v>7153</v>
      </c>
      <c r="T86" s="59" t="s">
        <v>7154</v>
      </c>
      <c r="U86" s="60">
        <f t="shared" si="13"/>
        <v>42565</v>
      </c>
      <c r="V86" s="61">
        <v>45243</v>
      </c>
      <c r="W86" s="62" t="s">
        <v>3276</v>
      </c>
      <c r="X86" s="63">
        <v>1</v>
      </c>
    </row>
    <row r="87" spans="1:24" ht="225" x14ac:dyDescent="0.4">
      <c r="A87" s="64"/>
      <c r="B87" s="54"/>
      <c r="C87" s="52" t="str">
        <f t="shared" ca="1" si="14"/>
        <v>Expired</v>
      </c>
      <c r="D87" s="52" t="s">
        <v>356</v>
      </c>
      <c r="E87" s="56">
        <v>41890</v>
      </c>
      <c r="F87" s="56">
        <v>41890</v>
      </c>
      <c r="G87" s="56">
        <f t="shared" si="15"/>
        <v>42620</v>
      </c>
      <c r="H87" s="52" t="s">
        <v>357</v>
      </c>
      <c r="I87" s="52" t="s">
        <v>3336</v>
      </c>
      <c r="J87" s="52" t="s">
        <v>4139</v>
      </c>
      <c r="K87" s="52" t="s">
        <v>5946</v>
      </c>
      <c r="L87" s="52" t="s">
        <v>3492</v>
      </c>
      <c r="M87" s="52" t="s">
        <v>2467</v>
      </c>
      <c r="N87" s="57" t="str">
        <f t="shared" si="16"/>
        <v>LP</v>
      </c>
      <c r="O87" s="52" t="s">
        <v>6271</v>
      </c>
      <c r="P87" s="52" t="str">
        <f>IF(EXACT(O87,"Overseas Charities Operating in Jamaica"),"Medium",IF(EXACT(O87,"Muslim Groups/Foundations"),"Medium",IF(EXACT(O87,"Churches"),"Low",IF(EXACT(O87,"Benevolent Societies"),"Low",IF(EXACT(O87,"Alumni/Past Students Associations"),"Low",IF(EXACT(O87,"Schools(Government/Private)"),"Low",IF(EXACT(O87,"Govt.Based Trust/Charities"),"Low",IF(EXACT(O87,"Trust"),"Medium",IF(EXACT(O87,"Company Based Foundations"),"Medium",IF(EXACT(O87,"Other Foundations"),"Medium",IF(EXACT(O87,"Unincorporated Groups"),"Medium","")))))))))))</f>
        <v>Low</v>
      </c>
      <c r="Q87" s="52"/>
      <c r="R87" s="52" t="s">
        <v>389</v>
      </c>
      <c r="S87" s="52" t="s">
        <v>749</v>
      </c>
      <c r="T87" s="69" t="s">
        <v>749</v>
      </c>
      <c r="U87" s="60">
        <f t="shared" si="13"/>
        <v>42620</v>
      </c>
      <c r="V87" s="61">
        <v>44972</v>
      </c>
      <c r="W87" s="62" t="s">
        <v>3276</v>
      </c>
      <c r="X87" s="63">
        <v>1</v>
      </c>
    </row>
    <row r="88" spans="1:24" ht="60" x14ac:dyDescent="0.4">
      <c r="A88" s="54"/>
      <c r="B88" s="67"/>
      <c r="C88" s="52" t="str">
        <f t="shared" ca="1" si="14"/>
        <v>Expired</v>
      </c>
      <c r="D88" s="52" t="s">
        <v>1307</v>
      </c>
      <c r="E88" s="56">
        <v>43287</v>
      </c>
      <c r="F88" s="56">
        <v>43287</v>
      </c>
      <c r="G88" s="56">
        <f t="shared" si="15"/>
        <v>44017</v>
      </c>
      <c r="H88" s="52" t="s">
        <v>1308</v>
      </c>
      <c r="I88" s="52" t="s">
        <v>9644</v>
      </c>
      <c r="J88" s="52" t="s">
        <v>7257</v>
      </c>
      <c r="K88" s="52" t="s">
        <v>7919</v>
      </c>
      <c r="L88" s="52" t="s">
        <v>3492</v>
      </c>
      <c r="M88" s="52" t="s">
        <v>2467</v>
      </c>
      <c r="N88" s="57" t="str">
        <f t="shared" si="16"/>
        <v>LP</v>
      </c>
      <c r="O88" s="52" t="s">
        <v>6261</v>
      </c>
      <c r="P88" s="52" t="str">
        <f t="shared" ref="P88:P98" si="17">IF(EXACT(O88,"Overseas Charities Operating in Jamaica"),"Medium",IF(EXACT(O88,"Muslim Groups/Foundations"),"Medium",IF(EXACT(O88,"Churches"),"Low",IF(EXACT(O88,"Benevolent Societies"),"Low",IF(EXACT(O88,"Alumni/Past Students Associations"),"Low",IF(EXACT(O88,"Schools(Government/Private)"),"Low",IF(EXACT(O88,"Govt.Based Trusts/Charities"),"Low",IF(EXACT(O88,"Trust"),"Medium",IF(EXACT(O88,"Company Based Foundations"),"Medium",IF(EXACT(O88,"Other Foundations"),"Medium",IF(EXACT(O88,"Unincorporated Groups"),"Medium","")))))))))))</f>
        <v>Medium</v>
      </c>
      <c r="Q88" s="52" t="s">
        <v>7853</v>
      </c>
      <c r="R88" s="58" t="s">
        <v>7590</v>
      </c>
      <c r="S88" s="52" t="s">
        <v>7140</v>
      </c>
      <c r="T88" s="59" t="s">
        <v>7139</v>
      </c>
      <c r="U88" s="60">
        <f t="shared" si="13"/>
        <v>44017</v>
      </c>
      <c r="V88" s="61">
        <v>45356</v>
      </c>
      <c r="W88" s="62" t="s">
        <v>3276</v>
      </c>
      <c r="X88" s="63">
        <v>1</v>
      </c>
    </row>
    <row r="89" spans="1:24" ht="75" x14ac:dyDescent="0.4">
      <c r="A89" s="64"/>
      <c r="B89" s="64"/>
      <c r="C89" s="52" t="str">
        <f t="shared" ca="1" si="14"/>
        <v>Expired</v>
      </c>
      <c r="D89" s="52" t="s">
        <v>2529</v>
      </c>
      <c r="E89" s="56">
        <v>43818</v>
      </c>
      <c r="F89" s="56">
        <v>43818</v>
      </c>
      <c r="G89" s="56">
        <f t="shared" si="15"/>
        <v>44548</v>
      </c>
      <c r="H89" s="52" t="s">
        <v>1537</v>
      </c>
      <c r="I89" s="52" t="s">
        <v>3358</v>
      </c>
      <c r="J89" s="52" t="s">
        <v>4543</v>
      </c>
      <c r="K89" s="52" t="s">
        <v>7919</v>
      </c>
      <c r="L89" s="52" t="s">
        <v>3492</v>
      </c>
      <c r="M89" s="52" t="s">
        <v>2467</v>
      </c>
      <c r="N89" s="57" t="str">
        <f t="shared" si="16"/>
        <v>LP</v>
      </c>
      <c r="O89" s="52" t="s">
        <v>6261</v>
      </c>
      <c r="P89" s="52" t="str">
        <f t="shared" si="17"/>
        <v>Medium</v>
      </c>
      <c r="Q89" s="52" t="s">
        <v>7855</v>
      </c>
      <c r="R89" s="52" t="s">
        <v>7591</v>
      </c>
      <c r="S89" s="52" t="s">
        <v>7147</v>
      </c>
      <c r="T89" s="59" t="s">
        <v>7148</v>
      </c>
      <c r="U89" s="60">
        <f t="shared" si="13"/>
        <v>44548</v>
      </c>
      <c r="V89" s="61">
        <v>45057</v>
      </c>
      <c r="W89" s="62" t="s">
        <v>3276</v>
      </c>
      <c r="X89" s="63">
        <v>1</v>
      </c>
    </row>
    <row r="90" spans="1:24" ht="75" x14ac:dyDescent="0.4">
      <c r="A90" s="65"/>
      <c r="B90" s="67"/>
      <c r="C90" s="52" t="str">
        <f t="shared" ca="1" si="14"/>
        <v>Expired</v>
      </c>
      <c r="D90" s="52" t="s">
        <v>658</v>
      </c>
      <c r="E90" s="56">
        <v>42272</v>
      </c>
      <c r="F90" s="56">
        <v>42272</v>
      </c>
      <c r="G90" s="56">
        <f t="shared" si="15"/>
        <v>43002</v>
      </c>
      <c r="H90" s="52" t="s">
        <v>659</v>
      </c>
      <c r="I90" s="52" t="s">
        <v>660</v>
      </c>
      <c r="J90" s="52" t="s">
        <v>4550</v>
      </c>
      <c r="K90" s="52" t="s">
        <v>7919</v>
      </c>
      <c r="L90" s="52" t="s">
        <v>3492</v>
      </c>
      <c r="M90" s="52" t="s">
        <v>2467</v>
      </c>
      <c r="N90" s="57" t="str">
        <f t="shared" si="16"/>
        <v>LP</v>
      </c>
      <c r="O90" s="52" t="s">
        <v>6261</v>
      </c>
      <c r="P90" s="52" t="str">
        <f t="shared" si="17"/>
        <v>Medium</v>
      </c>
      <c r="Q90" s="52" t="s">
        <v>7894</v>
      </c>
      <c r="R90" s="52" t="s">
        <v>7895</v>
      </c>
      <c r="S90" s="52" t="s">
        <v>7896</v>
      </c>
      <c r="T90" s="69" t="s">
        <v>7897</v>
      </c>
      <c r="U90" s="60">
        <f t="shared" si="13"/>
        <v>43002</v>
      </c>
      <c r="V90" s="61">
        <v>45208</v>
      </c>
      <c r="W90" s="62" t="s">
        <v>3276</v>
      </c>
      <c r="X90" s="63">
        <v>1</v>
      </c>
    </row>
    <row r="91" spans="1:24" ht="300" x14ac:dyDescent="0.4">
      <c r="A91" s="65"/>
      <c r="B91" s="67"/>
      <c r="C91" s="52" t="str">
        <f t="shared" ca="1" si="14"/>
        <v>Expired</v>
      </c>
      <c r="D91" s="52" t="s">
        <v>560</v>
      </c>
      <c r="E91" s="56">
        <v>42135</v>
      </c>
      <c r="F91" s="56">
        <v>42135</v>
      </c>
      <c r="G91" s="56">
        <f t="shared" si="15"/>
        <v>42865</v>
      </c>
      <c r="H91" s="52" t="s">
        <v>561</v>
      </c>
      <c r="I91" s="52" t="s">
        <v>562</v>
      </c>
      <c r="J91" s="52" t="s">
        <v>4551</v>
      </c>
      <c r="K91" s="52" t="s">
        <v>3491</v>
      </c>
      <c r="L91" s="52" t="s">
        <v>3492</v>
      </c>
      <c r="M91" s="52" t="s">
        <v>2467</v>
      </c>
      <c r="N91" s="57" t="str">
        <f t="shared" si="16"/>
        <v>LP</v>
      </c>
      <c r="O91" s="52" t="s">
        <v>6265</v>
      </c>
      <c r="P91" s="52" t="str">
        <f t="shared" si="17"/>
        <v>Low</v>
      </c>
      <c r="Q91" s="52" t="s">
        <v>7933</v>
      </c>
      <c r="R91" s="52" t="s">
        <v>3437</v>
      </c>
      <c r="S91" s="52" t="s">
        <v>4552</v>
      </c>
      <c r="T91" s="59" t="s">
        <v>4553</v>
      </c>
      <c r="U91" s="60">
        <f t="shared" si="13"/>
        <v>42865</v>
      </c>
      <c r="V91" s="60">
        <v>45029</v>
      </c>
      <c r="W91" s="86" t="s">
        <v>3276</v>
      </c>
      <c r="X91" s="63">
        <v>1</v>
      </c>
    </row>
    <row r="92" spans="1:24" ht="135" x14ac:dyDescent="0.4">
      <c r="A92" s="65"/>
      <c r="B92" s="67"/>
      <c r="C92" s="52" t="str">
        <f t="shared" ca="1" si="14"/>
        <v>Expired</v>
      </c>
      <c r="D92" s="52" t="s">
        <v>1399</v>
      </c>
      <c r="E92" s="56">
        <v>43486</v>
      </c>
      <c r="F92" s="56">
        <v>43486</v>
      </c>
      <c r="G92" s="56">
        <f t="shared" si="15"/>
        <v>44216</v>
      </c>
      <c r="H92" s="52" t="s">
        <v>3294</v>
      </c>
      <c r="I92" s="52" t="s">
        <v>3065</v>
      </c>
      <c r="J92" s="52" t="s">
        <v>4554</v>
      </c>
      <c r="K92" s="53" t="s">
        <v>7919</v>
      </c>
      <c r="L92" s="52" t="s">
        <v>3492</v>
      </c>
      <c r="M92" s="52" t="s">
        <v>2467</v>
      </c>
      <c r="N92" s="57" t="str">
        <f t="shared" si="16"/>
        <v>LP</v>
      </c>
      <c r="O92" s="52" t="s">
        <v>6261</v>
      </c>
      <c r="P92" s="52" t="str">
        <f t="shared" si="17"/>
        <v>Medium</v>
      </c>
      <c r="Q92" s="52" t="s">
        <v>7891</v>
      </c>
      <c r="R92" s="58" t="s">
        <v>7594</v>
      </c>
      <c r="S92" s="52" t="s">
        <v>7892</v>
      </c>
      <c r="T92" s="59" t="s">
        <v>7893</v>
      </c>
      <c r="U92" s="60">
        <f t="shared" si="13"/>
        <v>44216</v>
      </c>
      <c r="V92" s="60">
        <v>45770</v>
      </c>
      <c r="W92" s="86" t="s">
        <v>3276</v>
      </c>
      <c r="X92" s="63">
        <v>1</v>
      </c>
    </row>
    <row r="93" spans="1:24" ht="108.9" customHeight="1" x14ac:dyDescent="0.4">
      <c r="A93" s="78"/>
      <c r="B93" s="79"/>
      <c r="C93" s="80" t="str">
        <f t="shared" ca="1" si="14"/>
        <v>Expired</v>
      </c>
      <c r="D93" s="80" t="s">
        <v>1356</v>
      </c>
      <c r="E93" s="60">
        <v>43424</v>
      </c>
      <c r="F93" s="60">
        <v>43424</v>
      </c>
      <c r="G93" s="60">
        <f t="shared" si="15"/>
        <v>44154</v>
      </c>
      <c r="H93" s="80" t="s">
        <v>3295</v>
      </c>
      <c r="I93" s="80" t="s">
        <v>1357</v>
      </c>
      <c r="J93" s="80" t="s">
        <v>4565</v>
      </c>
      <c r="K93" s="80" t="s">
        <v>3491</v>
      </c>
      <c r="L93" s="80" t="s">
        <v>3492</v>
      </c>
      <c r="M93" s="80" t="s">
        <v>2467</v>
      </c>
      <c r="N93" s="80" t="str">
        <f t="shared" si="16"/>
        <v>LP</v>
      </c>
      <c r="O93" s="52" t="s">
        <v>6261</v>
      </c>
      <c r="P93" s="80" t="str">
        <f t="shared" si="17"/>
        <v>Medium</v>
      </c>
      <c r="Q93" s="80"/>
      <c r="R93" s="80" t="s">
        <v>4566</v>
      </c>
      <c r="S93" s="80" t="s">
        <v>749</v>
      </c>
      <c r="T93" s="80" t="s">
        <v>749</v>
      </c>
      <c r="U93" s="60">
        <f t="shared" si="13"/>
        <v>44154</v>
      </c>
      <c r="V93" s="60">
        <v>44872</v>
      </c>
      <c r="W93" s="86" t="s">
        <v>749</v>
      </c>
      <c r="X93" s="63">
        <v>1</v>
      </c>
    </row>
    <row r="94" spans="1:24" ht="165" x14ac:dyDescent="0.4">
      <c r="A94" s="65"/>
      <c r="B94" s="67"/>
      <c r="C94" s="52" t="str">
        <f t="shared" ca="1" si="14"/>
        <v>Expired</v>
      </c>
      <c r="D94" s="52" t="s">
        <v>802</v>
      </c>
      <c r="E94" s="56">
        <v>42549</v>
      </c>
      <c r="F94" s="56">
        <v>43998</v>
      </c>
      <c r="G94" s="56">
        <f t="shared" si="15"/>
        <v>44727</v>
      </c>
      <c r="H94" s="52" t="s">
        <v>804</v>
      </c>
      <c r="I94" s="52" t="s">
        <v>9938</v>
      </c>
      <c r="J94" s="52" t="s">
        <v>4577</v>
      </c>
      <c r="K94" s="52" t="s">
        <v>2248</v>
      </c>
      <c r="L94" s="52" t="s">
        <v>3492</v>
      </c>
      <c r="M94" s="52" t="s">
        <v>2467</v>
      </c>
      <c r="N94" s="57" t="str">
        <f t="shared" si="16"/>
        <v>LP</v>
      </c>
      <c r="O94" s="52" t="s">
        <v>6261</v>
      </c>
      <c r="P94" s="52" t="str">
        <f t="shared" si="17"/>
        <v>Medium</v>
      </c>
      <c r="Q94" s="52" t="s">
        <v>9969</v>
      </c>
      <c r="R94" s="58" t="s">
        <v>7601</v>
      </c>
      <c r="S94" s="52" t="s">
        <v>7198</v>
      </c>
      <c r="T94" s="69" t="s">
        <v>7199</v>
      </c>
      <c r="U94" s="60">
        <f t="shared" si="13"/>
        <v>44727</v>
      </c>
      <c r="V94" s="60">
        <v>45527</v>
      </c>
      <c r="W94" s="86" t="s">
        <v>3276</v>
      </c>
      <c r="X94" s="63">
        <v>1</v>
      </c>
    </row>
    <row r="95" spans="1:24" ht="105" x14ac:dyDescent="0.4">
      <c r="A95" s="65"/>
      <c r="B95" s="67"/>
      <c r="C95" s="52" t="str">
        <f t="shared" ca="1" si="14"/>
        <v>Expired</v>
      </c>
      <c r="D95" s="52" t="s">
        <v>1338</v>
      </c>
      <c r="E95" s="56">
        <v>43362</v>
      </c>
      <c r="F95" s="56">
        <v>43362</v>
      </c>
      <c r="G95" s="56">
        <f t="shared" si="15"/>
        <v>44092</v>
      </c>
      <c r="H95" s="52" t="s">
        <v>3296</v>
      </c>
      <c r="I95" s="52" t="s">
        <v>1339</v>
      </c>
      <c r="J95" s="52" t="s">
        <v>4584</v>
      </c>
      <c r="K95" s="52" t="s">
        <v>7919</v>
      </c>
      <c r="L95" s="52" t="s">
        <v>3492</v>
      </c>
      <c r="M95" s="52" t="s">
        <v>2467</v>
      </c>
      <c r="N95" s="57" t="str">
        <f t="shared" si="16"/>
        <v>LP</v>
      </c>
      <c r="O95" s="52" t="s">
        <v>6261</v>
      </c>
      <c r="P95" s="52" t="str">
        <f t="shared" si="17"/>
        <v>Medium</v>
      </c>
      <c r="Q95" s="52" t="s">
        <v>7863</v>
      </c>
      <c r="R95" s="52" t="s">
        <v>7602</v>
      </c>
      <c r="S95" s="52" t="s">
        <v>7191</v>
      </c>
      <c r="T95" s="69" t="s">
        <v>7192</v>
      </c>
      <c r="U95" s="60">
        <f t="shared" si="13"/>
        <v>44092</v>
      </c>
      <c r="V95" s="60">
        <v>45280</v>
      </c>
      <c r="W95" s="86" t="s">
        <v>3276</v>
      </c>
      <c r="X95" s="63">
        <v>1</v>
      </c>
    </row>
    <row r="96" spans="1:24" ht="79.3" customHeight="1" x14ac:dyDescent="0.4">
      <c r="A96" s="65"/>
      <c r="B96" s="67"/>
      <c r="C96" s="52" t="str">
        <f t="shared" ca="1" si="14"/>
        <v>Expired</v>
      </c>
      <c r="D96" s="52" t="s">
        <v>2452</v>
      </c>
      <c r="E96" s="56">
        <v>43507</v>
      </c>
      <c r="F96" s="56">
        <v>44238</v>
      </c>
      <c r="G96" s="56">
        <f t="shared" si="15"/>
        <v>44967</v>
      </c>
      <c r="H96" s="52" t="s">
        <v>3297</v>
      </c>
      <c r="I96" s="52" t="s">
        <v>5779</v>
      </c>
      <c r="J96" s="52" t="s">
        <v>4586</v>
      </c>
      <c r="K96" s="52" t="s">
        <v>7919</v>
      </c>
      <c r="L96" s="52" t="s">
        <v>3492</v>
      </c>
      <c r="M96" s="52" t="s">
        <v>2467</v>
      </c>
      <c r="N96" s="57" t="str">
        <f t="shared" si="16"/>
        <v>LP</v>
      </c>
      <c r="O96" s="52" t="s">
        <v>6261</v>
      </c>
      <c r="P96" s="52" t="str">
        <f t="shared" si="17"/>
        <v>Medium</v>
      </c>
      <c r="Q96" s="82" t="s">
        <v>8309</v>
      </c>
      <c r="R96" s="52" t="s">
        <v>4587</v>
      </c>
      <c r="S96" s="52" t="s">
        <v>2453</v>
      </c>
      <c r="T96" s="59" t="s">
        <v>4588</v>
      </c>
      <c r="U96" s="60">
        <f t="shared" si="13"/>
        <v>44967</v>
      </c>
      <c r="V96" s="60">
        <v>45058</v>
      </c>
      <c r="W96" s="86" t="s">
        <v>3276</v>
      </c>
      <c r="X96" s="63">
        <v>1</v>
      </c>
    </row>
    <row r="97" spans="1:24" ht="180" x14ac:dyDescent="0.4">
      <c r="A97" s="65"/>
      <c r="B97" s="67"/>
      <c r="C97" s="52" t="str">
        <f t="shared" ca="1" si="14"/>
        <v>Expired</v>
      </c>
      <c r="D97" s="52" t="s">
        <v>1335</v>
      </c>
      <c r="E97" s="56">
        <v>43340</v>
      </c>
      <c r="F97" s="56">
        <v>43340</v>
      </c>
      <c r="G97" s="56">
        <f t="shared" si="15"/>
        <v>44070</v>
      </c>
      <c r="H97" s="52" t="s">
        <v>3291</v>
      </c>
      <c r="I97" s="52" t="s">
        <v>10362</v>
      </c>
      <c r="J97" s="52" t="s">
        <v>4286</v>
      </c>
      <c r="K97" s="52" t="s">
        <v>2393</v>
      </c>
      <c r="L97" s="52" t="s">
        <v>3492</v>
      </c>
      <c r="M97" s="52" t="s">
        <v>2467</v>
      </c>
      <c r="N97" s="57" t="str">
        <f t="shared" si="16"/>
        <v>LP</v>
      </c>
      <c r="O97" s="52" t="s">
        <v>6261</v>
      </c>
      <c r="P97" s="52" t="str">
        <f t="shared" si="17"/>
        <v>Medium</v>
      </c>
      <c r="Q97" s="52" t="s">
        <v>749</v>
      </c>
      <c r="R97" s="58" t="s">
        <v>7547</v>
      </c>
      <c r="S97" s="52" t="s">
        <v>1676</v>
      </c>
      <c r="T97" s="59" t="s">
        <v>4287</v>
      </c>
      <c r="U97" s="60">
        <f t="shared" si="13"/>
        <v>44070</v>
      </c>
      <c r="V97" s="60">
        <v>45713</v>
      </c>
      <c r="W97" s="86" t="s">
        <v>3276</v>
      </c>
      <c r="X97" s="63">
        <v>1</v>
      </c>
    </row>
    <row r="98" spans="1:24" ht="113.15" x14ac:dyDescent="0.4">
      <c r="A98" s="75" t="s">
        <v>7901</v>
      </c>
      <c r="B98" s="76"/>
      <c r="C98" s="52" t="str">
        <f t="shared" ca="1" si="14"/>
        <v>Expired</v>
      </c>
      <c r="D98" s="52" t="s">
        <v>2490</v>
      </c>
      <c r="E98" s="56">
        <v>43742</v>
      </c>
      <c r="F98" s="56">
        <v>43742</v>
      </c>
      <c r="G98" s="56">
        <f t="shared" si="15"/>
        <v>44472</v>
      </c>
      <c r="H98" s="52" t="s">
        <v>1519</v>
      </c>
      <c r="I98" s="52" t="s">
        <v>1957</v>
      </c>
      <c r="J98" s="52" t="s">
        <v>4598</v>
      </c>
      <c r="K98" s="52" t="s">
        <v>23</v>
      </c>
      <c r="L98" s="52" t="s">
        <v>3492</v>
      </c>
      <c r="M98" s="52" t="s">
        <v>2467</v>
      </c>
      <c r="N98" s="57" t="str">
        <f t="shared" si="16"/>
        <v>LP</v>
      </c>
      <c r="O98" s="52" t="s">
        <v>6264</v>
      </c>
      <c r="P98" s="52" t="str">
        <f t="shared" si="17"/>
        <v>Low</v>
      </c>
      <c r="Q98" s="52" t="s">
        <v>7898</v>
      </c>
      <c r="R98" s="58" t="s">
        <v>4599</v>
      </c>
      <c r="S98" s="52" t="s">
        <v>7899</v>
      </c>
      <c r="T98" s="74" t="s">
        <v>7900</v>
      </c>
      <c r="U98" s="60">
        <f t="shared" si="13"/>
        <v>44472</v>
      </c>
      <c r="V98" s="60" t="s">
        <v>9625</v>
      </c>
      <c r="W98" s="86" t="s">
        <v>3276</v>
      </c>
      <c r="X98" s="63">
        <v>1</v>
      </c>
    </row>
    <row r="99" spans="1:24" ht="94.3" customHeight="1" x14ac:dyDescent="0.4">
      <c r="A99" s="54"/>
      <c r="B99" s="67"/>
      <c r="C99" s="52" t="str">
        <f t="shared" ca="1" si="14"/>
        <v>Expired</v>
      </c>
      <c r="D99" s="52" t="s">
        <v>1466</v>
      </c>
      <c r="E99" s="56">
        <v>43454</v>
      </c>
      <c r="F99" s="56">
        <v>43454</v>
      </c>
      <c r="G99" s="56">
        <f t="shared" si="15"/>
        <v>44184</v>
      </c>
      <c r="H99" s="52" t="s">
        <v>3298</v>
      </c>
      <c r="I99" s="52" t="s">
        <v>1375</v>
      </c>
      <c r="J99" s="52" t="s">
        <v>4601</v>
      </c>
      <c r="K99" s="52" t="s">
        <v>7919</v>
      </c>
      <c r="L99" s="52" t="s">
        <v>3492</v>
      </c>
      <c r="M99" s="52" t="s">
        <v>2467</v>
      </c>
      <c r="N99" s="57" t="str">
        <f t="shared" si="16"/>
        <v>LP</v>
      </c>
      <c r="O99" s="52" t="s">
        <v>6271</v>
      </c>
      <c r="P99" s="52" t="str">
        <f>IF(EXACT(O99,"Overseas Charities Operating in Jamaica"),"Medium",IF(EXACT(O99,"Muslim Groups/Foundations"),"Medium",IF(EXACT(O99,"Churches"),"Low",IF(EXACT(O99,"Benevolent Societies"),"Low",IF(EXACT(O99,"Alumni/Past Students Associations"),"Low",IF(EXACT(O99,"Schools(Government/Private)"),"Low",IF(EXACT(O99,"Govt.Based Trust/Charities"),"Low",IF(EXACT(O99,"Trust"),"Medium",IF(EXACT(O99,"Company Based Foundations"),"Medium",IF(EXACT(O99,"Other Foundations"),"Medium",IF(EXACT(O99,"Unincorporated Groups"),"Medium","")))))))))))</f>
        <v>Low</v>
      </c>
      <c r="Q99" s="52" t="s">
        <v>7908</v>
      </c>
      <c r="R99" s="58" t="s">
        <v>7604</v>
      </c>
      <c r="S99" s="52" t="s">
        <v>7909</v>
      </c>
      <c r="T99" s="59" t="s">
        <v>7910</v>
      </c>
      <c r="U99" s="60">
        <f t="shared" si="13"/>
        <v>44184</v>
      </c>
      <c r="V99" s="61">
        <v>45546</v>
      </c>
      <c r="W99" s="62" t="s">
        <v>3276</v>
      </c>
      <c r="X99" s="63">
        <v>1</v>
      </c>
    </row>
    <row r="100" spans="1:24" ht="75" x14ac:dyDescent="0.4">
      <c r="A100" s="54"/>
      <c r="B100" s="87"/>
      <c r="C100" s="52" t="str">
        <f t="shared" ca="1" si="14"/>
        <v>Expired</v>
      </c>
      <c r="D100" s="52" t="s">
        <v>181</v>
      </c>
      <c r="E100" s="56">
        <v>41844</v>
      </c>
      <c r="F100" s="56">
        <v>44018</v>
      </c>
      <c r="G100" s="56">
        <f t="shared" si="15"/>
        <v>44747</v>
      </c>
      <c r="H100" s="52" t="s">
        <v>182</v>
      </c>
      <c r="I100" s="52" t="s">
        <v>2088</v>
      </c>
      <c r="J100" s="52" t="s">
        <v>4602</v>
      </c>
      <c r="K100" s="52" t="s">
        <v>23</v>
      </c>
      <c r="L100" s="52" t="s">
        <v>3492</v>
      </c>
      <c r="M100" s="52" t="s">
        <v>2467</v>
      </c>
      <c r="N100" s="57" t="str">
        <f t="shared" si="16"/>
        <v>LP</v>
      </c>
      <c r="O100" s="52" t="s">
        <v>6261</v>
      </c>
      <c r="P100" s="52" t="str">
        <f t="shared" ref="P100:P126" si="18">IF(EXACT(O100,"Overseas Charities Operating in Jamaica"),"Medium",IF(EXACT(O100,"Muslim Groups/Foundations"),"Medium",IF(EXACT(O100,"Churches"),"Low",IF(EXACT(O100,"Benevolent Societies"),"Low",IF(EXACT(O100,"Alumni/Past Students Associations"),"Low",IF(EXACT(O100,"Schools(Government/Private)"),"Low",IF(EXACT(O100,"Govt.Based Trusts/Charities"),"Low",IF(EXACT(O100,"Trust"),"Medium",IF(EXACT(O100,"Company Based Foundations"),"Medium",IF(EXACT(O100,"Other Foundations"),"Medium",IF(EXACT(O100,"Unincorporated Groups"),"Medium","")))))))))))</f>
        <v>Medium</v>
      </c>
      <c r="Q100" s="66" t="s">
        <v>9885</v>
      </c>
      <c r="R100" s="58" t="s">
        <v>317</v>
      </c>
      <c r="S100" s="52" t="s">
        <v>1849</v>
      </c>
      <c r="T100" s="59" t="s">
        <v>4603</v>
      </c>
      <c r="U100" s="60">
        <f t="shared" si="13"/>
        <v>44747</v>
      </c>
      <c r="V100" s="61">
        <v>45504</v>
      </c>
      <c r="W100" s="62" t="s">
        <v>3277</v>
      </c>
      <c r="X100" s="63">
        <v>1</v>
      </c>
    </row>
    <row r="101" spans="1:24" ht="127.3" x14ac:dyDescent="0.4">
      <c r="A101" s="80" t="s">
        <v>5653</v>
      </c>
      <c r="B101" s="79"/>
      <c r="C101" s="80"/>
      <c r="D101" s="80" t="s">
        <v>3228</v>
      </c>
      <c r="E101" s="60">
        <v>43819</v>
      </c>
      <c r="F101" s="60"/>
      <c r="G101" s="60"/>
      <c r="H101" s="80" t="s">
        <v>3229</v>
      </c>
      <c r="I101" s="80" t="s">
        <v>5628</v>
      </c>
      <c r="J101" s="80" t="s">
        <v>5629</v>
      </c>
      <c r="K101" s="80" t="s">
        <v>5374</v>
      </c>
      <c r="L101" s="80"/>
      <c r="M101" s="80"/>
      <c r="N101" s="80"/>
      <c r="O101" s="52" t="s">
        <v>6264</v>
      </c>
      <c r="P101" s="80" t="str">
        <f t="shared" si="18"/>
        <v>Low</v>
      </c>
      <c r="Q101" s="80"/>
      <c r="R101" s="80" t="s">
        <v>1364</v>
      </c>
      <c r="S101" s="80" t="s">
        <v>749</v>
      </c>
      <c r="T101" s="80" t="s">
        <v>749</v>
      </c>
      <c r="U101" s="60">
        <f t="shared" si="13"/>
        <v>0</v>
      </c>
      <c r="V101" s="61">
        <v>44567</v>
      </c>
      <c r="W101" s="62" t="s">
        <v>5630</v>
      </c>
      <c r="X101" s="63">
        <v>1</v>
      </c>
    </row>
    <row r="102" spans="1:24" ht="45" x14ac:dyDescent="0.4">
      <c r="A102" s="54"/>
      <c r="B102" s="67"/>
      <c r="C102" s="52" t="str">
        <f t="shared" ref="C102:C125" ca="1" si="19">IF(G102&lt;TODAY(),"Expired","Active")</f>
        <v>Expired</v>
      </c>
      <c r="D102" s="52" t="s">
        <v>610</v>
      </c>
      <c r="E102" s="56">
        <v>42198</v>
      </c>
      <c r="F102" s="56">
        <v>42198</v>
      </c>
      <c r="G102" s="56">
        <f t="shared" ref="G102:G118" si="20">DATE(YEAR(F102)+2,MONTH(F102),DAY(F102)-1)</f>
        <v>42928</v>
      </c>
      <c r="H102" s="52" t="s">
        <v>611</v>
      </c>
      <c r="I102" s="52" t="s">
        <v>2084</v>
      </c>
      <c r="J102" s="52" t="s">
        <v>7261</v>
      </c>
      <c r="K102" s="52" t="s">
        <v>2393</v>
      </c>
      <c r="L102" s="52" t="s">
        <v>3492</v>
      </c>
      <c r="M102" s="52" t="s">
        <v>2467</v>
      </c>
      <c r="N102" s="57" t="str">
        <f t="shared" ref="N102:N125" si="21">IF(EXACT(M102,"C - COMPANY ACT"),"LP",IF(EXACT(M102,"V- VEST ACT (WITHIN PARLIAMENT) "),"LP",IF(EXACT(M102,"FS - FRIENDLY SOCIETIES ACT"),"LP",IF(EXACT(M102,"UN - UNICORPORATED"),"LA",""))))</f>
        <v>LP</v>
      </c>
      <c r="O102" s="52" t="s">
        <v>6264</v>
      </c>
      <c r="P102" s="52" t="str">
        <f t="shared" si="18"/>
        <v>Low</v>
      </c>
      <c r="Q102" s="52" t="s">
        <v>9273</v>
      </c>
      <c r="R102" s="58" t="s">
        <v>1364</v>
      </c>
      <c r="S102" s="52" t="s">
        <v>7175</v>
      </c>
      <c r="T102" s="69" t="s">
        <v>7176</v>
      </c>
      <c r="U102" s="60">
        <f t="shared" si="13"/>
        <v>42928</v>
      </c>
      <c r="V102" s="61">
        <v>45352</v>
      </c>
      <c r="W102" s="62" t="s">
        <v>3276</v>
      </c>
      <c r="X102" s="63">
        <v>1</v>
      </c>
    </row>
    <row r="103" spans="1:24" ht="45" x14ac:dyDescent="0.4">
      <c r="A103" s="90"/>
      <c r="B103" s="83"/>
      <c r="C103" s="52" t="str">
        <f t="shared" ca="1" si="19"/>
        <v>Expired</v>
      </c>
      <c r="D103" s="52" t="s">
        <v>1231</v>
      </c>
      <c r="E103" s="56">
        <v>43206</v>
      </c>
      <c r="F103" s="56">
        <v>43206</v>
      </c>
      <c r="G103" s="56">
        <f t="shared" si="20"/>
        <v>43936</v>
      </c>
      <c r="H103" s="52" t="s">
        <v>1232</v>
      </c>
      <c r="I103" s="52" t="s">
        <v>1898</v>
      </c>
      <c r="J103" s="52" t="s">
        <v>4614</v>
      </c>
      <c r="K103" s="52" t="s">
        <v>2393</v>
      </c>
      <c r="L103" s="52" t="s">
        <v>3492</v>
      </c>
      <c r="M103" s="52" t="s">
        <v>2467</v>
      </c>
      <c r="N103" s="57" t="str">
        <f t="shared" si="21"/>
        <v>LP</v>
      </c>
      <c r="O103" s="52" t="s">
        <v>6261</v>
      </c>
      <c r="P103" s="52" t="str">
        <f t="shared" si="18"/>
        <v>Medium</v>
      </c>
      <c r="Q103" s="52" t="s">
        <v>10174</v>
      </c>
      <c r="R103" s="58" t="s">
        <v>7607</v>
      </c>
      <c r="S103" s="52" t="s">
        <v>7173</v>
      </c>
      <c r="T103" s="69" t="s">
        <v>7174</v>
      </c>
      <c r="U103" s="60">
        <f t="shared" si="13"/>
        <v>43936</v>
      </c>
      <c r="V103" s="61">
        <v>45610</v>
      </c>
      <c r="W103" s="62" t="s">
        <v>3276</v>
      </c>
      <c r="X103" s="63">
        <v>1</v>
      </c>
    </row>
    <row r="104" spans="1:24" ht="99" x14ac:dyDescent="0.4">
      <c r="A104" s="80"/>
      <c r="B104" s="79"/>
      <c r="C104" s="80" t="str">
        <f t="shared" ca="1" si="19"/>
        <v>Expired</v>
      </c>
      <c r="D104" s="80" t="s">
        <v>750</v>
      </c>
      <c r="E104" s="60">
        <v>42282</v>
      </c>
      <c r="F104" s="60">
        <v>42282</v>
      </c>
      <c r="G104" s="60">
        <f t="shared" si="20"/>
        <v>43012</v>
      </c>
      <c r="H104" s="80" t="s">
        <v>751</v>
      </c>
      <c r="I104" s="80" t="s">
        <v>2036</v>
      </c>
      <c r="J104" s="52" t="s">
        <v>4625</v>
      </c>
      <c r="K104" s="52" t="s">
        <v>5946</v>
      </c>
      <c r="L104" s="52" t="s">
        <v>3492</v>
      </c>
      <c r="M104" s="52" t="s">
        <v>2467</v>
      </c>
      <c r="N104" s="57" t="str">
        <f t="shared" si="21"/>
        <v>LP</v>
      </c>
      <c r="O104" s="52" t="s">
        <v>6261</v>
      </c>
      <c r="P104" s="52" t="str">
        <f t="shared" si="18"/>
        <v>Medium</v>
      </c>
      <c r="Q104" s="52"/>
      <c r="R104" s="80" t="s">
        <v>4222</v>
      </c>
      <c r="S104" s="52" t="s">
        <v>752</v>
      </c>
      <c r="T104" s="59" t="s">
        <v>4626</v>
      </c>
      <c r="U104" s="60">
        <f t="shared" si="13"/>
        <v>43012</v>
      </c>
      <c r="V104" s="61">
        <v>43886</v>
      </c>
      <c r="W104" s="62" t="s">
        <v>749</v>
      </c>
      <c r="X104" s="63">
        <v>1</v>
      </c>
    </row>
    <row r="105" spans="1:24" ht="90" x14ac:dyDescent="0.4">
      <c r="A105" s="54"/>
      <c r="B105" s="89"/>
      <c r="C105" s="52" t="str">
        <f t="shared" ca="1" si="19"/>
        <v>Expired</v>
      </c>
      <c r="D105" s="52" t="s">
        <v>582</v>
      </c>
      <c r="E105" s="56">
        <v>42179</v>
      </c>
      <c r="F105" s="56">
        <v>43803</v>
      </c>
      <c r="G105" s="56">
        <f t="shared" si="20"/>
        <v>44533</v>
      </c>
      <c r="H105" s="52" t="s">
        <v>583</v>
      </c>
      <c r="I105" s="52" t="s">
        <v>3337</v>
      </c>
      <c r="J105" s="52" t="s">
        <v>4634</v>
      </c>
      <c r="K105" s="52" t="s">
        <v>23</v>
      </c>
      <c r="L105" s="52" t="s">
        <v>3492</v>
      </c>
      <c r="M105" s="52" t="s">
        <v>2467</v>
      </c>
      <c r="N105" s="57" t="str">
        <f t="shared" si="21"/>
        <v>LP</v>
      </c>
      <c r="O105" s="52" t="s">
        <v>6265</v>
      </c>
      <c r="P105" s="52" t="str">
        <f t="shared" si="18"/>
        <v>Low</v>
      </c>
      <c r="Q105" s="52" t="s">
        <v>8490</v>
      </c>
      <c r="R105" s="58" t="s">
        <v>4635</v>
      </c>
      <c r="S105" s="52" t="s">
        <v>1796</v>
      </c>
      <c r="T105" s="59" t="s">
        <v>4636</v>
      </c>
      <c r="U105" s="60">
        <f t="shared" si="13"/>
        <v>44533</v>
      </c>
      <c r="V105" s="61">
        <v>45547</v>
      </c>
      <c r="W105" s="62" t="s">
        <v>3276</v>
      </c>
      <c r="X105" s="63">
        <v>1</v>
      </c>
    </row>
    <row r="106" spans="1:24" ht="75" x14ac:dyDescent="0.4">
      <c r="A106" s="92" t="s">
        <v>7801</v>
      </c>
      <c r="B106" s="67"/>
      <c r="C106" s="52" t="str">
        <f t="shared" ca="1" si="19"/>
        <v>Expired</v>
      </c>
      <c r="D106" s="52" t="s">
        <v>1300</v>
      </c>
      <c r="E106" s="56">
        <v>43290</v>
      </c>
      <c r="F106" s="56">
        <v>43290</v>
      </c>
      <c r="G106" s="56">
        <f t="shared" si="20"/>
        <v>44020</v>
      </c>
      <c r="H106" s="52" t="s">
        <v>1301</v>
      </c>
      <c r="I106" s="52" t="s">
        <v>1302</v>
      </c>
      <c r="J106" s="52" t="s">
        <v>4641</v>
      </c>
      <c r="K106" s="52" t="s">
        <v>7919</v>
      </c>
      <c r="L106" s="52" t="s">
        <v>3492</v>
      </c>
      <c r="M106" s="52" t="s">
        <v>2467</v>
      </c>
      <c r="N106" s="57" t="str">
        <f t="shared" si="21"/>
        <v>LP</v>
      </c>
      <c r="O106" s="52" t="s">
        <v>6261</v>
      </c>
      <c r="P106" s="52" t="str">
        <f t="shared" si="18"/>
        <v>Medium</v>
      </c>
      <c r="Q106" s="52" t="s">
        <v>749</v>
      </c>
      <c r="R106" s="58" t="s">
        <v>7612</v>
      </c>
      <c r="S106" s="52" t="s">
        <v>749</v>
      </c>
      <c r="T106" s="59" t="s">
        <v>749</v>
      </c>
      <c r="U106" s="60">
        <f t="shared" si="13"/>
        <v>44020</v>
      </c>
      <c r="V106" s="61">
        <v>45701</v>
      </c>
      <c r="W106" s="62" t="s">
        <v>3276</v>
      </c>
      <c r="X106" s="63">
        <v>1</v>
      </c>
    </row>
    <row r="107" spans="1:24" ht="60" x14ac:dyDescent="0.4">
      <c r="A107" s="54"/>
      <c r="B107" s="67"/>
      <c r="C107" s="52" t="str">
        <f t="shared" ca="1" si="19"/>
        <v>Expired</v>
      </c>
      <c r="D107" s="52" t="s">
        <v>521</v>
      </c>
      <c r="E107" s="56">
        <v>42066</v>
      </c>
      <c r="F107" s="56">
        <v>42066</v>
      </c>
      <c r="G107" s="56">
        <f t="shared" si="20"/>
        <v>42796</v>
      </c>
      <c r="H107" s="52" t="s">
        <v>522</v>
      </c>
      <c r="I107" s="52" t="s">
        <v>523</v>
      </c>
      <c r="J107" s="52" t="s">
        <v>4642</v>
      </c>
      <c r="K107" s="52" t="s">
        <v>23</v>
      </c>
      <c r="L107" s="52" t="s">
        <v>3492</v>
      </c>
      <c r="M107" s="52" t="s">
        <v>2467</v>
      </c>
      <c r="N107" s="57" t="str">
        <f t="shared" si="21"/>
        <v>LP</v>
      </c>
      <c r="O107" s="52" t="s">
        <v>6261</v>
      </c>
      <c r="P107" s="52" t="str">
        <f t="shared" si="18"/>
        <v>Medium</v>
      </c>
      <c r="Q107" s="52" t="s">
        <v>8484</v>
      </c>
      <c r="R107" s="80" t="s">
        <v>8485</v>
      </c>
      <c r="S107" s="80" t="s">
        <v>8486</v>
      </c>
      <c r="T107" s="80" t="s">
        <v>8487</v>
      </c>
      <c r="U107" s="60">
        <f t="shared" si="13"/>
        <v>42796</v>
      </c>
      <c r="V107" s="61">
        <v>45125</v>
      </c>
      <c r="W107" s="62" t="s">
        <v>5630</v>
      </c>
      <c r="X107" s="63">
        <v>1</v>
      </c>
    </row>
    <row r="108" spans="1:24" ht="45" x14ac:dyDescent="0.4">
      <c r="A108" s="54"/>
      <c r="B108" s="67"/>
      <c r="C108" s="52" t="str">
        <f t="shared" ca="1" si="19"/>
        <v>Expired</v>
      </c>
      <c r="D108" s="52" t="s">
        <v>573</v>
      </c>
      <c r="E108" s="56">
        <v>42146</v>
      </c>
      <c r="F108" s="56">
        <v>42146</v>
      </c>
      <c r="G108" s="56">
        <f t="shared" si="20"/>
        <v>42876</v>
      </c>
      <c r="H108" s="52" t="s">
        <v>574</v>
      </c>
      <c r="I108" s="52" t="s">
        <v>575</v>
      </c>
      <c r="J108" s="52" t="s">
        <v>4647</v>
      </c>
      <c r="K108" s="52" t="s">
        <v>3512</v>
      </c>
      <c r="L108" s="52" t="s">
        <v>3492</v>
      </c>
      <c r="M108" s="52" t="s">
        <v>2467</v>
      </c>
      <c r="N108" s="57" t="str">
        <f t="shared" si="21"/>
        <v>LP</v>
      </c>
      <c r="O108" s="52" t="s">
        <v>6261</v>
      </c>
      <c r="P108" s="52" t="str">
        <f t="shared" si="18"/>
        <v>Medium</v>
      </c>
      <c r="Q108" s="52" t="s">
        <v>7929</v>
      </c>
      <c r="R108" s="52"/>
      <c r="S108" s="52" t="s">
        <v>566</v>
      </c>
      <c r="T108" s="69" t="s">
        <v>566</v>
      </c>
      <c r="U108" s="60">
        <f t="shared" si="13"/>
        <v>42876</v>
      </c>
      <c r="V108" s="61">
        <v>45016</v>
      </c>
      <c r="W108" s="62" t="s">
        <v>3276</v>
      </c>
      <c r="X108" s="63">
        <v>1</v>
      </c>
    </row>
    <row r="109" spans="1:24" ht="60" x14ac:dyDescent="0.4">
      <c r="A109" s="54"/>
      <c r="B109" s="87"/>
      <c r="C109" s="52" t="str">
        <f t="shared" ca="1" si="19"/>
        <v>Expired</v>
      </c>
      <c r="D109" s="52" t="s">
        <v>2520</v>
      </c>
      <c r="E109" s="56">
        <v>43796</v>
      </c>
      <c r="F109" s="56">
        <v>43796</v>
      </c>
      <c r="G109" s="56">
        <f t="shared" si="20"/>
        <v>44526</v>
      </c>
      <c r="H109" s="52" t="s">
        <v>1530</v>
      </c>
      <c r="I109" s="52" t="s">
        <v>1531</v>
      </c>
      <c r="J109" s="52" t="s">
        <v>4652</v>
      </c>
      <c r="K109" s="52" t="s">
        <v>7919</v>
      </c>
      <c r="L109" s="52" t="s">
        <v>3492</v>
      </c>
      <c r="M109" s="52" t="s">
        <v>2467</v>
      </c>
      <c r="N109" s="57" t="str">
        <f t="shared" si="21"/>
        <v>LP</v>
      </c>
      <c r="O109" s="52" t="s">
        <v>6264</v>
      </c>
      <c r="P109" s="52" t="str">
        <f t="shared" si="18"/>
        <v>Low</v>
      </c>
      <c r="Q109" s="82" t="s">
        <v>8312</v>
      </c>
      <c r="R109" s="52" t="s">
        <v>4331</v>
      </c>
      <c r="S109" s="52" t="s">
        <v>1746</v>
      </c>
      <c r="T109" s="59" t="s">
        <v>4653</v>
      </c>
      <c r="U109" s="60">
        <f t="shared" si="13"/>
        <v>44526</v>
      </c>
      <c r="V109" s="61">
        <v>45071</v>
      </c>
      <c r="W109" s="62" t="s">
        <v>3276</v>
      </c>
      <c r="X109" s="63">
        <v>1</v>
      </c>
    </row>
    <row r="110" spans="1:24" ht="70.75" x14ac:dyDescent="0.4">
      <c r="A110" s="54"/>
      <c r="B110" s="67"/>
      <c r="C110" s="52" t="str">
        <f t="shared" ca="1" si="19"/>
        <v>Expired</v>
      </c>
      <c r="D110" s="52" t="s">
        <v>777</v>
      </c>
      <c r="E110" s="56">
        <v>42506</v>
      </c>
      <c r="F110" s="56">
        <v>42506</v>
      </c>
      <c r="G110" s="56">
        <f t="shared" si="20"/>
        <v>43235</v>
      </c>
      <c r="H110" s="52" t="s">
        <v>779</v>
      </c>
      <c r="I110" s="52" t="s">
        <v>782</v>
      </c>
      <c r="J110" s="52" t="s">
        <v>4658</v>
      </c>
      <c r="K110" s="52" t="s">
        <v>2393</v>
      </c>
      <c r="L110" s="52" t="s">
        <v>3492</v>
      </c>
      <c r="M110" s="52" t="s">
        <v>2467</v>
      </c>
      <c r="N110" s="57" t="str">
        <f t="shared" si="21"/>
        <v>LP</v>
      </c>
      <c r="O110" s="52" t="s">
        <v>6261</v>
      </c>
      <c r="P110" s="52" t="str">
        <f t="shared" si="18"/>
        <v>Medium</v>
      </c>
      <c r="Q110" s="52" t="s">
        <v>8478</v>
      </c>
      <c r="R110" s="80" t="s">
        <v>8479</v>
      </c>
      <c r="S110" s="80" t="s">
        <v>8480</v>
      </c>
      <c r="T110" s="80" t="s">
        <v>8481</v>
      </c>
      <c r="U110" s="60">
        <f t="shared" si="13"/>
        <v>43235</v>
      </c>
      <c r="V110" s="61">
        <v>44798</v>
      </c>
      <c r="W110" s="62" t="s">
        <v>8482</v>
      </c>
      <c r="X110" s="63">
        <v>1</v>
      </c>
    </row>
    <row r="111" spans="1:24" ht="105" x14ac:dyDescent="0.4">
      <c r="A111" s="54"/>
      <c r="B111" s="67"/>
      <c r="C111" s="52" t="str">
        <f t="shared" ca="1" si="19"/>
        <v>Expired</v>
      </c>
      <c r="D111" s="52" t="s">
        <v>1461</v>
      </c>
      <c r="E111" s="56">
        <v>42326</v>
      </c>
      <c r="F111" s="56">
        <v>42326</v>
      </c>
      <c r="G111" s="56">
        <f t="shared" si="20"/>
        <v>43056</v>
      </c>
      <c r="H111" s="52" t="s">
        <v>878</v>
      </c>
      <c r="I111" s="52" t="s">
        <v>1922</v>
      </c>
      <c r="J111" s="52" t="s">
        <v>4661</v>
      </c>
      <c r="K111" s="52" t="s">
        <v>2393</v>
      </c>
      <c r="L111" s="52" t="s">
        <v>3492</v>
      </c>
      <c r="M111" s="52" t="s">
        <v>2467</v>
      </c>
      <c r="N111" s="57" t="str">
        <f t="shared" si="21"/>
        <v>LP</v>
      </c>
      <c r="O111" s="52" t="s">
        <v>6264</v>
      </c>
      <c r="P111" s="52" t="str">
        <f t="shared" si="18"/>
        <v>Low</v>
      </c>
      <c r="Q111" s="52" t="s">
        <v>8497</v>
      </c>
      <c r="R111" s="52" t="s">
        <v>7617</v>
      </c>
      <c r="S111" s="80" t="s">
        <v>8498</v>
      </c>
      <c r="T111" s="59" t="s">
        <v>8499</v>
      </c>
      <c r="U111" s="60">
        <f t="shared" si="13"/>
        <v>43056</v>
      </c>
      <c r="V111" s="61" t="s">
        <v>749</v>
      </c>
      <c r="W111" s="62" t="s">
        <v>5630</v>
      </c>
      <c r="X111" s="63">
        <v>1</v>
      </c>
    </row>
    <row r="112" spans="1:24" ht="165" x14ac:dyDescent="0.4">
      <c r="A112" s="54" t="s">
        <v>8590</v>
      </c>
      <c r="B112" s="67"/>
      <c r="C112" s="52" t="str">
        <f t="shared" ca="1" si="19"/>
        <v>Expired</v>
      </c>
      <c r="D112" s="52" t="s">
        <v>1223</v>
      </c>
      <c r="E112" s="56">
        <v>43202</v>
      </c>
      <c r="F112" s="56">
        <v>43202</v>
      </c>
      <c r="G112" s="56">
        <f t="shared" si="20"/>
        <v>43932</v>
      </c>
      <c r="H112" s="52" t="s">
        <v>1224</v>
      </c>
      <c r="I112" s="52" t="s">
        <v>1225</v>
      </c>
      <c r="J112" s="52" t="s">
        <v>4674</v>
      </c>
      <c r="K112" s="52" t="s">
        <v>23</v>
      </c>
      <c r="L112" s="52" t="s">
        <v>3492</v>
      </c>
      <c r="M112" s="52" t="s">
        <v>2467</v>
      </c>
      <c r="N112" s="57" t="str">
        <f t="shared" si="21"/>
        <v>LP</v>
      </c>
      <c r="O112" s="52" t="s">
        <v>6263</v>
      </c>
      <c r="P112" s="52" t="str">
        <f t="shared" si="18"/>
        <v>Medium</v>
      </c>
      <c r="Q112" s="52" t="s">
        <v>8588</v>
      </c>
      <c r="R112" s="58" t="s">
        <v>4675</v>
      </c>
      <c r="S112" s="52" t="s">
        <v>8591</v>
      </c>
      <c r="T112" s="59" t="s">
        <v>8589</v>
      </c>
      <c r="U112" s="60">
        <f t="shared" si="13"/>
        <v>43932</v>
      </c>
      <c r="V112" s="61">
        <v>45362</v>
      </c>
      <c r="W112" s="62" t="s">
        <v>3276</v>
      </c>
      <c r="X112" s="63">
        <v>1</v>
      </c>
    </row>
    <row r="113" spans="1:24" ht="75" x14ac:dyDescent="0.4">
      <c r="A113" s="54"/>
      <c r="B113" s="87"/>
      <c r="C113" s="52" t="str">
        <f t="shared" ca="1" si="19"/>
        <v>Expired</v>
      </c>
      <c r="D113" s="52" t="s">
        <v>465</v>
      </c>
      <c r="E113" s="56">
        <v>41960</v>
      </c>
      <c r="F113" s="56">
        <v>43421</v>
      </c>
      <c r="G113" s="56">
        <f t="shared" si="20"/>
        <v>44151</v>
      </c>
      <c r="H113" s="52" t="s">
        <v>466</v>
      </c>
      <c r="I113" s="52" t="s">
        <v>467</v>
      </c>
      <c r="J113" s="52" t="s">
        <v>4676</v>
      </c>
      <c r="K113" s="52" t="s">
        <v>23</v>
      </c>
      <c r="L113" s="52" t="s">
        <v>3492</v>
      </c>
      <c r="M113" s="52" t="s">
        <v>2467</v>
      </c>
      <c r="N113" s="57" t="str">
        <f t="shared" si="21"/>
        <v>LP</v>
      </c>
      <c r="O113" s="52" t="s">
        <v>6264</v>
      </c>
      <c r="P113" s="52" t="str">
        <f t="shared" si="18"/>
        <v>Low</v>
      </c>
      <c r="Q113" s="52" t="s">
        <v>8586</v>
      </c>
      <c r="R113" s="58" t="s">
        <v>7620</v>
      </c>
      <c r="S113" s="52" t="s">
        <v>8587</v>
      </c>
      <c r="T113" s="59" t="s">
        <v>4677</v>
      </c>
      <c r="U113" s="60">
        <f t="shared" si="13"/>
        <v>44151</v>
      </c>
      <c r="V113" s="61">
        <v>45512</v>
      </c>
      <c r="W113" s="62" t="s">
        <v>3276</v>
      </c>
      <c r="X113" s="63">
        <v>1</v>
      </c>
    </row>
    <row r="114" spans="1:24" ht="45" x14ac:dyDescent="0.4">
      <c r="A114" s="54"/>
      <c r="B114" s="67"/>
      <c r="C114" s="52" t="str">
        <f t="shared" ca="1" si="19"/>
        <v>Expired</v>
      </c>
      <c r="D114" s="52" t="s">
        <v>720</v>
      </c>
      <c r="E114" s="56">
        <v>42395</v>
      </c>
      <c r="F114" s="56">
        <v>43126</v>
      </c>
      <c r="G114" s="56">
        <f t="shared" si="20"/>
        <v>43855</v>
      </c>
      <c r="H114" s="52" t="s">
        <v>721</v>
      </c>
      <c r="I114" s="52" t="s">
        <v>1920</v>
      </c>
      <c r="J114" s="52" t="s">
        <v>4678</v>
      </c>
      <c r="K114" s="52" t="s">
        <v>7919</v>
      </c>
      <c r="L114" s="52" t="s">
        <v>3492</v>
      </c>
      <c r="M114" s="52" t="s">
        <v>2467</v>
      </c>
      <c r="N114" s="57" t="str">
        <f t="shared" si="21"/>
        <v>LP</v>
      </c>
      <c r="O114" s="52" t="s">
        <v>6261</v>
      </c>
      <c r="P114" s="52" t="str">
        <f t="shared" si="18"/>
        <v>Medium</v>
      </c>
      <c r="Q114" s="52" t="s">
        <v>8579</v>
      </c>
      <c r="R114" s="58" t="s">
        <v>722</v>
      </c>
      <c r="S114" s="52" t="s">
        <v>1197</v>
      </c>
      <c r="T114" s="59" t="s">
        <v>4679</v>
      </c>
      <c r="U114" s="60">
        <f t="shared" si="13"/>
        <v>43855</v>
      </c>
      <c r="V114" s="61">
        <v>45352</v>
      </c>
      <c r="W114" s="62" t="s">
        <v>3276</v>
      </c>
      <c r="X114" s="63">
        <v>1</v>
      </c>
    </row>
    <row r="115" spans="1:24" ht="120" x14ac:dyDescent="0.4">
      <c r="A115" s="54" t="s">
        <v>7796</v>
      </c>
      <c r="B115" s="67">
        <v>45000</v>
      </c>
      <c r="C115" s="52" t="str">
        <f t="shared" ca="1" si="19"/>
        <v>Active</v>
      </c>
      <c r="D115" s="52" t="s">
        <v>6497</v>
      </c>
      <c r="E115" s="56">
        <v>45000</v>
      </c>
      <c r="F115" s="56">
        <v>45731</v>
      </c>
      <c r="G115" s="56">
        <f t="shared" si="20"/>
        <v>46460</v>
      </c>
      <c r="H115" s="52" t="s">
        <v>6498</v>
      </c>
      <c r="I115" s="52" t="s">
        <v>6499</v>
      </c>
      <c r="J115" s="52" t="s">
        <v>6500</v>
      </c>
      <c r="K115" s="52" t="s">
        <v>45</v>
      </c>
      <c r="L115" s="52" t="s">
        <v>3492</v>
      </c>
      <c r="M115" s="52" t="s">
        <v>2467</v>
      </c>
      <c r="N115" s="57" t="str">
        <f t="shared" si="21"/>
        <v>LP</v>
      </c>
      <c r="O115" s="52" t="s">
        <v>6263</v>
      </c>
      <c r="P115" s="52" t="str">
        <f t="shared" si="18"/>
        <v>Medium</v>
      </c>
      <c r="Q115" s="52" t="s">
        <v>8574</v>
      </c>
      <c r="R115" s="58" t="s">
        <v>7346</v>
      </c>
      <c r="S115" s="144" t="s">
        <v>6501</v>
      </c>
      <c r="T115" s="147" t="s">
        <v>8575</v>
      </c>
      <c r="U115" s="60">
        <f t="shared" si="13"/>
        <v>46460</v>
      </c>
      <c r="V115" s="61">
        <v>45917</v>
      </c>
      <c r="W115" s="62" t="s">
        <v>3276</v>
      </c>
      <c r="X115" s="63">
        <v>1</v>
      </c>
    </row>
    <row r="116" spans="1:24" ht="315" x14ac:dyDescent="0.4">
      <c r="A116" s="54"/>
      <c r="B116" s="67"/>
      <c r="C116" s="52" t="str">
        <f t="shared" ca="1" si="19"/>
        <v>Expired</v>
      </c>
      <c r="D116" s="52" t="s">
        <v>333</v>
      </c>
      <c r="E116" s="56">
        <v>41870</v>
      </c>
      <c r="F116" s="56">
        <v>41870</v>
      </c>
      <c r="G116" s="56">
        <f t="shared" si="20"/>
        <v>42600</v>
      </c>
      <c r="H116" s="52" t="s">
        <v>334</v>
      </c>
      <c r="I116" s="52" t="s">
        <v>335</v>
      </c>
      <c r="J116" s="52" t="s">
        <v>4683</v>
      </c>
      <c r="K116" s="52" t="s">
        <v>2393</v>
      </c>
      <c r="L116" s="52" t="s">
        <v>3492</v>
      </c>
      <c r="M116" s="52" t="s">
        <v>2467</v>
      </c>
      <c r="N116" s="57" t="str">
        <f t="shared" si="21"/>
        <v>LP</v>
      </c>
      <c r="O116" s="53" t="s">
        <v>6264</v>
      </c>
      <c r="P116" s="52" t="str">
        <f t="shared" si="18"/>
        <v>Low</v>
      </c>
      <c r="Q116" s="52" t="s">
        <v>8571</v>
      </c>
      <c r="R116" s="52" t="s">
        <v>376</v>
      </c>
      <c r="S116" s="52" t="s">
        <v>8572</v>
      </c>
      <c r="T116" s="69" t="s">
        <v>8573</v>
      </c>
      <c r="U116" s="60">
        <f t="shared" si="13"/>
        <v>42600</v>
      </c>
      <c r="V116" s="61">
        <v>45247</v>
      </c>
      <c r="W116" s="62" t="s">
        <v>3276</v>
      </c>
      <c r="X116" s="63">
        <v>1</v>
      </c>
    </row>
    <row r="117" spans="1:24" ht="102.9" customHeight="1" x14ac:dyDescent="0.4">
      <c r="A117" s="54"/>
      <c r="B117" s="67"/>
      <c r="C117" s="52" t="str">
        <f t="shared" ca="1" si="19"/>
        <v>Expired</v>
      </c>
      <c r="D117" s="52" t="s">
        <v>838</v>
      </c>
      <c r="E117" s="56">
        <v>42601</v>
      </c>
      <c r="F117" s="56">
        <v>42601</v>
      </c>
      <c r="G117" s="56">
        <f t="shared" si="20"/>
        <v>43330</v>
      </c>
      <c r="H117" s="52" t="s">
        <v>841</v>
      </c>
      <c r="I117" s="52" t="s">
        <v>846</v>
      </c>
      <c r="J117" s="52" t="s">
        <v>4691</v>
      </c>
      <c r="K117" s="52" t="s">
        <v>3491</v>
      </c>
      <c r="L117" s="52" t="s">
        <v>3492</v>
      </c>
      <c r="M117" s="52" t="s">
        <v>2467</v>
      </c>
      <c r="N117" s="57" t="str">
        <f t="shared" si="21"/>
        <v>LP</v>
      </c>
      <c r="O117" s="52" t="s">
        <v>6261</v>
      </c>
      <c r="P117" s="52" t="str">
        <f t="shared" si="18"/>
        <v>Medium</v>
      </c>
      <c r="Q117" s="52" t="s">
        <v>7932</v>
      </c>
      <c r="R117" s="52" t="s">
        <v>4692</v>
      </c>
      <c r="S117" s="52" t="s">
        <v>749</v>
      </c>
      <c r="T117" s="59" t="s">
        <v>4693</v>
      </c>
      <c r="U117" s="60">
        <f t="shared" si="13"/>
        <v>43330</v>
      </c>
      <c r="V117" s="61">
        <v>45029</v>
      </c>
      <c r="W117" s="62" t="s">
        <v>3276</v>
      </c>
      <c r="X117" s="63">
        <v>1</v>
      </c>
    </row>
    <row r="118" spans="1:24" ht="120" x14ac:dyDescent="0.4">
      <c r="A118" s="54"/>
      <c r="B118" s="87"/>
      <c r="C118" s="52" t="str">
        <f t="shared" ca="1" si="19"/>
        <v>Expired</v>
      </c>
      <c r="D118" s="52" t="s">
        <v>811</v>
      </c>
      <c r="E118" s="56">
        <v>42571</v>
      </c>
      <c r="F118" s="56">
        <v>42571</v>
      </c>
      <c r="G118" s="56">
        <f t="shared" si="20"/>
        <v>43300</v>
      </c>
      <c r="H118" s="52" t="s">
        <v>816</v>
      </c>
      <c r="I118" s="52" t="s">
        <v>821</v>
      </c>
      <c r="J118" s="52" t="s">
        <v>4694</v>
      </c>
      <c r="K118" s="52" t="s">
        <v>7919</v>
      </c>
      <c r="L118" s="52" t="s">
        <v>3492</v>
      </c>
      <c r="M118" s="52" t="s">
        <v>2467</v>
      </c>
      <c r="N118" s="57" t="str">
        <f t="shared" si="21"/>
        <v>LP</v>
      </c>
      <c r="O118" s="52" t="s">
        <v>6261</v>
      </c>
      <c r="P118" s="52" t="str">
        <f t="shared" si="18"/>
        <v>Medium</v>
      </c>
      <c r="Q118" s="52" t="s">
        <v>8565</v>
      </c>
      <c r="R118" s="58" t="s">
        <v>7621</v>
      </c>
      <c r="S118" s="52" t="s">
        <v>8567</v>
      </c>
      <c r="T118" s="69" t="s">
        <v>8566</v>
      </c>
      <c r="U118" s="60">
        <f t="shared" si="13"/>
        <v>43300</v>
      </c>
      <c r="V118" s="61">
        <v>45362</v>
      </c>
      <c r="W118" s="62" t="s">
        <v>3276</v>
      </c>
      <c r="X118" s="63">
        <v>1</v>
      </c>
    </row>
    <row r="119" spans="1:24" ht="56.6" x14ac:dyDescent="0.4">
      <c r="A119" s="80"/>
      <c r="B119" s="79"/>
      <c r="C119" s="80" t="str">
        <f t="shared" ca="1" si="19"/>
        <v>Expired</v>
      </c>
      <c r="D119" s="80" t="s">
        <v>2316</v>
      </c>
      <c r="E119" s="60">
        <v>44301</v>
      </c>
      <c r="F119" s="60">
        <v>44285</v>
      </c>
      <c r="G119" s="60">
        <v>45014</v>
      </c>
      <c r="H119" s="80" t="s">
        <v>3260</v>
      </c>
      <c r="I119" s="80" t="s">
        <v>5641</v>
      </c>
      <c r="J119" s="80" t="s">
        <v>5642</v>
      </c>
      <c r="K119" s="80" t="s">
        <v>45</v>
      </c>
      <c r="L119" s="80" t="s">
        <v>2237</v>
      </c>
      <c r="M119" s="80" t="s">
        <v>3493</v>
      </c>
      <c r="N119" s="80" t="str">
        <f t="shared" si="21"/>
        <v/>
      </c>
      <c r="O119" s="52" t="s">
        <v>6261</v>
      </c>
      <c r="P119" s="80" t="str">
        <f t="shared" si="18"/>
        <v>Medium</v>
      </c>
      <c r="Q119" s="80"/>
      <c r="R119" s="80" t="s">
        <v>5659</v>
      </c>
      <c r="S119" s="80" t="s">
        <v>2317</v>
      </c>
      <c r="T119" s="80" t="s">
        <v>5643</v>
      </c>
      <c r="U119" s="60">
        <f t="shared" si="13"/>
        <v>45014</v>
      </c>
      <c r="V119" s="61">
        <v>44609</v>
      </c>
      <c r="W119" s="62" t="s">
        <v>5622</v>
      </c>
      <c r="X119" s="63">
        <v>1</v>
      </c>
    </row>
    <row r="120" spans="1:24" ht="45" x14ac:dyDescent="0.4">
      <c r="A120" s="39" t="s">
        <v>7797</v>
      </c>
      <c r="B120" s="42"/>
      <c r="C120" s="43" t="str">
        <f t="shared" ca="1" si="19"/>
        <v>Expired</v>
      </c>
      <c r="D120" s="43" t="s">
        <v>149</v>
      </c>
      <c r="E120" s="48"/>
      <c r="F120" s="48">
        <v>44080</v>
      </c>
      <c r="G120" s="48">
        <f t="shared" ref="G120:G125" si="22">DATE(YEAR(F120)+2,MONTH(F120),DAY(F120)-1)</f>
        <v>44809</v>
      </c>
      <c r="H120" s="43" t="s">
        <v>3261</v>
      </c>
      <c r="I120" s="43" t="s">
        <v>150</v>
      </c>
      <c r="J120" s="43" t="s">
        <v>4701</v>
      </c>
      <c r="K120" s="43" t="s">
        <v>2248</v>
      </c>
      <c r="L120" s="43" t="s">
        <v>2237</v>
      </c>
      <c r="M120" s="43" t="s">
        <v>2467</v>
      </c>
      <c r="N120" s="122" t="str">
        <f t="shared" si="21"/>
        <v>LP</v>
      </c>
      <c r="O120" s="45" t="s">
        <v>6261</v>
      </c>
      <c r="P120" s="43" t="str">
        <f t="shared" si="18"/>
        <v>Medium</v>
      </c>
      <c r="Q120" s="43" t="s">
        <v>749</v>
      </c>
      <c r="R120" s="121" t="s">
        <v>2318</v>
      </c>
      <c r="S120" s="43" t="s">
        <v>749</v>
      </c>
      <c r="T120" s="126" t="s">
        <v>749</v>
      </c>
      <c r="U120" s="60">
        <f t="shared" si="13"/>
        <v>44809</v>
      </c>
      <c r="V120" s="132">
        <v>45706</v>
      </c>
      <c r="W120" s="32" t="s">
        <v>3276</v>
      </c>
      <c r="X120" s="139">
        <v>1</v>
      </c>
    </row>
    <row r="121" spans="1:24" ht="105" x14ac:dyDescent="0.4">
      <c r="A121" s="93" t="s">
        <v>10116</v>
      </c>
      <c r="B121" s="76"/>
      <c r="C121" s="52" t="str">
        <f t="shared" ca="1" si="19"/>
        <v>Active</v>
      </c>
      <c r="D121" s="53" t="s">
        <v>3121</v>
      </c>
      <c r="E121" s="72">
        <v>44559</v>
      </c>
      <c r="F121" s="68">
        <v>45258</v>
      </c>
      <c r="G121" s="56">
        <f t="shared" si="22"/>
        <v>45988</v>
      </c>
      <c r="H121" s="53" t="s">
        <v>3262</v>
      </c>
      <c r="I121" s="52" t="s">
        <v>3444</v>
      </c>
      <c r="J121" s="53" t="s">
        <v>4702</v>
      </c>
      <c r="K121" s="53" t="s">
        <v>2248</v>
      </c>
      <c r="L121" s="53" t="s">
        <v>2237</v>
      </c>
      <c r="M121" s="52" t="s">
        <v>2467</v>
      </c>
      <c r="N121" s="57" t="str">
        <f t="shared" si="21"/>
        <v>LP</v>
      </c>
      <c r="O121" s="53" t="s">
        <v>6261</v>
      </c>
      <c r="P121" s="52" t="str">
        <f t="shared" si="18"/>
        <v>Medium</v>
      </c>
      <c r="Q121" s="53" t="s">
        <v>8793</v>
      </c>
      <c r="R121" s="73" t="s">
        <v>3122</v>
      </c>
      <c r="S121" s="53" t="s">
        <v>8794</v>
      </c>
      <c r="T121" s="74" t="s">
        <v>8795</v>
      </c>
      <c r="U121" s="60">
        <f t="shared" si="13"/>
        <v>45988</v>
      </c>
      <c r="V121" s="61">
        <v>45635</v>
      </c>
      <c r="W121" s="62" t="s">
        <v>3276</v>
      </c>
      <c r="X121" s="63">
        <v>1</v>
      </c>
    </row>
    <row r="122" spans="1:24" ht="135" x14ac:dyDescent="0.4">
      <c r="A122" s="54"/>
      <c r="B122" s="67"/>
      <c r="C122" s="52" t="str">
        <f t="shared" ca="1" si="19"/>
        <v>Expired</v>
      </c>
      <c r="D122" s="52" t="s">
        <v>919</v>
      </c>
      <c r="E122" s="56">
        <v>42810</v>
      </c>
      <c r="F122" s="56">
        <v>42810</v>
      </c>
      <c r="G122" s="56">
        <f t="shared" si="22"/>
        <v>43539</v>
      </c>
      <c r="H122" s="52" t="s">
        <v>922</v>
      </c>
      <c r="I122" s="52" t="s">
        <v>927</v>
      </c>
      <c r="J122" s="52" t="s">
        <v>4707</v>
      </c>
      <c r="K122" s="52" t="s">
        <v>3497</v>
      </c>
      <c r="L122" s="52" t="s">
        <v>3492</v>
      </c>
      <c r="M122" s="52" t="s">
        <v>2467</v>
      </c>
      <c r="N122" s="57" t="str">
        <f t="shared" si="21"/>
        <v>LP</v>
      </c>
      <c r="O122" s="53" t="s">
        <v>6264</v>
      </c>
      <c r="P122" s="52" t="str">
        <f t="shared" si="18"/>
        <v>Low</v>
      </c>
      <c r="Q122" s="80" t="s">
        <v>749</v>
      </c>
      <c r="R122" s="52" t="s">
        <v>7622</v>
      </c>
      <c r="S122" s="52" t="s">
        <v>6356</v>
      </c>
      <c r="T122" s="69" t="s">
        <v>6355</v>
      </c>
      <c r="U122" s="60">
        <f t="shared" si="13"/>
        <v>43539</v>
      </c>
      <c r="V122" s="61">
        <v>45203</v>
      </c>
      <c r="W122" s="62" t="s">
        <v>3276</v>
      </c>
      <c r="X122" s="63">
        <v>1</v>
      </c>
    </row>
    <row r="123" spans="1:24" ht="84.9" x14ac:dyDescent="0.4">
      <c r="A123" s="80"/>
      <c r="B123" s="79"/>
      <c r="C123" s="80" t="str">
        <f t="shared" ca="1" si="19"/>
        <v>Expired</v>
      </c>
      <c r="D123" s="80" t="s">
        <v>2496</v>
      </c>
      <c r="E123" s="60">
        <v>43690</v>
      </c>
      <c r="F123" s="60">
        <v>43690</v>
      </c>
      <c r="G123" s="60">
        <f t="shared" si="22"/>
        <v>44420</v>
      </c>
      <c r="H123" s="80" t="s">
        <v>1510</v>
      </c>
      <c r="I123" s="80" t="s">
        <v>1952</v>
      </c>
      <c r="J123" s="80" t="s">
        <v>4712</v>
      </c>
      <c r="K123" s="80" t="s">
        <v>45</v>
      </c>
      <c r="L123" s="80" t="s">
        <v>3492</v>
      </c>
      <c r="M123" s="80" t="s">
        <v>2467</v>
      </c>
      <c r="N123" s="80" t="str">
        <f t="shared" si="21"/>
        <v>LP</v>
      </c>
      <c r="O123" s="52" t="s">
        <v>6261</v>
      </c>
      <c r="P123" s="80" t="str">
        <f t="shared" si="18"/>
        <v>Medium</v>
      </c>
      <c r="Q123" s="80"/>
      <c r="R123" s="80" t="s">
        <v>4713</v>
      </c>
      <c r="S123" s="80" t="s">
        <v>1666</v>
      </c>
      <c r="T123" s="80" t="s">
        <v>4714</v>
      </c>
      <c r="U123" s="60">
        <f t="shared" si="13"/>
        <v>44420</v>
      </c>
      <c r="V123" s="61">
        <v>44902</v>
      </c>
      <c r="W123" s="62" t="s">
        <v>749</v>
      </c>
      <c r="X123" s="63">
        <v>1</v>
      </c>
    </row>
    <row r="124" spans="1:24" ht="60" x14ac:dyDescent="0.4">
      <c r="A124" s="54"/>
      <c r="B124" s="67"/>
      <c r="C124" s="52" t="str">
        <f t="shared" ca="1" si="19"/>
        <v>Expired</v>
      </c>
      <c r="D124" s="52" t="s">
        <v>1479</v>
      </c>
      <c r="E124" s="56">
        <v>43563</v>
      </c>
      <c r="F124" s="56">
        <v>43563</v>
      </c>
      <c r="G124" s="56">
        <f t="shared" si="22"/>
        <v>44293</v>
      </c>
      <c r="H124" s="52" t="s">
        <v>3299</v>
      </c>
      <c r="I124" s="52" t="s">
        <v>1423</v>
      </c>
      <c r="J124" s="52" t="s">
        <v>4725</v>
      </c>
      <c r="K124" s="52" t="s">
        <v>23</v>
      </c>
      <c r="L124" s="52" t="s">
        <v>3492</v>
      </c>
      <c r="M124" s="52" t="s">
        <v>2467</v>
      </c>
      <c r="N124" s="57" t="str">
        <f t="shared" si="21"/>
        <v>LP</v>
      </c>
      <c r="O124" s="52" t="s">
        <v>6264</v>
      </c>
      <c r="P124" s="52" t="str">
        <f t="shared" si="18"/>
        <v>Low</v>
      </c>
      <c r="Q124" s="52" t="s">
        <v>8654</v>
      </c>
      <c r="R124" s="58" t="s">
        <v>1424</v>
      </c>
      <c r="S124" s="52" t="s">
        <v>8655</v>
      </c>
      <c r="T124" s="74" t="s">
        <v>8656</v>
      </c>
      <c r="U124" s="60">
        <f t="shared" si="13"/>
        <v>44293</v>
      </c>
      <c r="V124" s="61">
        <v>45512</v>
      </c>
      <c r="W124" s="62" t="s">
        <v>3276</v>
      </c>
      <c r="X124" s="63">
        <v>1</v>
      </c>
    </row>
    <row r="125" spans="1:24" ht="135" x14ac:dyDescent="0.4">
      <c r="A125" s="54"/>
      <c r="B125" s="67"/>
      <c r="C125" s="52" t="str">
        <f t="shared" ca="1" si="19"/>
        <v>Expired</v>
      </c>
      <c r="D125" s="52" t="s">
        <v>941</v>
      </c>
      <c r="E125" s="56">
        <v>42859</v>
      </c>
      <c r="F125" s="56">
        <v>42859</v>
      </c>
      <c r="G125" s="56">
        <f t="shared" si="22"/>
        <v>43588</v>
      </c>
      <c r="H125" s="52" t="s">
        <v>950</v>
      </c>
      <c r="I125" s="52" t="s">
        <v>1942</v>
      </c>
      <c r="J125" s="52" t="s">
        <v>4727</v>
      </c>
      <c r="K125" s="52" t="s">
        <v>3512</v>
      </c>
      <c r="L125" s="52" t="s">
        <v>3492</v>
      </c>
      <c r="M125" s="52" t="s">
        <v>2467</v>
      </c>
      <c r="N125" s="57" t="str">
        <f t="shared" si="21"/>
        <v>LP</v>
      </c>
      <c r="O125" s="53" t="s">
        <v>6264</v>
      </c>
      <c r="P125" s="52" t="str">
        <f t="shared" si="18"/>
        <v>Low</v>
      </c>
      <c r="Q125" s="52" t="s">
        <v>7926</v>
      </c>
      <c r="R125" s="52" t="s">
        <v>4728</v>
      </c>
      <c r="S125" s="52" t="s">
        <v>749</v>
      </c>
      <c r="T125" s="59" t="s">
        <v>4729</v>
      </c>
      <c r="U125" s="60">
        <f t="shared" si="13"/>
        <v>43588</v>
      </c>
      <c r="V125" s="61">
        <v>45030</v>
      </c>
      <c r="W125" s="62" t="s">
        <v>3276</v>
      </c>
      <c r="X125" s="63">
        <v>1</v>
      </c>
    </row>
    <row r="126" spans="1:24" ht="56.6" x14ac:dyDescent="0.4">
      <c r="A126" s="80" t="s">
        <v>5645</v>
      </c>
      <c r="B126" s="79"/>
      <c r="C126" s="80"/>
      <c r="D126" s="80" t="s">
        <v>5660</v>
      </c>
      <c r="E126" s="60">
        <v>43496</v>
      </c>
      <c r="F126" s="60"/>
      <c r="G126" s="60"/>
      <c r="H126" s="80" t="s">
        <v>3218</v>
      </c>
      <c r="I126" s="80" t="s">
        <v>5616</v>
      </c>
      <c r="J126" s="80" t="s">
        <v>5617</v>
      </c>
      <c r="K126" s="80" t="s">
        <v>4</v>
      </c>
      <c r="L126" s="80"/>
      <c r="M126" s="80"/>
      <c r="N126" s="80"/>
      <c r="O126" s="52" t="s">
        <v>6261</v>
      </c>
      <c r="P126" s="80" t="str">
        <f t="shared" si="18"/>
        <v>Medium</v>
      </c>
      <c r="Q126" s="80"/>
      <c r="R126" s="80" t="s">
        <v>5646</v>
      </c>
      <c r="S126" s="80" t="s">
        <v>749</v>
      </c>
      <c r="T126" s="94" t="s">
        <v>749</v>
      </c>
      <c r="U126" s="60">
        <f t="shared" si="13"/>
        <v>0</v>
      </c>
      <c r="V126" s="61">
        <v>43833</v>
      </c>
      <c r="W126" s="62"/>
      <c r="X126" s="63">
        <v>1</v>
      </c>
    </row>
    <row r="127" spans="1:24" ht="90" x14ac:dyDescent="0.4">
      <c r="A127" s="54" t="s">
        <v>749</v>
      </c>
      <c r="B127" s="87"/>
      <c r="C127" s="52" t="str">
        <f ca="1">IF(G127&lt;TODAY(),"Expired","Active")</f>
        <v>Expired</v>
      </c>
      <c r="D127" s="52" t="s">
        <v>459</v>
      </c>
      <c r="E127" s="56">
        <v>41954</v>
      </c>
      <c r="F127" s="56">
        <v>41954</v>
      </c>
      <c r="G127" s="56">
        <f>DATE(YEAR(F127)+2,MONTH(F127),DAY(F127)-1)</f>
        <v>42684</v>
      </c>
      <c r="H127" s="52" t="s">
        <v>460</v>
      </c>
      <c r="I127" s="52" t="s">
        <v>461</v>
      </c>
      <c r="J127" s="52" t="s">
        <v>4759</v>
      </c>
      <c r="K127" s="52" t="s">
        <v>2393</v>
      </c>
      <c r="L127" s="52" t="s">
        <v>3492</v>
      </c>
      <c r="M127" s="52" t="s">
        <v>2467</v>
      </c>
      <c r="N127" s="57" t="str">
        <f>IF(EXACT(M127,"C - COMPANY ACT"),"LP",IF(EXACT(M127,"V- VEST ACT (WITHIN PARLIAMENT) "),"LP",IF(EXACT(M127,"FS - FRIENDLY SOCIETIES ACT"),"LP",IF(EXACT(M127,"UN - UNICORPORATED"),"LA",""))))</f>
        <v>LP</v>
      </c>
      <c r="O127" s="53" t="s">
        <v>6271</v>
      </c>
      <c r="P127" s="52" t="str">
        <f>IF(EXACT(O127,"Overseas Charities Operating in Jamaica"),"Medium",IF(EXACT(O127,"Muslim Groups/Foundations"),"Medium",IF(EXACT(O127,"Churches"),"Low",IF(EXACT(O127,"Benevolent Societies"),"Low",IF(EXACT(O127,"Alumni/Past Students'associations"),"Low",IF(EXACT(O127,"Schools(Government/Private)"),"Low",IF(EXACT(O127,"Govt.Based Trust/Charities"),"Low",IF(EXACT(O127,"Trust"),"Medium",IF(EXACT(O127,"Company Based Foundations"),"Medium",IF(EXACT(O127,"Other Foundations"),"Medium",IF(EXACT(O127,"Unincorporated Groups"),"Medium","")))))))))))</f>
        <v>Low</v>
      </c>
      <c r="Q127" s="52" t="s">
        <v>8611</v>
      </c>
      <c r="R127" s="52" t="s">
        <v>462</v>
      </c>
      <c r="S127" s="52" t="s">
        <v>8612</v>
      </c>
      <c r="T127" s="69" t="s">
        <v>8613</v>
      </c>
      <c r="U127" s="60">
        <f t="shared" si="13"/>
        <v>42684</v>
      </c>
      <c r="V127" s="61">
        <v>43427</v>
      </c>
      <c r="W127" s="62" t="s">
        <v>8614</v>
      </c>
      <c r="X127" s="63">
        <v>1</v>
      </c>
    </row>
    <row r="128" spans="1:24" ht="135" x14ac:dyDescent="0.4">
      <c r="A128" s="54"/>
      <c r="B128" s="67"/>
      <c r="C128" s="52" t="str">
        <f ca="1">IF(G128&lt;TODAY(),"Expired","Active")</f>
        <v>Expired</v>
      </c>
      <c r="D128" s="52" t="s">
        <v>130</v>
      </c>
      <c r="E128" s="56">
        <v>41815</v>
      </c>
      <c r="F128" s="56">
        <v>42543</v>
      </c>
      <c r="G128" s="56">
        <f>DATE(YEAR(F128)+2,MONTH(F128),DAY(F128)-1)</f>
        <v>43272</v>
      </c>
      <c r="H128" s="52" t="s">
        <v>131</v>
      </c>
      <c r="I128" s="52" t="s">
        <v>2136</v>
      </c>
      <c r="J128" s="52" t="s">
        <v>4280</v>
      </c>
      <c r="K128" s="52" t="s">
        <v>7919</v>
      </c>
      <c r="L128" s="52" t="s">
        <v>3492</v>
      </c>
      <c r="M128" s="52" t="s">
        <v>2467</v>
      </c>
      <c r="N128" s="57" t="str">
        <f>IF(EXACT(M128,"C - COMPANY ACT"),"LP",IF(EXACT(M128,"V- VEST ACT (WITHIN PARLIAMENT) "),"LP",IF(EXACT(M128,"FS - FRIENDLY SOCIETIES ACT"),"LP",IF(EXACT(M128,"UN - UNICORPORATED"),"LA",""))))</f>
        <v>LP</v>
      </c>
      <c r="O128" s="53" t="s">
        <v>6261</v>
      </c>
      <c r="P128" s="52" t="str">
        <f>IF(EXACT(O128,"Overseas Charities Operating in Jamaica"),"Medium",IF(EXACT(O128,"Muslim Groups/Foundations"),"Medium",IF(EXACT(O128,"Churches"),"Low",IF(EXACT(O128,"Benevolent Societies"),"Low",IF(EXACT(O128,"Alumni/Past Students'associations"),"Low",IF(EXACT(O128,"Schools(Government/Private)"),"Low",IF(EXACT(O128,"Govt.Based Trust/Charities"),"Low",IF(EXACT(O128,"Trust"),"Medium",IF(EXACT(O128,"Company Based Foundations"),"Medium",IF(EXACT(O128,"Other Foundations"),"Medium",IF(EXACT(O128,"Unincorporated Groups"),"Medium","")))))))))))</f>
        <v>Medium</v>
      </c>
      <c r="Q128" s="52" t="s">
        <v>749</v>
      </c>
      <c r="R128" s="58" t="s">
        <v>4764</v>
      </c>
      <c r="S128" s="52" t="s">
        <v>397</v>
      </c>
      <c r="T128" s="59" t="s">
        <v>4765</v>
      </c>
      <c r="U128" s="60">
        <f t="shared" si="13"/>
        <v>43272</v>
      </c>
      <c r="V128" s="61">
        <v>45303</v>
      </c>
      <c r="W128" s="62" t="s">
        <v>9092</v>
      </c>
      <c r="X128" s="63">
        <v>1</v>
      </c>
    </row>
    <row r="129" spans="1:24" ht="141.44999999999999" x14ac:dyDescent="0.4">
      <c r="A129" s="80" t="s">
        <v>5651</v>
      </c>
      <c r="B129" s="79"/>
      <c r="C129" s="80"/>
      <c r="D129" s="80" t="s">
        <v>3225</v>
      </c>
      <c r="E129" s="60">
        <v>43020</v>
      </c>
      <c r="F129" s="60"/>
      <c r="G129" s="60"/>
      <c r="H129" s="80" t="s">
        <v>3226</v>
      </c>
      <c r="I129" s="80" t="s">
        <v>5625</v>
      </c>
      <c r="J129" s="80" t="s">
        <v>5626</v>
      </c>
      <c r="K129" s="80" t="s">
        <v>5374</v>
      </c>
      <c r="L129" s="80"/>
      <c r="M129" s="80"/>
      <c r="N129" s="80"/>
      <c r="O129" s="52" t="s">
        <v>6269</v>
      </c>
      <c r="P129" s="80" t="str">
        <f>IF(EXACT(O129,"Overseas Charities Operating in Jamaica"),"Medium",IF(EXACT(O129,"Muslim Groups/Foundations"),"Medium",IF(EXACT(O129,"Churches"),"Low",IF(EXACT(O129,"Benevolent Societies"),"Low",IF(EXACT(O129,"Alumni/Past Students Associations"),"Low",IF(EXACT(O129,"Schools(Government/Private)"),"Low",IF(EXACT(O129,"Govt.Based Trusts/Charities"),"Low",IF(EXACT(O129,"Trust"),"Medium",IF(EXACT(O129,"Company Based Foundations"),"Medium",IF(EXACT(O129,"Other Foundations"),"Medium",IF(EXACT(O129,"Unincorporated Groups"),"Medium","")))))))))))</f>
        <v>Medium</v>
      </c>
      <c r="Q129" s="80"/>
      <c r="R129" s="95" t="s">
        <v>5652</v>
      </c>
      <c r="S129" s="80" t="s">
        <v>3227</v>
      </c>
      <c r="T129" s="94" t="s">
        <v>5627</v>
      </c>
      <c r="U129" s="60">
        <f t="shared" si="13"/>
        <v>0</v>
      </c>
      <c r="V129" s="61">
        <v>44564</v>
      </c>
      <c r="W129" s="62"/>
      <c r="X129" s="63">
        <v>1</v>
      </c>
    </row>
    <row r="130" spans="1:24" ht="45" x14ac:dyDescent="0.4">
      <c r="A130" s="54" t="s">
        <v>10361</v>
      </c>
      <c r="B130" s="67"/>
      <c r="C130" s="52" t="str">
        <f t="shared" ref="C130:C157" ca="1" si="23">IF(G130&lt;TODAY(),"Expired","Active")</f>
        <v>Expired</v>
      </c>
      <c r="D130" s="52" t="s">
        <v>2209</v>
      </c>
      <c r="E130" s="56">
        <v>44292</v>
      </c>
      <c r="F130" s="56">
        <v>44887</v>
      </c>
      <c r="G130" s="56">
        <f>DATE(YEAR(F130)+1,MONTH(F130)+5,DAY(F130)-17)</f>
        <v>45387</v>
      </c>
      <c r="H130" s="52" t="s">
        <v>2210</v>
      </c>
      <c r="I130" s="52" t="s">
        <v>5796</v>
      </c>
      <c r="J130" s="52" t="s">
        <v>4780</v>
      </c>
      <c r="K130" s="52" t="s">
        <v>7919</v>
      </c>
      <c r="L130" s="52" t="s">
        <v>3492</v>
      </c>
      <c r="M130" s="52" t="s">
        <v>2467</v>
      </c>
      <c r="N130" s="57" t="str">
        <f t="shared" ref="N130:N143" si="24">IF(EXACT(M130,"C - COMPANY ACT"),"LP",IF(EXACT(M130,"V- VEST ACT (WITHIN PARLIAMENT) "),"LP",IF(EXACT(M130,"FS - FRIENDLY SOCIETIES ACT"),"LP",IF(EXACT(M130,"UN - UNICORPORATED"),"LA",""))))</f>
        <v>LP</v>
      </c>
      <c r="O130" s="53" t="s">
        <v>6264</v>
      </c>
      <c r="P130" s="52" t="str">
        <f t="shared" ref="P130:P157" si="25">IF(EXACT(O130,"Overseas Charities Operating in Jamaica"),"Medium",IF(EXACT(O130,"Muslim Groups/Foundations"),"Medium",IF(EXACT(O130,"Churches"),"Low",IF(EXACT(O130,"Benevolent Societies"),"Low",IF(EXACT(O130,"Alumni/Past Students'associations"),"Low",IF(EXACT(O130,"Schools(Government/Private)"),"Low",IF(EXACT(O130,"Govt.Based Trust/Charities"),"Low",IF(EXACT(O130,"Trust"),"Medium",IF(EXACT(O130,"Company Based Foundations"),"Medium",IF(EXACT(O130,"Other Foundations"),"Medium",IF(EXACT(O130,"Unincorporated Groups"),"Medium","")))))))))))</f>
        <v>Low</v>
      </c>
      <c r="Q130" s="52" t="s">
        <v>10429</v>
      </c>
      <c r="R130" s="58" t="s">
        <v>1364</v>
      </c>
      <c r="S130" s="52" t="s">
        <v>10430</v>
      </c>
      <c r="T130" s="59" t="s">
        <v>10431</v>
      </c>
      <c r="U130" s="60">
        <f t="shared" si="13"/>
        <v>45387</v>
      </c>
      <c r="V130" s="61" t="s">
        <v>10567</v>
      </c>
      <c r="W130" s="62" t="s">
        <v>3276</v>
      </c>
      <c r="X130" s="63">
        <v>1</v>
      </c>
    </row>
    <row r="131" spans="1:24" ht="165" x14ac:dyDescent="0.4">
      <c r="A131" s="54"/>
      <c r="B131" s="67"/>
      <c r="C131" s="52" t="str">
        <f t="shared" ca="1" si="23"/>
        <v>Expired</v>
      </c>
      <c r="D131" s="52" t="s">
        <v>1242</v>
      </c>
      <c r="E131" s="56">
        <v>43165</v>
      </c>
      <c r="F131" s="56">
        <v>43165</v>
      </c>
      <c r="G131" s="56">
        <f t="shared" ref="G131:G157" si="26">DATE(YEAR(F131)+2,MONTH(F131),DAY(F131)-1)</f>
        <v>43895</v>
      </c>
      <c r="H131" s="52" t="s">
        <v>1243</v>
      </c>
      <c r="I131" s="52" t="s">
        <v>3342</v>
      </c>
      <c r="J131" s="52" t="s">
        <v>4783</v>
      </c>
      <c r="K131" s="52" t="s">
        <v>7919</v>
      </c>
      <c r="L131" s="52" t="s">
        <v>3492</v>
      </c>
      <c r="M131" s="52" t="s">
        <v>2467</v>
      </c>
      <c r="N131" s="57" t="str">
        <f t="shared" si="24"/>
        <v>LP</v>
      </c>
      <c r="O131" s="53" t="s">
        <v>6261</v>
      </c>
      <c r="P131" s="52" t="str">
        <f t="shared" si="25"/>
        <v>Medium</v>
      </c>
      <c r="Q131" s="82" t="s">
        <v>8315</v>
      </c>
      <c r="R131" s="52" t="s">
        <v>4784</v>
      </c>
      <c r="S131" s="52" t="s">
        <v>8665</v>
      </c>
      <c r="T131" s="59" t="s">
        <v>8664</v>
      </c>
      <c r="U131" s="60">
        <f t="shared" ref="U131:U194" si="27">SUM(G131)</f>
        <v>43895</v>
      </c>
      <c r="V131" s="61">
        <v>0</v>
      </c>
      <c r="W131" s="62" t="s">
        <v>3276</v>
      </c>
      <c r="X131" s="63">
        <v>1</v>
      </c>
    </row>
    <row r="132" spans="1:24" ht="84.9" x14ac:dyDescent="0.4">
      <c r="A132" s="54"/>
      <c r="B132" s="67"/>
      <c r="C132" s="52" t="str">
        <f t="shared" ca="1" si="23"/>
        <v>Expired</v>
      </c>
      <c r="D132" s="52" t="s">
        <v>175</v>
      </c>
      <c r="E132" s="56">
        <v>41842</v>
      </c>
      <c r="F132" s="56">
        <v>41842</v>
      </c>
      <c r="G132" s="56">
        <f t="shared" si="26"/>
        <v>42572</v>
      </c>
      <c r="H132" s="52" t="s">
        <v>176</v>
      </c>
      <c r="I132" s="52" t="s">
        <v>177</v>
      </c>
      <c r="J132" s="52" t="s">
        <v>4788</v>
      </c>
      <c r="K132" s="52" t="s">
        <v>2393</v>
      </c>
      <c r="L132" s="52" t="s">
        <v>3492</v>
      </c>
      <c r="M132" s="52" t="s">
        <v>2467</v>
      </c>
      <c r="N132" s="57" t="str">
        <f t="shared" si="24"/>
        <v>LP</v>
      </c>
      <c r="O132" s="53" t="s">
        <v>6261</v>
      </c>
      <c r="P132" s="52" t="str">
        <f t="shared" si="25"/>
        <v>Medium</v>
      </c>
      <c r="Q132" s="80" t="s">
        <v>8689</v>
      </c>
      <c r="R132" s="80" t="s">
        <v>8690</v>
      </c>
      <c r="S132" s="80" t="s">
        <v>8691</v>
      </c>
      <c r="T132" s="59" t="s">
        <v>8692</v>
      </c>
      <c r="U132" s="60">
        <f t="shared" si="27"/>
        <v>42572</v>
      </c>
      <c r="V132" s="61">
        <v>44846</v>
      </c>
      <c r="W132" s="62" t="s">
        <v>5630</v>
      </c>
      <c r="X132" s="63">
        <v>1</v>
      </c>
    </row>
    <row r="133" spans="1:24" ht="99" x14ac:dyDescent="0.4">
      <c r="A133" s="80"/>
      <c r="B133" s="79"/>
      <c r="C133" s="80" t="str">
        <f t="shared" ca="1" si="23"/>
        <v>Expired</v>
      </c>
      <c r="D133" s="80" t="s">
        <v>1462</v>
      </c>
      <c r="E133" s="60">
        <v>43202</v>
      </c>
      <c r="F133" s="60">
        <v>43202</v>
      </c>
      <c r="G133" s="60">
        <f t="shared" si="26"/>
        <v>43932</v>
      </c>
      <c r="H133" s="80" t="s">
        <v>1214</v>
      </c>
      <c r="I133" s="80" t="s">
        <v>1215</v>
      </c>
      <c r="J133" s="80" t="s">
        <v>4799</v>
      </c>
      <c r="K133" s="80" t="s">
        <v>3491</v>
      </c>
      <c r="L133" s="80" t="s">
        <v>3492</v>
      </c>
      <c r="M133" s="80" t="s">
        <v>2467</v>
      </c>
      <c r="N133" s="80" t="str">
        <f t="shared" si="24"/>
        <v>LP</v>
      </c>
      <c r="O133" s="52" t="s">
        <v>6261</v>
      </c>
      <c r="P133" s="80" t="str">
        <f t="shared" si="25"/>
        <v>Medium</v>
      </c>
      <c r="Q133" s="80"/>
      <c r="R133" s="80" t="s">
        <v>4800</v>
      </c>
      <c r="S133" s="80" t="s">
        <v>1216</v>
      </c>
      <c r="T133" s="80" t="s">
        <v>4801</v>
      </c>
      <c r="U133" s="60">
        <f t="shared" si="27"/>
        <v>43932</v>
      </c>
      <c r="V133" s="61">
        <v>44846</v>
      </c>
      <c r="W133" s="62" t="s">
        <v>749</v>
      </c>
      <c r="X133" s="63">
        <v>1</v>
      </c>
    </row>
    <row r="134" spans="1:24" ht="127.3" x14ac:dyDescent="0.4">
      <c r="A134" s="80"/>
      <c r="B134" s="91"/>
      <c r="C134" s="80" t="str">
        <f t="shared" ca="1" si="23"/>
        <v>Expired</v>
      </c>
      <c r="D134" s="80" t="s">
        <v>1165</v>
      </c>
      <c r="E134" s="60">
        <v>43153</v>
      </c>
      <c r="F134" s="60">
        <v>43153</v>
      </c>
      <c r="G134" s="60">
        <f t="shared" si="26"/>
        <v>43882</v>
      </c>
      <c r="H134" s="80" t="s">
        <v>1166</v>
      </c>
      <c r="I134" s="80" t="s">
        <v>1167</v>
      </c>
      <c r="J134" s="80" t="s">
        <v>4803</v>
      </c>
      <c r="K134" s="80" t="s">
        <v>3491</v>
      </c>
      <c r="L134" s="80" t="s">
        <v>3492</v>
      </c>
      <c r="M134" s="80" t="s">
        <v>2467</v>
      </c>
      <c r="N134" s="80" t="str">
        <f t="shared" si="24"/>
        <v>LP</v>
      </c>
      <c r="O134" s="52" t="s">
        <v>6261</v>
      </c>
      <c r="P134" s="80" t="str">
        <f t="shared" si="25"/>
        <v>Medium</v>
      </c>
      <c r="Q134" s="80"/>
      <c r="R134" s="80" t="s">
        <v>4804</v>
      </c>
      <c r="S134" s="80" t="s">
        <v>1168</v>
      </c>
      <c r="T134" s="80" t="s">
        <v>4805</v>
      </c>
      <c r="U134" s="60">
        <f t="shared" si="27"/>
        <v>43882</v>
      </c>
      <c r="V134" s="61">
        <v>44895</v>
      </c>
      <c r="W134" s="62" t="s">
        <v>749</v>
      </c>
      <c r="X134" s="63">
        <v>1</v>
      </c>
    </row>
    <row r="135" spans="1:24" ht="90" x14ac:dyDescent="0.4">
      <c r="A135" s="88"/>
      <c r="B135" s="76"/>
      <c r="C135" s="52" t="str">
        <f t="shared" ca="1" si="23"/>
        <v>Expired</v>
      </c>
      <c r="D135" s="52" t="s">
        <v>1239</v>
      </c>
      <c r="E135" s="56">
        <v>43165</v>
      </c>
      <c r="F135" s="56">
        <v>43165</v>
      </c>
      <c r="G135" s="56">
        <f t="shared" si="26"/>
        <v>43895</v>
      </c>
      <c r="H135" s="52" t="s">
        <v>1240</v>
      </c>
      <c r="I135" s="52" t="s">
        <v>1241</v>
      </c>
      <c r="J135" s="52" t="s">
        <v>4807</v>
      </c>
      <c r="K135" s="52" t="s">
        <v>23</v>
      </c>
      <c r="L135" s="52" t="s">
        <v>3492</v>
      </c>
      <c r="M135" s="52" t="s">
        <v>2467</v>
      </c>
      <c r="N135" s="57" t="str">
        <f t="shared" si="24"/>
        <v>LP</v>
      </c>
      <c r="O135" s="53" t="s">
        <v>6261</v>
      </c>
      <c r="P135" s="52" t="str">
        <f t="shared" si="25"/>
        <v>Medium</v>
      </c>
      <c r="Q135" s="52" t="s">
        <v>7931</v>
      </c>
      <c r="R135" s="52" t="s">
        <v>4808</v>
      </c>
      <c r="S135" s="52" t="s">
        <v>749</v>
      </c>
      <c r="T135" s="69" t="s">
        <v>749</v>
      </c>
      <c r="U135" s="60">
        <f t="shared" si="27"/>
        <v>43895</v>
      </c>
      <c r="V135" s="61">
        <v>45029</v>
      </c>
      <c r="W135" s="62" t="s">
        <v>3276</v>
      </c>
      <c r="X135" s="63">
        <v>1</v>
      </c>
    </row>
    <row r="136" spans="1:24" ht="127.3" x14ac:dyDescent="0.4">
      <c r="A136" s="80"/>
      <c r="B136" s="79"/>
      <c r="C136" s="80" t="str">
        <f t="shared" ca="1" si="23"/>
        <v>Expired</v>
      </c>
      <c r="D136" s="80" t="s">
        <v>1064</v>
      </c>
      <c r="E136" s="60">
        <v>43017</v>
      </c>
      <c r="F136" s="60">
        <v>43017</v>
      </c>
      <c r="G136" s="60">
        <f t="shared" si="26"/>
        <v>43746</v>
      </c>
      <c r="H136" s="80" t="s">
        <v>1069</v>
      </c>
      <c r="I136" s="80" t="s">
        <v>1947</v>
      </c>
      <c r="J136" s="80" t="s">
        <v>4820</v>
      </c>
      <c r="K136" s="80" t="s">
        <v>3491</v>
      </c>
      <c r="L136" s="80" t="s">
        <v>3492</v>
      </c>
      <c r="M136" s="80" t="s">
        <v>2467</v>
      </c>
      <c r="N136" s="80" t="str">
        <f t="shared" si="24"/>
        <v>LP</v>
      </c>
      <c r="O136" s="52" t="s">
        <v>6261</v>
      </c>
      <c r="P136" s="80" t="str">
        <f t="shared" si="25"/>
        <v>Medium</v>
      </c>
      <c r="Q136" s="80"/>
      <c r="R136" s="80" t="s">
        <v>4821</v>
      </c>
      <c r="S136" s="80" t="s">
        <v>1084</v>
      </c>
      <c r="T136" s="80" t="s">
        <v>749</v>
      </c>
      <c r="U136" s="60">
        <f t="shared" si="27"/>
        <v>43746</v>
      </c>
      <c r="V136" s="61">
        <v>44901</v>
      </c>
      <c r="W136" s="62" t="s">
        <v>749</v>
      </c>
      <c r="X136" s="63">
        <v>1</v>
      </c>
    </row>
    <row r="137" spans="1:24" ht="75.45" x14ac:dyDescent="0.4">
      <c r="A137" s="54"/>
      <c r="B137" s="67"/>
      <c r="C137" s="52" t="str">
        <f t="shared" ca="1" si="23"/>
        <v>Expired</v>
      </c>
      <c r="D137" s="52" t="s">
        <v>1409</v>
      </c>
      <c r="E137" s="56">
        <v>43495</v>
      </c>
      <c r="F137" s="56">
        <v>43495</v>
      </c>
      <c r="G137" s="56">
        <f t="shared" si="26"/>
        <v>44225</v>
      </c>
      <c r="H137" s="52" t="s">
        <v>3300</v>
      </c>
      <c r="I137" s="52" t="s">
        <v>3450</v>
      </c>
      <c r="J137" s="52" t="s">
        <v>4837</v>
      </c>
      <c r="K137" s="52" t="s">
        <v>450</v>
      </c>
      <c r="L137" s="52" t="s">
        <v>3492</v>
      </c>
      <c r="M137" s="52" t="s">
        <v>2467</v>
      </c>
      <c r="N137" s="57" t="str">
        <f t="shared" si="24"/>
        <v>LP</v>
      </c>
      <c r="O137" s="53" t="s">
        <v>6261</v>
      </c>
      <c r="P137" s="52" t="str">
        <f t="shared" si="25"/>
        <v>Medium</v>
      </c>
      <c r="Q137" s="82" t="s">
        <v>8720</v>
      </c>
      <c r="R137" s="52" t="s">
        <v>3451</v>
      </c>
      <c r="S137" s="52" t="s">
        <v>8718</v>
      </c>
      <c r="T137" s="59" t="s">
        <v>8719</v>
      </c>
      <c r="U137" s="60">
        <f t="shared" si="27"/>
        <v>44225</v>
      </c>
      <c r="V137" s="61">
        <v>44846</v>
      </c>
      <c r="W137" s="62" t="s">
        <v>3276</v>
      </c>
      <c r="X137" s="63">
        <v>1</v>
      </c>
    </row>
    <row r="138" spans="1:24" ht="30" x14ac:dyDescent="0.4">
      <c r="A138" s="54"/>
      <c r="B138" s="67"/>
      <c r="C138" s="52" t="str">
        <f t="shared" ca="1" si="23"/>
        <v>Expired</v>
      </c>
      <c r="D138" s="53" t="s">
        <v>1208</v>
      </c>
      <c r="E138" s="72">
        <v>43177</v>
      </c>
      <c r="F138" s="68">
        <v>43909</v>
      </c>
      <c r="G138" s="56">
        <f t="shared" si="26"/>
        <v>44638</v>
      </c>
      <c r="H138" s="53" t="s">
        <v>3263</v>
      </c>
      <c r="I138" s="52" t="s">
        <v>5803</v>
      </c>
      <c r="J138" s="53" t="s">
        <v>7273</v>
      </c>
      <c r="K138" s="53" t="s">
        <v>2274</v>
      </c>
      <c r="L138" s="53" t="s">
        <v>2237</v>
      </c>
      <c r="M138" s="52" t="s">
        <v>2467</v>
      </c>
      <c r="N138" s="57" t="str">
        <f t="shared" si="24"/>
        <v>LP</v>
      </c>
      <c r="O138" s="53" t="s">
        <v>6261</v>
      </c>
      <c r="P138" s="52" t="str">
        <f t="shared" si="25"/>
        <v>Medium</v>
      </c>
      <c r="Q138" s="52" t="s">
        <v>749</v>
      </c>
      <c r="R138" s="73" t="s">
        <v>3138</v>
      </c>
      <c r="S138" s="53" t="s">
        <v>2334</v>
      </c>
      <c r="T138" s="74" t="s">
        <v>6604</v>
      </c>
      <c r="U138" s="60">
        <f t="shared" si="27"/>
        <v>44638</v>
      </c>
      <c r="V138" s="61">
        <v>45706</v>
      </c>
      <c r="W138" s="62" t="s">
        <v>3276</v>
      </c>
      <c r="X138" s="63">
        <v>1</v>
      </c>
    </row>
    <row r="139" spans="1:24" ht="180" x14ac:dyDescent="0.4">
      <c r="A139" s="54"/>
      <c r="B139" s="67"/>
      <c r="C139" s="52" t="str">
        <f t="shared" ca="1" si="23"/>
        <v>Expired</v>
      </c>
      <c r="D139" s="52" t="s">
        <v>472</v>
      </c>
      <c r="E139" s="56">
        <v>41969</v>
      </c>
      <c r="F139" s="56">
        <v>42699</v>
      </c>
      <c r="G139" s="56">
        <f t="shared" si="26"/>
        <v>43428</v>
      </c>
      <c r="H139" s="52" t="s">
        <v>473</v>
      </c>
      <c r="I139" s="52" t="s">
        <v>2140</v>
      </c>
      <c r="J139" s="52" t="s">
        <v>4850</v>
      </c>
      <c r="K139" s="52" t="s">
        <v>45</v>
      </c>
      <c r="L139" s="52" t="s">
        <v>3492</v>
      </c>
      <c r="M139" s="52" t="s">
        <v>2467</v>
      </c>
      <c r="N139" s="57" t="str">
        <f t="shared" si="24"/>
        <v>LP</v>
      </c>
      <c r="O139" s="53" t="s">
        <v>6261</v>
      </c>
      <c r="P139" s="52" t="str">
        <f t="shared" si="25"/>
        <v>Medium</v>
      </c>
      <c r="Q139" s="52"/>
      <c r="R139" s="58" t="s">
        <v>3453</v>
      </c>
      <c r="S139" s="52" t="s">
        <v>474</v>
      </c>
      <c r="T139" s="59" t="s">
        <v>4851</v>
      </c>
      <c r="U139" s="60">
        <f t="shared" si="27"/>
        <v>43428</v>
      </c>
      <c r="V139" s="61" t="s">
        <v>10114</v>
      </c>
      <c r="W139" s="62" t="s">
        <v>3276</v>
      </c>
      <c r="X139" s="63">
        <v>1</v>
      </c>
    </row>
    <row r="140" spans="1:24" ht="76.3" customHeight="1" x14ac:dyDescent="0.4">
      <c r="A140" s="80"/>
      <c r="B140" s="79"/>
      <c r="C140" s="52" t="str">
        <f t="shared" ca="1" si="23"/>
        <v>Expired</v>
      </c>
      <c r="D140" s="53" t="s">
        <v>1096</v>
      </c>
      <c r="E140" s="72">
        <v>43060</v>
      </c>
      <c r="F140" s="68">
        <v>43060</v>
      </c>
      <c r="G140" s="56">
        <f t="shared" si="26"/>
        <v>43789</v>
      </c>
      <c r="H140" s="53" t="s">
        <v>3264</v>
      </c>
      <c r="I140" s="52" t="s">
        <v>5805</v>
      </c>
      <c r="J140" s="53" t="s">
        <v>4852</v>
      </c>
      <c r="K140" s="53" t="s">
        <v>2248</v>
      </c>
      <c r="L140" s="53" t="s">
        <v>2237</v>
      </c>
      <c r="M140" s="59" t="s">
        <v>2466</v>
      </c>
      <c r="N140" s="57" t="str">
        <f t="shared" si="24"/>
        <v>LA</v>
      </c>
      <c r="O140" s="53" t="s">
        <v>6270</v>
      </c>
      <c r="P140" s="52" t="str">
        <f t="shared" si="25"/>
        <v>Medium</v>
      </c>
      <c r="Q140" s="80"/>
      <c r="R140" s="53" t="s">
        <v>2335</v>
      </c>
      <c r="S140" s="53" t="s">
        <v>2336</v>
      </c>
      <c r="T140" s="74" t="s">
        <v>4853</v>
      </c>
      <c r="U140" s="60">
        <f t="shared" si="27"/>
        <v>43789</v>
      </c>
      <c r="V140" s="61"/>
      <c r="W140" s="62" t="s">
        <v>3276</v>
      </c>
      <c r="X140" s="63">
        <v>1</v>
      </c>
    </row>
    <row r="141" spans="1:24" ht="120" x14ac:dyDescent="0.4">
      <c r="A141" s="54"/>
      <c r="B141" s="67"/>
      <c r="C141" s="52" t="str">
        <f t="shared" ca="1" si="23"/>
        <v>Expired</v>
      </c>
      <c r="D141" s="52" t="s">
        <v>2177</v>
      </c>
      <c r="E141" s="56">
        <v>44166</v>
      </c>
      <c r="F141" s="56">
        <v>44166</v>
      </c>
      <c r="G141" s="56">
        <f t="shared" si="26"/>
        <v>44895</v>
      </c>
      <c r="H141" s="52" t="s">
        <v>2178</v>
      </c>
      <c r="I141" s="52" t="s">
        <v>5806</v>
      </c>
      <c r="J141" s="52" t="s">
        <v>4854</v>
      </c>
      <c r="K141" s="52" t="s">
        <v>45</v>
      </c>
      <c r="L141" s="52" t="s">
        <v>3492</v>
      </c>
      <c r="M141" s="52" t="s">
        <v>2467</v>
      </c>
      <c r="N141" s="57" t="str">
        <f t="shared" si="24"/>
        <v>LP</v>
      </c>
      <c r="O141" s="53" t="s">
        <v>6261</v>
      </c>
      <c r="P141" s="52" t="str">
        <f t="shared" si="25"/>
        <v>Medium</v>
      </c>
      <c r="Q141" s="52" t="s">
        <v>9733</v>
      </c>
      <c r="R141" s="58" t="s">
        <v>4855</v>
      </c>
      <c r="S141" s="52" t="s">
        <v>9734</v>
      </c>
      <c r="T141" s="59" t="s">
        <v>9735</v>
      </c>
      <c r="U141" s="60">
        <f t="shared" si="27"/>
        <v>44895</v>
      </c>
      <c r="V141" s="61">
        <v>45560</v>
      </c>
      <c r="W141" s="62" t="s">
        <v>3276</v>
      </c>
      <c r="X141" s="63">
        <v>1</v>
      </c>
    </row>
    <row r="142" spans="1:24" ht="105" x14ac:dyDescent="0.4">
      <c r="A142" s="54"/>
      <c r="B142" s="67"/>
      <c r="C142" s="52" t="str">
        <f t="shared" ca="1" si="23"/>
        <v>Expired</v>
      </c>
      <c r="D142" s="52" t="s">
        <v>1367</v>
      </c>
      <c r="E142" s="56">
        <v>43453</v>
      </c>
      <c r="F142" s="56">
        <v>43453</v>
      </c>
      <c r="G142" s="56">
        <f t="shared" si="26"/>
        <v>44183</v>
      </c>
      <c r="H142" s="52" t="s">
        <v>1368</v>
      </c>
      <c r="I142" s="52" t="s">
        <v>1903</v>
      </c>
      <c r="J142" s="52" t="s">
        <v>4866</v>
      </c>
      <c r="K142" s="52" t="s">
        <v>7919</v>
      </c>
      <c r="L142" s="52" t="s">
        <v>3492</v>
      </c>
      <c r="M142" s="52" t="s">
        <v>2467</v>
      </c>
      <c r="N142" s="57" t="str">
        <f t="shared" si="24"/>
        <v>LP</v>
      </c>
      <c r="O142" s="53" t="s">
        <v>6264</v>
      </c>
      <c r="P142" s="52" t="str">
        <f t="shared" si="25"/>
        <v>Low</v>
      </c>
      <c r="Q142" s="52"/>
      <c r="R142" s="58" t="s">
        <v>4867</v>
      </c>
      <c r="S142" s="52" t="s">
        <v>1684</v>
      </c>
      <c r="T142" s="59" t="s">
        <v>4868</v>
      </c>
      <c r="U142" s="60">
        <f t="shared" si="27"/>
        <v>44183</v>
      </c>
      <c r="V142" s="61">
        <v>45603</v>
      </c>
      <c r="W142" s="62" t="s">
        <v>3276</v>
      </c>
      <c r="X142" s="63">
        <v>1</v>
      </c>
    </row>
    <row r="143" spans="1:24" ht="75" x14ac:dyDescent="0.4">
      <c r="A143" s="54"/>
      <c r="B143" s="67"/>
      <c r="C143" s="52" t="str">
        <f t="shared" ca="1" si="23"/>
        <v>Expired</v>
      </c>
      <c r="D143" s="52" t="s">
        <v>2411</v>
      </c>
      <c r="E143" s="56">
        <v>43423</v>
      </c>
      <c r="F143" s="56">
        <v>43423</v>
      </c>
      <c r="G143" s="56">
        <f t="shared" si="26"/>
        <v>44153</v>
      </c>
      <c r="H143" s="52" t="s">
        <v>2412</v>
      </c>
      <c r="I143" s="52" t="s">
        <v>8833</v>
      </c>
      <c r="J143" s="52" t="s">
        <v>4882</v>
      </c>
      <c r="K143" s="52" t="s">
        <v>7921</v>
      </c>
      <c r="L143" s="52" t="s">
        <v>3492</v>
      </c>
      <c r="M143" s="52" t="s">
        <v>2467</v>
      </c>
      <c r="N143" s="57" t="str">
        <f t="shared" si="24"/>
        <v>LP</v>
      </c>
      <c r="O143" s="53" t="s">
        <v>6261</v>
      </c>
      <c r="P143" s="52" t="str">
        <f t="shared" si="25"/>
        <v>Medium</v>
      </c>
      <c r="Q143" s="52" t="s">
        <v>8834</v>
      </c>
      <c r="R143" s="58" t="s">
        <v>7659</v>
      </c>
      <c r="S143" s="52" t="s">
        <v>8836</v>
      </c>
      <c r="T143" s="59" t="s">
        <v>8835</v>
      </c>
      <c r="U143" s="60">
        <f t="shared" si="27"/>
        <v>44153</v>
      </c>
      <c r="V143" s="61">
        <v>45574</v>
      </c>
      <c r="W143" s="62" t="s">
        <v>3277</v>
      </c>
      <c r="X143" s="63">
        <v>1</v>
      </c>
    </row>
    <row r="144" spans="1:24" ht="75" x14ac:dyDescent="0.4">
      <c r="A144" s="54"/>
      <c r="B144" s="67"/>
      <c r="C144" s="52" t="str">
        <f t="shared" ca="1" si="23"/>
        <v>Expired</v>
      </c>
      <c r="D144" s="52" t="s">
        <v>2563</v>
      </c>
      <c r="E144" s="56">
        <v>41995</v>
      </c>
      <c r="F144" s="56">
        <v>41995</v>
      </c>
      <c r="G144" s="56">
        <f t="shared" si="26"/>
        <v>42725</v>
      </c>
      <c r="H144" s="52" t="s">
        <v>2871</v>
      </c>
      <c r="I144" s="52" t="s">
        <v>5811</v>
      </c>
      <c r="J144" s="52" t="s">
        <v>4888</v>
      </c>
      <c r="K144" s="52" t="s">
        <v>716</v>
      </c>
      <c r="L144" s="52" t="s">
        <v>3492</v>
      </c>
      <c r="M144" s="52" t="s">
        <v>3455</v>
      </c>
      <c r="N144" s="57" t="s">
        <v>2580</v>
      </c>
      <c r="O144" s="53" t="s">
        <v>6271</v>
      </c>
      <c r="P144" s="52" t="str">
        <f t="shared" si="25"/>
        <v>Low</v>
      </c>
      <c r="Q144" s="52" t="s">
        <v>749</v>
      </c>
      <c r="R144" s="58" t="s">
        <v>2564</v>
      </c>
      <c r="S144" s="52" t="s">
        <v>4889</v>
      </c>
      <c r="T144" s="69" t="s">
        <v>6526</v>
      </c>
      <c r="U144" s="60">
        <f t="shared" si="27"/>
        <v>42725</v>
      </c>
      <c r="V144" s="61">
        <v>45709</v>
      </c>
      <c r="W144" s="62" t="s">
        <v>3276</v>
      </c>
      <c r="X144" s="63">
        <v>1</v>
      </c>
    </row>
    <row r="145" spans="1:25" ht="45" x14ac:dyDescent="0.4">
      <c r="A145" s="54"/>
      <c r="B145" s="67"/>
      <c r="C145" s="52" t="str">
        <f t="shared" ca="1" si="23"/>
        <v>Expired</v>
      </c>
      <c r="D145" s="52" t="s">
        <v>6170</v>
      </c>
      <c r="E145" s="56">
        <v>43315</v>
      </c>
      <c r="F145" s="56">
        <v>44776</v>
      </c>
      <c r="G145" s="56">
        <f t="shared" si="26"/>
        <v>45506</v>
      </c>
      <c r="H145" s="52" t="s">
        <v>1317</v>
      </c>
      <c r="I145" s="52" t="s">
        <v>6171</v>
      </c>
      <c r="J145" s="52" t="s">
        <v>6172</v>
      </c>
      <c r="K145" s="52" t="s">
        <v>23</v>
      </c>
      <c r="L145" s="52" t="s">
        <v>3492</v>
      </c>
      <c r="M145" s="52" t="s">
        <v>2467</v>
      </c>
      <c r="N145" s="57" t="str">
        <f t="shared" ref="N145:N157" si="28">IF(EXACT(M145,"C - COMPANY ACT"),"LP",IF(EXACT(M145,"V- VEST ACT (WITHIN PARLIAMENT) "),"LP",IF(EXACT(M145,"FS - FRIENDLY SOCIETIES ACT"),"LP",IF(EXACT(M145,"UN - UNICORPORATED"),"LA",""))))</f>
        <v>LP</v>
      </c>
      <c r="O145" s="52" t="s">
        <v>6264</v>
      </c>
      <c r="P145" s="52" t="str">
        <f t="shared" si="25"/>
        <v>Low</v>
      </c>
      <c r="Q145" s="52"/>
      <c r="R145" s="52" t="s">
        <v>1364</v>
      </c>
      <c r="S145" s="52" t="s">
        <v>6173</v>
      </c>
      <c r="T145" s="59" t="s">
        <v>6174</v>
      </c>
      <c r="U145" s="60">
        <f t="shared" si="27"/>
        <v>45506</v>
      </c>
      <c r="V145" s="61">
        <v>44480</v>
      </c>
      <c r="W145" s="62" t="s">
        <v>3277</v>
      </c>
      <c r="X145" s="63">
        <v>1</v>
      </c>
    </row>
    <row r="146" spans="1:25" ht="30" x14ac:dyDescent="0.4">
      <c r="A146" s="54"/>
      <c r="B146" s="67"/>
      <c r="C146" s="52" t="str">
        <f t="shared" ca="1" si="23"/>
        <v>Expired</v>
      </c>
      <c r="D146" s="52" t="s">
        <v>353</v>
      </c>
      <c r="E146" s="56">
        <v>41884</v>
      </c>
      <c r="F146" s="56">
        <v>44172</v>
      </c>
      <c r="G146" s="56">
        <f t="shared" si="26"/>
        <v>44901</v>
      </c>
      <c r="H146" s="52" t="s">
        <v>354</v>
      </c>
      <c r="I146" s="52" t="s">
        <v>2027</v>
      </c>
      <c r="J146" s="52" t="s">
        <v>4911</v>
      </c>
      <c r="K146" s="52" t="s">
        <v>7919</v>
      </c>
      <c r="L146" s="52" t="s">
        <v>3492</v>
      </c>
      <c r="M146" s="52" t="s">
        <v>2467</v>
      </c>
      <c r="N146" s="57" t="str">
        <f t="shared" si="28"/>
        <v>LP</v>
      </c>
      <c r="O146" s="53" t="s">
        <v>6261</v>
      </c>
      <c r="P146" s="52" t="str">
        <f t="shared" si="25"/>
        <v>Medium</v>
      </c>
      <c r="Q146" s="52" t="s">
        <v>8818</v>
      </c>
      <c r="R146" s="58" t="s">
        <v>387</v>
      </c>
      <c r="S146" s="52" t="s">
        <v>8816</v>
      </c>
      <c r="T146" s="59" t="s">
        <v>8817</v>
      </c>
      <c r="U146" s="60">
        <f t="shared" si="27"/>
        <v>44901</v>
      </c>
      <c r="V146" s="61">
        <v>45453</v>
      </c>
      <c r="W146" s="62" t="s">
        <v>3276</v>
      </c>
      <c r="X146" s="63">
        <v>1</v>
      </c>
    </row>
    <row r="147" spans="1:25" ht="75" x14ac:dyDescent="0.4">
      <c r="A147" s="54"/>
      <c r="B147" s="67"/>
      <c r="C147" s="52" t="str">
        <f t="shared" ca="1" si="23"/>
        <v>Expired</v>
      </c>
      <c r="D147" s="52" t="s">
        <v>1502</v>
      </c>
      <c r="E147" s="56">
        <v>43669</v>
      </c>
      <c r="F147" s="56">
        <v>43669</v>
      </c>
      <c r="G147" s="56">
        <f t="shared" si="26"/>
        <v>44399</v>
      </c>
      <c r="H147" s="52" t="s">
        <v>1447</v>
      </c>
      <c r="I147" s="52" t="s">
        <v>8784</v>
      </c>
      <c r="J147" s="52" t="s">
        <v>4917</v>
      </c>
      <c r="K147" s="52" t="s">
        <v>7919</v>
      </c>
      <c r="L147" s="52" t="s">
        <v>3492</v>
      </c>
      <c r="M147" s="52" t="s">
        <v>2467</v>
      </c>
      <c r="N147" s="57" t="str">
        <f t="shared" si="28"/>
        <v>LP</v>
      </c>
      <c r="O147" s="53" t="s">
        <v>6261</v>
      </c>
      <c r="P147" s="52" t="str">
        <f t="shared" si="25"/>
        <v>Medium</v>
      </c>
      <c r="Q147" s="82" t="s">
        <v>8785</v>
      </c>
      <c r="R147" s="52" t="s">
        <v>7666</v>
      </c>
      <c r="S147" s="52" t="s">
        <v>8786</v>
      </c>
      <c r="T147" s="59" t="s">
        <v>8787</v>
      </c>
      <c r="U147" s="60">
        <f t="shared" si="27"/>
        <v>44399</v>
      </c>
      <c r="V147" s="61">
        <v>45163</v>
      </c>
      <c r="W147" s="62" t="s">
        <v>3276</v>
      </c>
      <c r="X147" s="63">
        <v>1</v>
      </c>
      <c r="Y147" t="str">
        <f>IF(EXACT(X148,"Overseas Charities Operating in Jamaica"),"Medium",IF(EXACT(X148,"Muslim Groups/Foundations"),"Medium",IF(EXACT(X148,"Churches"),"Low",IF(EXACT(X148,"Benevolent Societies"),"Low",IF(EXACT(X148,"Alumni/Past Students'associations"),"Low",IF(EXACT(X148,"Schools(Government/Private)"),"Low",IF(EXACT(X148,"Govt.Based Trust/Charities"),"Low",IF(EXACT(X148,"Trust"),"Medium",IF(EXACT(X148,"Company Based Foundations"),"Medium",IF(EXACT(X148,"Other Foundations"),"Medium",IF(EXACT(X148,"Unincorporated Groups"),"Medium","")))))))))))</f>
        <v/>
      </c>
    </row>
    <row r="148" spans="1:25" ht="90" x14ac:dyDescent="0.4">
      <c r="A148" s="54"/>
      <c r="B148" s="87"/>
      <c r="C148" s="52" t="str">
        <f t="shared" ca="1" si="23"/>
        <v>Expired</v>
      </c>
      <c r="D148" s="52" t="s">
        <v>42</v>
      </c>
      <c r="E148" s="56">
        <v>41711</v>
      </c>
      <c r="F148" s="56">
        <v>41711</v>
      </c>
      <c r="G148" s="56">
        <f t="shared" si="26"/>
        <v>42441</v>
      </c>
      <c r="H148" s="52" t="s">
        <v>43</v>
      </c>
      <c r="I148" s="52" t="s">
        <v>44</v>
      </c>
      <c r="J148" s="52" t="s">
        <v>4920</v>
      </c>
      <c r="K148" s="52" t="s">
        <v>45</v>
      </c>
      <c r="L148" s="52" t="s">
        <v>3492</v>
      </c>
      <c r="M148" s="52" t="s">
        <v>2467</v>
      </c>
      <c r="N148" s="57" t="str">
        <f t="shared" si="28"/>
        <v>LP</v>
      </c>
      <c r="O148" s="53" t="s">
        <v>6261</v>
      </c>
      <c r="P148" s="52" t="str">
        <f t="shared" si="25"/>
        <v>Medium</v>
      </c>
      <c r="Q148" s="82" t="s">
        <v>8782</v>
      </c>
      <c r="R148" s="52" t="s">
        <v>233</v>
      </c>
      <c r="S148" s="52" t="s">
        <v>8781</v>
      </c>
      <c r="T148" s="59" t="s">
        <v>8783</v>
      </c>
      <c r="U148" s="60">
        <f t="shared" si="27"/>
        <v>42441</v>
      </c>
      <c r="V148" s="61">
        <v>44578</v>
      </c>
      <c r="W148" s="62" t="s">
        <v>5630</v>
      </c>
      <c r="X148" s="63">
        <v>1</v>
      </c>
    </row>
    <row r="149" spans="1:25" ht="45" x14ac:dyDescent="0.4">
      <c r="A149" s="92" t="s">
        <v>4017</v>
      </c>
      <c r="B149" s="67"/>
      <c r="C149" s="52" t="str">
        <f t="shared" ca="1" si="23"/>
        <v>Expired</v>
      </c>
      <c r="D149" s="52" t="s">
        <v>1347</v>
      </c>
      <c r="E149" s="56">
        <v>43382</v>
      </c>
      <c r="F149" s="56">
        <v>43382</v>
      </c>
      <c r="G149" s="56">
        <f t="shared" si="26"/>
        <v>44112</v>
      </c>
      <c r="H149" s="52" t="s">
        <v>3301</v>
      </c>
      <c r="I149" s="52" t="s">
        <v>1905</v>
      </c>
      <c r="J149" s="52" t="s">
        <v>4924</v>
      </c>
      <c r="K149" s="52" t="s">
        <v>2393</v>
      </c>
      <c r="L149" s="52" t="s">
        <v>3492</v>
      </c>
      <c r="M149" s="52" t="s">
        <v>2467</v>
      </c>
      <c r="N149" s="57" t="str">
        <f t="shared" si="28"/>
        <v>LP</v>
      </c>
      <c r="O149" s="53" t="s">
        <v>6264</v>
      </c>
      <c r="P149" s="52" t="str">
        <f t="shared" si="25"/>
        <v>Low</v>
      </c>
      <c r="Q149" s="52" t="s">
        <v>8771</v>
      </c>
      <c r="R149" s="58" t="s">
        <v>4925</v>
      </c>
      <c r="S149" s="52" t="s">
        <v>8772</v>
      </c>
      <c r="T149" s="59" t="s">
        <v>8773</v>
      </c>
      <c r="U149" s="60">
        <f t="shared" si="27"/>
        <v>44112</v>
      </c>
      <c r="V149" s="61">
        <v>45294</v>
      </c>
      <c r="W149" s="62" t="s">
        <v>9092</v>
      </c>
      <c r="X149" s="63">
        <v>1</v>
      </c>
    </row>
    <row r="150" spans="1:25" ht="45" x14ac:dyDescent="0.4">
      <c r="A150" s="54" t="s">
        <v>7796</v>
      </c>
      <c r="B150" s="200">
        <v>44882</v>
      </c>
      <c r="C150" s="52" t="str">
        <f t="shared" ca="1" si="23"/>
        <v>Expired</v>
      </c>
      <c r="D150" s="52" t="s">
        <v>6247</v>
      </c>
      <c r="E150" s="56">
        <v>44880</v>
      </c>
      <c r="F150" s="56">
        <v>44880</v>
      </c>
      <c r="G150" s="56">
        <f t="shared" si="26"/>
        <v>45610</v>
      </c>
      <c r="H150" s="52" t="s">
        <v>6248</v>
      </c>
      <c r="I150" s="52" t="s">
        <v>8761</v>
      </c>
      <c r="J150" s="52" t="s">
        <v>6249</v>
      </c>
      <c r="K150" s="52" t="s">
        <v>45</v>
      </c>
      <c r="L150" s="52" t="s">
        <v>3492</v>
      </c>
      <c r="M150" s="52" t="s">
        <v>2467</v>
      </c>
      <c r="N150" s="57" t="str">
        <f t="shared" si="28"/>
        <v>LP</v>
      </c>
      <c r="O150" s="53" t="s">
        <v>6264</v>
      </c>
      <c r="P150" s="52" t="str">
        <f t="shared" si="25"/>
        <v>Low</v>
      </c>
      <c r="Q150" s="52" t="s">
        <v>8762</v>
      </c>
      <c r="R150" s="58" t="s">
        <v>1364</v>
      </c>
      <c r="S150" s="52" t="s">
        <v>8763</v>
      </c>
      <c r="T150" s="59" t="s">
        <v>8764</v>
      </c>
      <c r="U150" s="60">
        <f t="shared" si="27"/>
        <v>45610</v>
      </c>
      <c r="V150" s="61">
        <v>45504</v>
      </c>
      <c r="W150" s="62" t="s">
        <v>3277</v>
      </c>
      <c r="X150" s="63">
        <v>1</v>
      </c>
    </row>
    <row r="151" spans="1:25" ht="84.9" x14ac:dyDescent="0.4">
      <c r="A151" s="80"/>
      <c r="B151" s="79"/>
      <c r="C151" s="80" t="str">
        <f t="shared" ca="1" si="23"/>
        <v>Expired</v>
      </c>
      <c r="D151" s="80" t="s">
        <v>189</v>
      </c>
      <c r="E151" s="60">
        <v>41851</v>
      </c>
      <c r="F151" s="60">
        <v>44043</v>
      </c>
      <c r="G151" s="60">
        <f t="shared" si="26"/>
        <v>44772</v>
      </c>
      <c r="H151" s="80" t="s">
        <v>3285</v>
      </c>
      <c r="I151" s="80" t="s">
        <v>190</v>
      </c>
      <c r="J151" s="80" t="s">
        <v>4936</v>
      </c>
      <c r="K151" s="80" t="s">
        <v>3491</v>
      </c>
      <c r="L151" s="80" t="s">
        <v>3492</v>
      </c>
      <c r="M151" s="80" t="s">
        <v>2467</v>
      </c>
      <c r="N151" s="80" t="str">
        <f t="shared" si="28"/>
        <v>LP</v>
      </c>
      <c r="O151" s="52" t="s">
        <v>6261</v>
      </c>
      <c r="P151" s="80" t="str">
        <f t="shared" si="25"/>
        <v>Medium</v>
      </c>
      <c r="Q151" s="80"/>
      <c r="R151" s="80" t="s">
        <v>324</v>
      </c>
      <c r="S151" s="80" t="s">
        <v>1811</v>
      </c>
      <c r="T151" s="80" t="s">
        <v>4937</v>
      </c>
      <c r="U151" s="60">
        <f t="shared" si="27"/>
        <v>44772</v>
      </c>
      <c r="V151" s="61">
        <v>44775</v>
      </c>
      <c r="W151" s="62" t="s">
        <v>749</v>
      </c>
      <c r="X151" s="63">
        <v>1</v>
      </c>
    </row>
    <row r="152" spans="1:25" ht="90" x14ac:dyDescent="0.4">
      <c r="A152" s="54"/>
      <c r="B152" s="67"/>
      <c r="C152" s="52" t="str">
        <f t="shared" ca="1" si="23"/>
        <v>Expired</v>
      </c>
      <c r="D152" s="52" t="s">
        <v>1209</v>
      </c>
      <c r="E152" s="56">
        <v>43195</v>
      </c>
      <c r="F152" s="56">
        <v>43195</v>
      </c>
      <c r="G152" s="56">
        <f t="shared" si="26"/>
        <v>43925</v>
      </c>
      <c r="H152" s="52" t="s">
        <v>1210</v>
      </c>
      <c r="I152" s="52" t="s">
        <v>1211</v>
      </c>
      <c r="J152" s="52" t="s">
        <v>7275</v>
      </c>
      <c r="K152" s="52" t="s">
        <v>7919</v>
      </c>
      <c r="L152" s="52" t="s">
        <v>3492</v>
      </c>
      <c r="M152" s="52" t="s">
        <v>2467</v>
      </c>
      <c r="N152" s="57" t="str">
        <f t="shared" si="28"/>
        <v>LP</v>
      </c>
      <c r="O152" s="53" t="s">
        <v>6261</v>
      </c>
      <c r="P152" s="52" t="str">
        <f t="shared" si="25"/>
        <v>Medium</v>
      </c>
      <c r="Q152" s="66" t="s">
        <v>8952</v>
      </c>
      <c r="R152" s="70" t="s">
        <v>7671</v>
      </c>
      <c r="S152" s="52" t="s">
        <v>8953</v>
      </c>
      <c r="T152" s="59" t="s">
        <v>8954</v>
      </c>
      <c r="U152" s="60">
        <f t="shared" si="27"/>
        <v>43925</v>
      </c>
      <c r="V152" s="61">
        <v>44473</v>
      </c>
      <c r="W152" s="62" t="s">
        <v>3276</v>
      </c>
      <c r="X152" s="63">
        <v>1</v>
      </c>
    </row>
    <row r="153" spans="1:25" ht="75" x14ac:dyDescent="0.4">
      <c r="A153" s="65" t="s">
        <v>749</v>
      </c>
      <c r="B153" s="67"/>
      <c r="C153" s="52" t="str">
        <f t="shared" ca="1" si="23"/>
        <v>Expired</v>
      </c>
      <c r="D153" s="52" t="s">
        <v>1490</v>
      </c>
      <c r="E153" s="56">
        <v>43655</v>
      </c>
      <c r="F153" s="56">
        <f>E153</f>
        <v>43655</v>
      </c>
      <c r="G153" s="56">
        <f t="shared" si="26"/>
        <v>44385</v>
      </c>
      <c r="H153" s="52" t="s">
        <v>1442</v>
      </c>
      <c r="I153" s="52" t="s">
        <v>1912</v>
      </c>
      <c r="J153" s="52" t="s">
        <v>4948</v>
      </c>
      <c r="K153" s="52" t="s">
        <v>2393</v>
      </c>
      <c r="L153" s="52" t="s">
        <v>3492</v>
      </c>
      <c r="M153" s="52" t="s">
        <v>2467</v>
      </c>
      <c r="N153" s="57" t="str">
        <f t="shared" si="28"/>
        <v>LP</v>
      </c>
      <c r="O153" s="53" t="s">
        <v>6261</v>
      </c>
      <c r="P153" s="52" t="str">
        <f t="shared" si="25"/>
        <v>Medium</v>
      </c>
      <c r="Q153" s="80" t="s">
        <v>8939</v>
      </c>
      <c r="R153" s="52" t="s">
        <v>4949</v>
      </c>
      <c r="S153" s="52" t="s">
        <v>8940</v>
      </c>
      <c r="T153" s="59" t="s">
        <v>8941</v>
      </c>
      <c r="U153" s="60">
        <f t="shared" si="27"/>
        <v>44385</v>
      </c>
      <c r="V153" s="61">
        <v>45204</v>
      </c>
      <c r="W153" s="62" t="s">
        <v>3276</v>
      </c>
      <c r="X153" s="63">
        <v>1</v>
      </c>
    </row>
    <row r="154" spans="1:25" ht="45" x14ac:dyDescent="0.4">
      <c r="A154" s="64"/>
      <c r="B154" s="64"/>
      <c r="C154" s="52" t="str">
        <f t="shared" ca="1" si="23"/>
        <v>Expired</v>
      </c>
      <c r="D154" s="52" t="s">
        <v>1309</v>
      </c>
      <c r="E154" s="56">
        <v>43266</v>
      </c>
      <c r="F154" s="56">
        <f>E154</f>
        <v>43266</v>
      </c>
      <c r="G154" s="56">
        <f t="shared" si="26"/>
        <v>43996</v>
      </c>
      <c r="H154" s="52" t="s">
        <v>1310</v>
      </c>
      <c r="I154" s="52" t="s">
        <v>6025</v>
      </c>
      <c r="J154" s="52" t="s">
        <v>4958</v>
      </c>
      <c r="K154" s="52" t="s">
        <v>23</v>
      </c>
      <c r="L154" s="52" t="s">
        <v>3492</v>
      </c>
      <c r="M154" s="52" t="s">
        <v>2467</v>
      </c>
      <c r="N154" s="57" t="str">
        <f t="shared" si="28"/>
        <v>LP</v>
      </c>
      <c r="O154" s="53" t="s">
        <v>6264</v>
      </c>
      <c r="P154" s="52" t="str">
        <f t="shared" si="25"/>
        <v>Low</v>
      </c>
      <c r="Q154" s="52" t="s">
        <v>749</v>
      </c>
      <c r="R154" s="58" t="s">
        <v>4273</v>
      </c>
      <c r="S154" s="52" t="s">
        <v>1675</v>
      </c>
      <c r="T154" s="59" t="s">
        <v>4959</v>
      </c>
      <c r="U154" s="60">
        <f t="shared" si="27"/>
        <v>43996</v>
      </c>
      <c r="V154" s="61">
        <v>45316</v>
      </c>
      <c r="W154" s="62" t="s">
        <v>3276</v>
      </c>
      <c r="X154" s="63">
        <v>1</v>
      </c>
    </row>
    <row r="155" spans="1:25" ht="90" x14ac:dyDescent="0.4">
      <c r="A155" s="65"/>
      <c r="B155" s="67"/>
      <c r="C155" s="52" t="str">
        <f t="shared" ca="1" si="23"/>
        <v>Expired</v>
      </c>
      <c r="D155" s="52" t="s">
        <v>1031</v>
      </c>
      <c r="E155" s="56">
        <v>42991</v>
      </c>
      <c r="F155" s="56">
        <f>E155</f>
        <v>42991</v>
      </c>
      <c r="G155" s="56">
        <f t="shared" si="26"/>
        <v>43720</v>
      </c>
      <c r="H155" s="52" t="s">
        <v>1033</v>
      </c>
      <c r="I155" s="52" t="s">
        <v>1037</v>
      </c>
      <c r="J155" s="52" t="s">
        <v>4960</v>
      </c>
      <c r="K155" s="52" t="s">
        <v>45</v>
      </c>
      <c r="L155" s="52" t="s">
        <v>3492</v>
      </c>
      <c r="M155" s="52" t="s">
        <v>2467</v>
      </c>
      <c r="N155" s="57" t="str">
        <f t="shared" si="28"/>
        <v>LP</v>
      </c>
      <c r="O155" s="53" t="s">
        <v>6264</v>
      </c>
      <c r="P155" s="52" t="str">
        <f t="shared" si="25"/>
        <v>Low</v>
      </c>
      <c r="Q155" s="66" t="s">
        <v>8949</v>
      </c>
      <c r="R155" s="52" t="s">
        <v>4961</v>
      </c>
      <c r="S155" s="52" t="s">
        <v>8950</v>
      </c>
      <c r="T155" s="59" t="s">
        <v>8951</v>
      </c>
      <c r="U155" s="60">
        <f t="shared" si="27"/>
        <v>43720</v>
      </c>
      <c r="V155" s="61">
        <v>45280</v>
      </c>
      <c r="W155" s="62" t="s">
        <v>3276</v>
      </c>
      <c r="X155" s="63">
        <v>1</v>
      </c>
    </row>
    <row r="156" spans="1:25" ht="75" x14ac:dyDescent="0.4">
      <c r="A156" s="64"/>
      <c r="B156" s="64"/>
      <c r="C156" s="52" t="str">
        <f t="shared" ca="1" si="23"/>
        <v>Expired</v>
      </c>
      <c r="D156" s="52" t="s">
        <v>1469</v>
      </c>
      <c r="E156" s="56">
        <v>43563</v>
      </c>
      <c r="F156" s="56">
        <f>E156</f>
        <v>43563</v>
      </c>
      <c r="G156" s="56">
        <f t="shared" si="26"/>
        <v>44293</v>
      </c>
      <c r="H156" s="52" t="s">
        <v>1425</v>
      </c>
      <c r="I156" s="52" t="s">
        <v>1426</v>
      </c>
      <c r="J156" s="52" t="s">
        <v>4966</v>
      </c>
      <c r="K156" s="52" t="s">
        <v>7921</v>
      </c>
      <c r="L156" s="52" t="s">
        <v>3492</v>
      </c>
      <c r="M156" s="52" t="s">
        <v>2467</v>
      </c>
      <c r="N156" s="57" t="str">
        <f t="shared" si="28"/>
        <v>LP</v>
      </c>
      <c r="O156" s="53" t="s">
        <v>6261</v>
      </c>
      <c r="P156" s="52" t="str">
        <f t="shared" si="25"/>
        <v>Medium</v>
      </c>
      <c r="Q156" s="52" t="s">
        <v>749</v>
      </c>
      <c r="R156" s="58" t="s">
        <v>1427</v>
      </c>
      <c r="S156" s="52" t="s">
        <v>749</v>
      </c>
      <c r="T156" s="59" t="s">
        <v>749</v>
      </c>
      <c r="U156" s="60">
        <f t="shared" si="27"/>
        <v>44293</v>
      </c>
      <c r="V156" s="61">
        <v>45314</v>
      </c>
      <c r="W156" s="62" t="s">
        <v>3276</v>
      </c>
      <c r="X156" s="63">
        <v>1</v>
      </c>
    </row>
    <row r="157" spans="1:25" ht="45" x14ac:dyDescent="0.4">
      <c r="A157" s="85"/>
      <c r="B157" s="85"/>
      <c r="C157" s="52" t="str">
        <f t="shared" ca="1" si="23"/>
        <v>Expired</v>
      </c>
      <c r="D157" s="52" t="s">
        <v>1406</v>
      </c>
      <c r="E157" s="56">
        <v>43507</v>
      </c>
      <c r="F157" s="56">
        <f>E157</f>
        <v>43507</v>
      </c>
      <c r="G157" s="56">
        <f t="shared" si="26"/>
        <v>44237</v>
      </c>
      <c r="H157" s="52" t="s">
        <v>3302</v>
      </c>
      <c r="I157" s="52" t="s">
        <v>1407</v>
      </c>
      <c r="J157" s="52" t="s">
        <v>4971</v>
      </c>
      <c r="K157" s="52" t="s">
        <v>45</v>
      </c>
      <c r="L157" s="52" t="s">
        <v>3492</v>
      </c>
      <c r="M157" s="52" t="s">
        <v>2467</v>
      </c>
      <c r="N157" s="57" t="str">
        <f t="shared" si="28"/>
        <v>LP</v>
      </c>
      <c r="O157" s="53" t="s">
        <v>6262</v>
      </c>
      <c r="P157" s="52" t="str">
        <f t="shared" si="25"/>
        <v>Medium</v>
      </c>
      <c r="Q157" s="52" t="s">
        <v>9029</v>
      </c>
      <c r="R157" s="52" t="s">
        <v>4972</v>
      </c>
      <c r="S157" s="52" t="s">
        <v>9030</v>
      </c>
      <c r="T157" s="59" t="s">
        <v>9031</v>
      </c>
      <c r="U157" s="60">
        <f t="shared" si="27"/>
        <v>44237</v>
      </c>
      <c r="V157" s="61">
        <v>44536</v>
      </c>
      <c r="W157" s="62" t="s">
        <v>3276</v>
      </c>
      <c r="X157" s="63">
        <v>1</v>
      </c>
    </row>
    <row r="158" spans="1:25" ht="169.75" x14ac:dyDescent="0.4">
      <c r="A158" s="80" t="s">
        <v>5612</v>
      </c>
      <c r="B158" s="79"/>
      <c r="C158" s="80"/>
      <c r="D158" s="80" t="s">
        <v>3214</v>
      </c>
      <c r="E158" s="60">
        <v>41788</v>
      </c>
      <c r="F158" s="60"/>
      <c r="G158" s="60"/>
      <c r="H158" s="80" t="s">
        <v>3215</v>
      </c>
      <c r="I158" s="80" t="s">
        <v>5613</v>
      </c>
      <c r="J158" s="80" t="s">
        <v>5614</v>
      </c>
      <c r="K158" s="80" t="s">
        <v>45</v>
      </c>
      <c r="L158" s="80"/>
      <c r="M158" s="80"/>
      <c r="N158" s="80"/>
      <c r="O158" s="52" t="s">
        <v>6261</v>
      </c>
      <c r="P158" s="80" t="str">
        <f>IF(EXACT(O158,"Overseas Charities Operating in Jamaica"),"Medium",IF(EXACT(O158,"Muslim Groups/Foundations"),"Medium",IF(EXACT(O158,"Churches"),"Low",IF(EXACT(O158,"Benevolent Societies"),"Low",IF(EXACT(O158,"Alumni/Past Students Associations"),"Low",IF(EXACT(O158,"Schools(Government/Private)"),"Low",IF(EXACT(O158,"Govt.Based Trusts/Charities"),"Low",IF(EXACT(O158,"Trust"),"Medium",IF(EXACT(O158,"Company Based Foundations"),"Medium",IF(EXACT(O158,"Other Foundations"),"Medium",IF(EXACT(O158,"Unincorporated Groups"),"Medium","")))))))))))</f>
        <v>Medium</v>
      </c>
      <c r="Q158" s="80"/>
      <c r="R158" s="80" t="s">
        <v>3216</v>
      </c>
      <c r="S158" s="80" t="s">
        <v>566</v>
      </c>
      <c r="T158" s="80" t="s">
        <v>566</v>
      </c>
      <c r="U158" s="60">
        <f t="shared" si="27"/>
        <v>0</v>
      </c>
      <c r="V158" s="61">
        <v>42282</v>
      </c>
      <c r="W158" s="62"/>
      <c r="X158" s="63">
        <v>1</v>
      </c>
    </row>
    <row r="159" spans="1:25" ht="45" x14ac:dyDescent="0.4">
      <c r="A159" s="183"/>
      <c r="B159" s="154"/>
      <c r="C159" s="144" t="str">
        <f t="shared" ref="C159:C194" ca="1" si="29">IF(G159&lt;TODAY(),"Expired","Active")</f>
        <v>Expired</v>
      </c>
      <c r="D159" s="144" t="s">
        <v>1362</v>
      </c>
      <c r="E159" s="145">
        <v>43438</v>
      </c>
      <c r="F159" s="145">
        <f>E159</f>
        <v>43438</v>
      </c>
      <c r="G159" s="145">
        <f t="shared" ref="G159:G182" si="30">DATE(YEAR(F159)+2,MONTH(F159),DAY(F159)-1)</f>
        <v>44168</v>
      </c>
      <c r="H159" s="144" t="s">
        <v>3303</v>
      </c>
      <c r="I159" s="144" t="s">
        <v>1363</v>
      </c>
      <c r="J159" s="144" t="s">
        <v>7277</v>
      </c>
      <c r="K159" s="144" t="s">
        <v>7919</v>
      </c>
      <c r="L159" s="144" t="s">
        <v>3492</v>
      </c>
      <c r="M159" s="144" t="s">
        <v>2467</v>
      </c>
      <c r="N159" s="146" t="str">
        <f t="shared" ref="N159:N194" si="31">IF(EXACT(M159,"C - COMPANY ACT"),"LP",IF(EXACT(M159,"V- VEST ACT (WITHIN PARLIAMENT) "),"LP",IF(EXACT(M159,"FS - FRIENDLY SOCIETIES ACT"),"LP",IF(EXACT(M159,"UN - UNICORPORATED"),"LA",""))))</f>
        <v>LP</v>
      </c>
      <c r="O159" s="148" t="s">
        <v>6264</v>
      </c>
      <c r="P159" s="144" t="str">
        <f t="shared" ref="P159:P194" si="32">IF(EXACT(O159,"Overseas Charities Operating in Jamaica"),"Medium",IF(EXACT(O159,"Muslim Groups/Foundations"),"Medium",IF(EXACT(O159,"Churches"),"Low",IF(EXACT(O159,"Benevolent Societies"),"Low",IF(EXACT(O159,"Alumni/Past Students'associations"),"Low",IF(EXACT(O159,"Schools(Government/Private)"),"Low",IF(EXACT(O159,"Govt.Based Trust/Charities"),"Low",IF(EXACT(O159,"Trust"),"Medium",IF(EXACT(O159,"Company Based Foundations"),"Medium",IF(EXACT(O159,"Other Foundations"),"Medium",IF(EXACT(O159,"Unincorporated Groups"),"Medium","")))))))))))</f>
        <v>Low</v>
      </c>
      <c r="Q159" s="52" t="s">
        <v>9026</v>
      </c>
      <c r="R159" s="58" t="s">
        <v>1364</v>
      </c>
      <c r="S159" s="52" t="s">
        <v>9027</v>
      </c>
      <c r="T159" s="69" t="s">
        <v>9028</v>
      </c>
      <c r="U159" s="60">
        <f t="shared" si="27"/>
        <v>44168</v>
      </c>
      <c r="V159" s="61">
        <v>45894</v>
      </c>
      <c r="W159" s="62" t="s">
        <v>3276</v>
      </c>
      <c r="X159" s="63">
        <v>1</v>
      </c>
    </row>
    <row r="160" spans="1:25" ht="30" x14ac:dyDescent="0.4">
      <c r="A160" s="100"/>
      <c r="B160" s="64"/>
      <c r="C160" s="52" t="str">
        <f t="shared" ca="1" si="29"/>
        <v>Expired</v>
      </c>
      <c r="D160" s="52" t="s">
        <v>3205</v>
      </c>
      <c r="E160" s="56">
        <v>43291</v>
      </c>
      <c r="F160" s="56">
        <v>44742</v>
      </c>
      <c r="G160" s="56">
        <f t="shared" si="30"/>
        <v>45472</v>
      </c>
      <c r="H160" s="52" t="s">
        <v>1637</v>
      </c>
      <c r="I160" s="52" t="s">
        <v>1976</v>
      </c>
      <c r="J160" s="52" t="s">
        <v>4988</v>
      </c>
      <c r="K160" s="52" t="s">
        <v>7921</v>
      </c>
      <c r="L160" s="52" t="s">
        <v>3492</v>
      </c>
      <c r="M160" s="52" t="s">
        <v>2467</v>
      </c>
      <c r="N160" s="57" t="str">
        <f t="shared" si="31"/>
        <v>LP</v>
      </c>
      <c r="O160" s="53" t="s">
        <v>6261</v>
      </c>
      <c r="P160" s="52" t="str">
        <f t="shared" si="32"/>
        <v>Medium</v>
      </c>
      <c r="Q160" s="52" t="s">
        <v>749</v>
      </c>
      <c r="R160" s="58" t="s">
        <v>4989</v>
      </c>
      <c r="S160" s="52" t="s">
        <v>1767</v>
      </c>
      <c r="T160" s="69" t="s">
        <v>4990</v>
      </c>
      <c r="U160" s="60">
        <f t="shared" si="27"/>
        <v>45472</v>
      </c>
      <c r="V160" s="61">
        <v>45701</v>
      </c>
      <c r="W160" s="62" t="s">
        <v>3276</v>
      </c>
      <c r="X160" s="63">
        <v>1</v>
      </c>
    </row>
    <row r="161" spans="1:24" ht="105" x14ac:dyDescent="0.4">
      <c r="A161" s="64"/>
      <c r="B161" s="64"/>
      <c r="C161" s="52" t="str">
        <f t="shared" ca="1" si="29"/>
        <v>Expired</v>
      </c>
      <c r="D161" s="52" t="s">
        <v>170</v>
      </c>
      <c r="E161" s="56">
        <v>41843</v>
      </c>
      <c r="F161" s="56">
        <f>E161</f>
        <v>41843</v>
      </c>
      <c r="G161" s="56">
        <f t="shared" si="30"/>
        <v>42573</v>
      </c>
      <c r="H161" s="52" t="s">
        <v>171</v>
      </c>
      <c r="I161" s="52" t="s">
        <v>2141</v>
      </c>
      <c r="J161" s="52" t="s">
        <v>4996</v>
      </c>
      <c r="K161" s="52" t="s">
        <v>7919</v>
      </c>
      <c r="L161" s="52" t="s">
        <v>3492</v>
      </c>
      <c r="M161" s="52" t="s">
        <v>2467</v>
      </c>
      <c r="N161" s="57" t="str">
        <f t="shared" si="31"/>
        <v>LP</v>
      </c>
      <c r="O161" s="53" t="s">
        <v>6261</v>
      </c>
      <c r="P161" s="52" t="str">
        <f t="shared" si="32"/>
        <v>Medium</v>
      </c>
      <c r="Q161" s="52" t="s">
        <v>8994</v>
      </c>
      <c r="R161" s="58" t="s">
        <v>314</v>
      </c>
      <c r="S161" s="52" t="s">
        <v>8995</v>
      </c>
      <c r="T161" s="69" t="s">
        <v>8996</v>
      </c>
      <c r="U161" s="60">
        <f t="shared" si="27"/>
        <v>42573</v>
      </c>
      <c r="V161" s="61">
        <v>45504</v>
      </c>
      <c r="W161" s="62" t="s">
        <v>3277</v>
      </c>
      <c r="X161" s="63">
        <v>1</v>
      </c>
    </row>
    <row r="162" spans="1:24" ht="45" x14ac:dyDescent="0.4">
      <c r="A162" s="326" t="s">
        <v>7797</v>
      </c>
      <c r="B162" s="42"/>
      <c r="C162" s="43" t="str">
        <f t="shared" ca="1" si="29"/>
        <v>Expired</v>
      </c>
      <c r="D162" s="43" t="s">
        <v>8993</v>
      </c>
      <c r="E162" s="48">
        <v>42632</v>
      </c>
      <c r="F162" s="48">
        <f>E162</f>
        <v>42632</v>
      </c>
      <c r="G162" s="48">
        <f t="shared" si="30"/>
        <v>43361</v>
      </c>
      <c r="H162" s="43" t="s">
        <v>860</v>
      </c>
      <c r="I162" s="43" t="s">
        <v>1924</v>
      </c>
      <c r="J162" s="43" t="s">
        <v>4997</v>
      </c>
      <c r="K162" s="43" t="s">
        <v>7919</v>
      </c>
      <c r="L162" s="43" t="s">
        <v>3492</v>
      </c>
      <c r="M162" s="43" t="s">
        <v>2467</v>
      </c>
      <c r="N162" s="122" t="str">
        <f t="shared" si="31"/>
        <v>LP</v>
      </c>
      <c r="O162" s="45" t="s">
        <v>6261</v>
      </c>
      <c r="P162" s="43" t="str">
        <f t="shared" si="32"/>
        <v>Medium</v>
      </c>
      <c r="Q162" s="134" t="s">
        <v>8992</v>
      </c>
      <c r="R162" s="43" t="s">
        <v>4998</v>
      </c>
      <c r="S162" s="43" t="s">
        <v>875</v>
      </c>
      <c r="T162" s="126" t="s">
        <v>4999</v>
      </c>
      <c r="U162" s="60">
        <f t="shared" si="27"/>
        <v>43361</v>
      </c>
      <c r="V162" s="132">
        <v>45057</v>
      </c>
      <c r="W162" s="32" t="s">
        <v>3276</v>
      </c>
      <c r="X162" s="139">
        <v>1</v>
      </c>
    </row>
    <row r="163" spans="1:24" ht="60" x14ac:dyDescent="0.4">
      <c r="A163" s="65"/>
      <c r="B163" s="67"/>
      <c r="C163" s="52" t="str">
        <f t="shared" ca="1" si="29"/>
        <v>Expired</v>
      </c>
      <c r="D163" s="52" t="s">
        <v>1346</v>
      </c>
      <c r="E163" s="56">
        <v>43376</v>
      </c>
      <c r="F163" s="56">
        <f>E163</f>
        <v>43376</v>
      </c>
      <c r="G163" s="56">
        <f t="shared" si="30"/>
        <v>44106</v>
      </c>
      <c r="H163" s="52" t="s">
        <v>3462</v>
      </c>
      <c r="I163" s="52" t="s">
        <v>10568</v>
      </c>
      <c r="J163" s="52" t="s">
        <v>10569</v>
      </c>
      <c r="K163" s="52" t="s">
        <v>5946</v>
      </c>
      <c r="L163" s="52" t="s">
        <v>3492</v>
      </c>
      <c r="M163" s="52" t="s">
        <v>2467</v>
      </c>
      <c r="N163" s="57" t="str">
        <f t="shared" si="31"/>
        <v>LP</v>
      </c>
      <c r="O163" s="53" t="s">
        <v>6261</v>
      </c>
      <c r="P163" s="52" t="str">
        <f t="shared" si="32"/>
        <v>Medium</v>
      </c>
      <c r="Q163" s="52"/>
      <c r="R163" s="52" t="s">
        <v>5022</v>
      </c>
      <c r="S163" s="52" t="s">
        <v>8093</v>
      </c>
      <c r="T163" s="59" t="s">
        <v>8092</v>
      </c>
      <c r="U163" s="60">
        <f t="shared" si="27"/>
        <v>44106</v>
      </c>
      <c r="V163" s="61">
        <v>44974</v>
      </c>
      <c r="W163" s="62" t="s">
        <v>3276</v>
      </c>
      <c r="X163" s="63">
        <v>1</v>
      </c>
    </row>
    <row r="164" spans="1:24" ht="105" x14ac:dyDescent="0.4">
      <c r="A164" s="65"/>
      <c r="B164" s="67"/>
      <c r="C164" s="52" t="str">
        <f t="shared" ca="1" si="29"/>
        <v>Expired</v>
      </c>
      <c r="D164" s="52" t="s">
        <v>110</v>
      </c>
      <c r="E164" s="56">
        <v>41803</v>
      </c>
      <c r="F164" s="56">
        <f>E164</f>
        <v>41803</v>
      </c>
      <c r="G164" s="56">
        <f t="shared" si="30"/>
        <v>42533</v>
      </c>
      <c r="H164" s="52" t="s">
        <v>111</v>
      </c>
      <c r="I164" s="52" t="s">
        <v>112</v>
      </c>
      <c r="J164" s="52" t="s">
        <v>5026</v>
      </c>
      <c r="K164" s="52" t="s">
        <v>7919</v>
      </c>
      <c r="L164" s="52" t="s">
        <v>3492</v>
      </c>
      <c r="M164" s="52" t="s">
        <v>2467</v>
      </c>
      <c r="N164" s="57" t="str">
        <f t="shared" si="31"/>
        <v>LP</v>
      </c>
      <c r="O164" s="53" t="s">
        <v>6261</v>
      </c>
      <c r="P164" s="52" t="str">
        <f t="shared" si="32"/>
        <v>Medium</v>
      </c>
      <c r="Q164" s="52" t="s">
        <v>9052</v>
      </c>
      <c r="R164" s="58" t="s">
        <v>284</v>
      </c>
      <c r="S164" s="52" t="s">
        <v>8089</v>
      </c>
      <c r="T164" s="59" t="s">
        <v>8090</v>
      </c>
      <c r="U164" s="60">
        <f t="shared" si="27"/>
        <v>42533</v>
      </c>
      <c r="V164" s="61">
        <v>45338</v>
      </c>
      <c r="W164" s="62" t="s">
        <v>3276</v>
      </c>
      <c r="X164" s="63">
        <v>1</v>
      </c>
    </row>
    <row r="165" spans="1:24" ht="75" x14ac:dyDescent="0.4">
      <c r="A165" s="54"/>
      <c r="B165" s="67"/>
      <c r="C165" s="52" t="str">
        <f t="shared" ca="1" si="29"/>
        <v>Expired</v>
      </c>
      <c r="D165" s="52" t="s">
        <v>1341</v>
      </c>
      <c r="E165" s="56">
        <v>43369</v>
      </c>
      <c r="F165" s="56">
        <v>44100</v>
      </c>
      <c r="G165" s="56">
        <f t="shared" si="30"/>
        <v>44829</v>
      </c>
      <c r="H165" s="52" t="s">
        <v>3304</v>
      </c>
      <c r="I165" s="52" t="s">
        <v>1342</v>
      </c>
      <c r="J165" s="52" t="s">
        <v>5030</v>
      </c>
      <c r="K165" s="52" t="s">
        <v>2393</v>
      </c>
      <c r="L165" s="52" t="s">
        <v>3492</v>
      </c>
      <c r="M165" s="52" t="s">
        <v>2467</v>
      </c>
      <c r="N165" s="57" t="str">
        <f t="shared" si="31"/>
        <v>LP</v>
      </c>
      <c r="O165" s="53" t="s">
        <v>6261</v>
      </c>
      <c r="P165" s="52" t="str">
        <f t="shared" si="32"/>
        <v>Medium</v>
      </c>
      <c r="Q165" s="52" t="s">
        <v>8878</v>
      </c>
      <c r="R165" s="52" t="s">
        <v>7691</v>
      </c>
      <c r="S165" s="52" t="s">
        <v>749</v>
      </c>
      <c r="T165" s="59" t="s">
        <v>5031</v>
      </c>
      <c r="U165" s="60">
        <f t="shared" si="27"/>
        <v>44829</v>
      </c>
      <c r="V165" s="61">
        <v>45280</v>
      </c>
      <c r="W165" s="62" t="s">
        <v>3276</v>
      </c>
      <c r="X165" s="63">
        <v>1</v>
      </c>
    </row>
    <row r="166" spans="1:24" ht="105" x14ac:dyDescent="0.4">
      <c r="A166" s="64"/>
      <c r="B166" s="64"/>
      <c r="C166" s="52" t="str">
        <f t="shared" ca="1" si="29"/>
        <v>Expired</v>
      </c>
      <c r="D166" s="52" t="s">
        <v>2604</v>
      </c>
      <c r="E166" s="56">
        <v>42041</v>
      </c>
      <c r="F166" s="56">
        <v>44935</v>
      </c>
      <c r="G166" s="56">
        <f t="shared" si="30"/>
        <v>45665</v>
      </c>
      <c r="H166" s="52" t="s">
        <v>497</v>
      </c>
      <c r="I166" s="52" t="s">
        <v>2091</v>
      </c>
      <c r="J166" s="52" t="s">
        <v>5032</v>
      </c>
      <c r="K166" s="53" t="s">
        <v>13</v>
      </c>
      <c r="L166" s="52" t="s">
        <v>3492</v>
      </c>
      <c r="M166" s="52" t="s">
        <v>2467</v>
      </c>
      <c r="N166" s="57" t="str">
        <f t="shared" si="31"/>
        <v>LP</v>
      </c>
      <c r="O166" s="53" t="s">
        <v>6263</v>
      </c>
      <c r="P166" s="52" t="str">
        <f t="shared" si="32"/>
        <v>Medium</v>
      </c>
      <c r="Q166" s="52" t="s">
        <v>9119</v>
      </c>
      <c r="R166" s="58" t="s">
        <v>276</v>
      </c>
      <c r="S166" s="52" t="s">
        <v>6957</v>
      </c>
      <c r="T166" s="59" t="s">
        <v>9120</v>
      </c>
      <c r="U166" s="60">
        <f t="shared" si="27"/>
        <v>45665</v>
      </c>
      <c r="V166" s="61">
        <v>45776</v>
      </c>
      <c r="W166" s="62" t="s">
        <v>3276</v>
      </c>
      <c r="X166" s="63">
        <v>1</v>
      </c>
    </row>
    <row r="167" spans="1:24" ht="30" x14ac:dyDescent="0.4">
      <c r="A167" s="124" t="s">
        <v>7797</v>
      </c>
      <c r="B167" s="42"/>
      <c r="C167" s="43" t="str">
        <f t="shared" ca="1" si="29"/>
        <v>Expired</v>
      </c>
      <c r="D167" s="45" t="s">
        <v>2353</v>
      </c>
      <c r="E167" s="46">
        <v>43635</v>
      </c>
      <c r="F167" s="47">
        <v>43634</v>
      </c>
      <c r="G167" s="48">
        <f t="shared" si="30"/>
        <v>44364</v>
      </c>
      <c r="H167" s="45" t="s">
        <v>3267</v>
      </c>
      <c r="I167" s="43" t="s">
        <v>6789</v>
      </c>
      <c r="J167" s="45" t="s">
        <v>5050</v>
      </c>
      <c r="K167" s="45" t="s">
        <v>2248</v>
      </c>
      <c r="L167" s="45" t="s">
        <v>2237</v>
      </c>
      <c r="M167" s="43"/>
      <c r="N167" s="122" t="str">
        <f t="shared" si="31"/>
        <v/>
      </c>
      <c r="O167" s="45" t="s">
        <v>6264</v>
      </c>
      <c r="P167" s="43" t="str">
        <f t="shared" si="32"/>
        <v>Low</v>
      </c>
      <c r="Q167" s="43" t="s">
        <v>749</v>
      </c>
      <c r="R167" s="121" t="s">
        <v>2354</v>
      </c>
      <c r="S167" s="45" t="s">
        <v>2355</v>
      </c>
      <c r="T167" s="127" t="s">
        <v>5051</v>
      </c>
      <c r="U167" s="60">
        <f t="shared" si="27"/>
        <v>44364</v>
      </c>
      <c r="V167" s="132">
        <v>45701</v>
      </c>
      <c r="W167" s="32" t="s">
        <v>3276</v>
      </c>
      <c r="X167" s="139">
        <v>1</v>
      </c>
    </row>
    <row r="168" spans="1:24" ht="120" x14ac:dyDescent="0.4">
      <c r="A168" s="85"/>
      <c r="B168" s="85"/>
      <c r="C168" s="52" t="str">
        <f t="shared" ca="1" si="29"/>
        <v>Expired</v>
      </c>
      <c r="D168" s="52" t="s">
        <v>1290</v>
      </c>
      <c r="E168" s="56">
        <v>43269</v>
      </c>
      <c r="F168" s="56">
        <f>E168</f>
        <v>43269</v>
      </c>
      <c r="G168" s="56">
        <f t="shared" si="30"/>
        <v>43999</v>
      </c>
      <c r="H168" s="52" t="s">
        <v>1291</v>
      </c>
      <c r="I168" s="52" t="s">
        <v>1292</v>
      </c>
      <c r="J168" s="52" t="s">
        <v>5062</v>
      </c>
      <c r="K168" s="52" t="s">
        <v>7919</v>
      </c>
      <c r="L168" s="52" t="s">
        <v>3492</v>
      </c>
      <c r="M168" s="52" t="s">
        <v>2467</v>
      </c>
      <c r="N168" s="57" t="str">
        <f t="shared" si="31"/>
        <v>LP</v>
      </c>
      <c r="O168" s="53" t="s">
        <v>6264</v>
      </c>
      <c r="P168" s="52" t="str">
        <f t="shared" si="32"/>
        <v>Low</v>
      </c>
      <c r="Q168" s="52" t="s">
        <v>9036</v>
      </c>
      <c r="R168" s="52" t="s">
        <v>1293</v>
      </c>
      <c r="S168" s="52" t="s">
        <v>9037</v>
      </c>
      <c r="T168" s="59" t="s">
        <v>9038</v>
      </c>
      <c r="U168" s="60">
        <f t="shared" si="27"/>
        <v>43999</v>
      </c>
      <c r="V168" s="61">
        <v>45083</v>
      </c>
      <c r="W168" s="62" t="s">
        <v>3276</v>
      </c>
      <c r="X168" s="63">
        <v>1</v>
      </c>
    </row>
    <row r="169" spans="1:24" ht="105" x14ac:dyDescent="0.4">
      <c r="A169" s="65"/>
      <c r="B169" s="67"/>
      <c r="C169" s="52" t="str">
        <f t="shared" ca="1" si="29"/>
        <v>Expired</v>
      </c>
      <c r="D169" s="52" t="s">
        <v>1261</v>
      </c>
      <c r="E169" s="56">
        <v>43244</v>
      </c>
      <c r="F169" s="56">
        <f>E169</f>
        <v>43244</v>
      </c>
      <c r="G169" s="56">
        <f t="shared" si="30"/>
        <v>43974</v>
      </c>
      <c r="H169" s="52" t="s">
        <v>1262</v>
      </c>
      <c r="I169" s="52" t="s">
        <v>3362</v>
      </c>
      <c r="J169" s="52" t="s">
        <v>5065</v>
      </c>
      <c r="K169" s="52" t="s">
        <v>5946</v>
      </c>
      <c r="L169" s="52" t="s">
        <v>3492</v>
      </c>
      <c r="M169" s="52" t="s">
        <v>2467</v>
      </c>
      <c r="N169" s="57" t="str">
        <f t="shared" si="31"/>
        <v>LP</v>
      </c>
      <c r="O169" s="53" t="s">
        <v>6261</v>
      </c>
      <c r="P169" s="52" t="str">
        <f t="shared" si="32"/>
        <v>Medium</v>
      </c>
      <c r="Q169" s="52"/>
      <c r="R169" s="52" t="s">
        <v>5066</v>
      </c>
      <c r="S169" s="52" t="s">
        <v>749</v>
      </c>
      <c r="T169" s="69" t="s">
        <v>749</v>
      </c>
      <c r="U169" s="60">
        <f t="shared" si="27"/>
        <v>43974</v>
      </c>
      <c r="V169" s="61">
        <v>44972</v>
      </c>
      <c r="W169" s="62" t="s">
        <v>3276</v>
      </c>
      <c r="X169" s="63">
        <v>1</v>
      </c>
    </row>
    <row r="170" spans="1:24" ht="75" x14ac:dyDescent="0.4">
      <c r="A170" s="64"/>
      <c r="B170" s="64"/>
      <c r="C170" s="52" t="str">
        <f t="shared" ca="1" si="29"/>
        <v>Expired</v>
      </c>
      <c r="D170" s="52" t="s">
        <v>132</v>
      </c>
      <c r="E170" s="56">
        <v>41816</v>
      </c>
      <c r="F170" s="56">
        <f>E170</f>
        <v>41816</v>
      </c>
      <c r="G170" s="56">
        <f t="shared" si="30"/>
        <v>42546</v>
      </c>
      <c r="H170" s="52" t="s">
        <v>133</v>
      </c>
      <c r="I170" s="52" t="s">
        <v>134</v>
      </c>
      <c r="J170" s="52" t="s">
        <v>5067</v>
      </c>
      <c r="K170" s="52" t="s">
        <v>2393</v>
      </c>
      <c r="L170" s="52" t="s">
        <v>3492</v>
      </c>
      <c r="M170" s="52" t="s">
        <v>2467</v>
      </c>
      <c r="N170" s="57" t="str">
        <f t="shared" si="31"/>
        <v>LP</v>
      </c>
      <c r="O170" s="53" t="s">
        <v>6264</v>
      </c>
      <c r="P170" s="52" t="str">
        <f t="shared" si="32"/>
        <v>Low</v>
      </c>
      <c r="Q170" s="52" t="s">
        <v>9035</v>
      </c>
      <c r="R170" s="58" t="s">
        <v>298</v>
      </c>
      <c r="S170" s="52" t="s">
        <v>8144</v>
      </c>
      <c r="T170" s="69" t="s">
        <v>8145</v>
      </c>
      <c r="U170" s="60">
        <f t="shared" si="27"/>
        <v>42546</v>
      </c>
      <c r="V170" s="61">
        <v>45546</v>
      </c>
      <c r="W170" s="62" t="s">
        <v>3276</v>
      </c>
      <c r="X170" s="63">
        <v>1</v>
      </c>
    </row>
    <row r="171" spans="1:24" ht="45" x14ac:dyDescent="0.4">
      <c r="A171" s="65"/>
      <c r="B171" s="67"/>
      <c r="C171" s="52" t="str">
        <f t="shared" ca="1" si="29"/>
        <v>Expired</v>
      </c>
      <c r="D171" s="52" t="s">
        <v>2551</v>
      </c>
      <c r="E171" s="56">
        <v>43927</v>
      </c>
      <c r="F171" s="56">
        <f>E171</f>
        <v>43927</v>
      </c>
      <c r="G171" s="56">
        <f t="shared" si="30"/>
        <v>44656</v>
      </c>
      <c r="H171" s="52" t="s">
        <v>3286</v>
      </c>
      <c r="I171" s="52" t="s">
        <v>2070</v>
      </c>
      <c r="J171" s="52" t="s">
        <v>5072</v>
      </c>
      <c r="K171" s="52" t="s">
        <v>45</v>
      </c>
      <c r="L171" s="52" t="s">
        <v>3492</v>
      </c>
      <c r="M171" s="52" t="s">
        <v>2467</v>
      </c>
      <c r="N171" s="57" t="str">
        <f t="shared" si="31"/>
        <v>LP</v>
      </c>
      <c r="O171" s="53" t="s">
        <v>6264</v>
      </c>
      <c r="P171" s="52" t="str">
        <f t="shared" si="32"/>
        <v>Low</v>
      </c>
      <c r="Q171" s="52" t="s">
        <v>7928</v>
      </c>
      <c r="R171" s="52" t="s">
        <v>1364</v>
      </c>
      <c r="S171" s="52" t="s">
        <v>1836</v>
      </c>
      <c r="T171" s="59" t="s">
        <v>749</v>
      </c>
      <c r="U171" s="60">
        <f t="shared" si="27"/>
        <v>44656</v>
      </c>
      <c r="V171" s="61">
        <v>45016</v>
      </c>
      <c r="W171" s="62" t="s">
        <v>3276</v>
      </c>
      <c r="X171" s="63">
        <v>1</v>
      </c>
    </row>
    <row r="172" spans="1:24" ht="30" x14ac:dyDescent="0.4">
      <c r="A172" s="65" t="s">
        <v>749</v>
      </c>
      <c r="B172" s="67"/>
      <c r="C172" s="52" t="str">
        <f t="shared" ca="1" si="29"/>
        <v>Expired</v>
      </c>
      <c r="D172" s="52" t="s">
        <v>1393</v>
      </c>
      <c r="E172" s="56">
        <v>43452</v>
      </c>
      <c r="F172" s="56">
        <f>E172</f>
        <v>43452</v>
      </c>
      <c r="G172" s="56">
        <f t="shared" si="30"/>
        <v>44182</v>
      </c>
      <c r="H172" s="52" t="s">
        <v>1394</v>
      </c>
      <c r="I172" s="52" t="s">
        <v>1395</v>
      </c>
      <c r="J172" s="52" t="s">
        <v>5077</v>
      </c>
      <c r="K172" s="52" t="s">
        <v>716</v>
      </c>
      <c r="L172" s="52" t="s">
        <v>3492</v>
      </c>
      <c r="M172" s="52" t="s">
        <v>2467</v>
      </c>
      <c r="N172" s="57" t="str">
        <f t="shared" si="31"/>
        <v>LP</v>
      </c>
      <c r="O172" s="53" t="s">
        <v>6261</v>
      </c>
      <c r="P172" s="52" t="str">
        <f t="shared" si="32"/>
        <v>Medium</v>
      </c>
      <c r="Q172" s="52"/>
      <c r="R172" s="52" t="s">
        <v>1396</v>
      </c>
      <c r="S172" s="52" t="s">
        <v>1696</v>
      </c>
      <c r="T172" s="59" t="s">
        <v>5078</v>
      </c>
      <c r="U172" s="60">
        <f t="shared" si="27"/>
        <v>44182</v>
      </c>
      <c r="V172" s="61">
        <v>44972</v>
      </c>
      <c r="W172" s="62" t="s">
        <v>3276</v>
      </c>
      <c r="X172" s="63">
        <v>1</v>
      </c>
    </row>
    <row r="173" spans="1:24" ht="135" x14ac:dyDescent="0.4">
      <c r="A173" s="65"/>
      <c r="B173" s="67"/>
      <c r="C173" s="52" t="str">
        <f t="shared" ca="1" si="29"/>
        <v>Expired</v>
      </c>
      <c r="D173" s="52" t="s">
        <v>1304</v>
      </c>
      <c r="E173" s="56">
        <v>43287</v>
      </c>
      <c r="F173" s="56">
        <v>43287</v>
      </c>
      <c r="G173" s="56">
        <f t="shared" si="30"/>
        <v>44017</v>
      </c>
      <c r="H173" s="52" t="s">
        <v>10575</v>
      </c>
      <c r="I173" s="52" t="s">
        <v>10576</v>
      </c>
      <c r="J173" s="52" t="s">
        <v>4657</v>
      </c>
      <c r="K173" s="52" t="s">
        <v>2393</v>
      </c>
      <c r="L173" s="52" t="s">
        <v>3492</v>
      </c>
      <c r="M173" s="52" t="s">
        <v>2467</v>
      </c>
      <c r="N173" s="57" t="str">
        <f t="shared" si="31"/>
        <v>LP</v>
      </c>
      <c r="O173" s="53" t="s">
        <v>6261</v>
      </c>
      <c r="P173" s="52" t="str">
        <f t="shared" si="32"/>
        <v>Medium</v>
      </c>
      <c r="Q173" s="52" t="s">
        <v>9622</v>
      </c>
      <c r="R173" s="58" t="s">
        <v>7705</v>
      </c>
      <c r="S173" s="52" t="s">
        <v>9623</v>
      </c>
      <c r="T173" s="69" t="s">
        <v>9624</v>
      </c>
      <c r="U173" s="60">
        <f t="shared" si="27"/>
        <v>44017</v>
      </c>
      <c r="V173" s="61">
        <v>45392</v>
      </c>
      <c r="W173" s="62" t="s">
        <v>3276</v>
      </c>
      <c r="X173" s="63">
        <v>1</v>
      </c>
    </row>
    <row r="174" spans="1:24" ht="75" x14ac:dyDescent="0.4">
      <c r="A174" s="65"/>
      <c r="B174" s="67"/>
      <c r="C174" s="52" t="str">
        <f t="shared" ca="1" si="29"/>
        <v>Expired</v>
      </c>
      <c r="D174" s="52" t="s">
        <v>712</v>
      </c>
      <c r="E174" s="56">
        <v>42383</v>
      </c>
      <c r="F174" s="56">
        <f>E174</f>
        <v>42383</v>
      </c>
      <c r="G174" s="56">
        <f t="shared" si="30"/>
        <v>43113</v>
      </c>
      <c r="H174" s="52" t="s">
        <v>713</v>
      </c>
      <c r="I174" s="52" t="s">
        <v>2150</v>
      </c>
      <c r="J174" s="52" t="s">
        <v>5082</v>
      </c>
      <c r="K174" s="52" t="s">
        <v>45</v>
      </c>
      <c r="L174" s="52" t="s">
        <v>3492</v>
      </c>
      <c r="M174" s="52" t="s">
        <v>2467</v>
      </c>
      <c r="N174" s="57" t="str">
        <f t="shared" si="31"/>
        <v>LP</v>
      </c>
      <c r="O174" s="53" t="s">
        <v>6261</v>
      </c>
      <c r="P174" s="52" t="str">
        <f t="shared" si="32"/>
        <v>Medium</v>
      </c>
      <c r="Q174" s="52" t="s">
        <v>8156</v>
      </c>
      <c r="R174" s="58" t="s">
        <v>5083</v>
      </c>
      <c r="S174" s="52" t="s">
        <v>8154</v>
      </c>
      <c r="T174" s="69" t="s">
        <v>8155</v>
      </c>
      <c r="U174" s="60">
        <f t="shared" si="27"/>
        <v>43113</v>
      </c>
      <c r="V174" s="61">
        <v>45355</v>
      </c>
      <c r="W174" s="62" t="s">
        <v>3276</v>
      </c>
      <c r="X174" s="63">
        <v>1</v>
      </c>
    </row>
    <row r="175" spans="1:24" ht="75" x14ac:dyDescent="0.4">
      <c r="A175" s="65"/>
      <c r="B175" s="67"/>
      <c r="C175" s="52" t="str">
        <f t="shared" ca="1" si="29"/>
        <v>Expired</v>
      </c>
      <c r="D175" s="52" t="s">
        <v>1205</v>
      </c>
      <c r="E175" s="56">
        <v>43174</v>
      </c>
      <c r="F175" s="56">
        <f>E175</f>
        <v>43174</v>
      </c>
      <c r="G175" s="56">
        <f t="shared" si="30"/>
        <v>43904</v>
      </c>
      <c r="H175" s="52" t="s">
        <v>1206</v>
      </c>
      <c r="I175" s="52" t="s">
        <v>1207</v>
      </c>
      <c r="J175" s="52" t="s">
        <v>5087</v>
      </c>
      <c r="K175" s="52" t="s">
        <v>7919</v>
      </c>
      <c r="L175" s="52" t="s">
        <v>3492</v>
      </c>
      <c r="M175" s="52" t="s">
        <v>2467</v>
      </c>
      <c r="N175" s="57" t="str">
        <f t="shared" si="31"/>
        <v>LP</v>
      </c>
      <c r="O175" s="53" t="s">
        <v>6262</v>
      </c>
      <c r="P175" s="52" t="str">
        <f t="shared" si="32"/>
        <v>Medium</v>
      </c>
      <c r="Q175" s="52" t="s">
        <v>9970</v>
      </c>
      <c r="R175" s="58" t="s">
        <v>7706</v>
      </c>
      <c r="S175" s="52" t="s">
        <v>8163</v>
      </c>
      <c r="T175" s="69" t="s">
        <v>8164</v>
      </c>
      <c r="U175" s="60">
        <f t="shared" si="27"/>
        <v>43904</v>
      </c>
      <c r="V175" s="61">
        <v>45530</v>
      </c>
      <c r="W175" s="62" t="s">
        <v>3276</v>
      </c>
      <c r="X175" s="63">
        <v>1</v>
      </c>
    </row>
    <row r="176" spans="1:24" ht="360" x14ac:dyDescent="0.4">
      <c r="A176" s="65"/>
      <c r="B176" s="67"/>
      <c r="C176" s="52" t="str">
        <f t="shared" ca="1" si="29"/>
        <v>Expired</v>
      </c>
      <c r="D176" s="52" t="s">
        <v>553</v>
      </c>
      <c r="E176" s="56">
        <v>42117</v>
      </c>
      <c r="F176" s="56">
        <f>E176</f>
        <v>42117</v>
      </c>
      <c r="G176" s="56">
        <f t="shared" si="30"/>
        <v>42847</v>
      </c>
      <c r="H176" s="52" t="s">
        <v>554</v>
      </c>
      <c r="I176" s="52" t="s">
        <v>555</v>
      </c>
      <c r="J176" s="52" t="s">
        <v>5100</v>
      </c>
      <c r="K176" s="52" t="s">
        <v>2393</v>
      </c>
      <c r="L176" s="52" t="s">
        <v>3492</v>
      </c>
      <c r="M176" s="52" t="s">
        <v>2467</v>
      </c>
      <c r="N176" s="57" t="str">
        <f t="shared" si="31"/>
        <v>LP</v>
      </c>
      <c r="O176" s="53" t="s">
        <v>6271</v>
      </c>
      <c r="P176" s="52" t="str">
        <f t="shared" si="32"/>
        <v>Low</v>
      </c>
      <c r="Q176" s="80" t="s">
        <v>8332</v>
      </c>
      <c r="R176" s="52" t="s">
        <v>3464</v>
      </c>
      <c r="S176" s="80" t="s">
        <v>8333</v>
      </c>
      <c r="T176" s="80" t="s">
        <v>8334</v>
      </c>
      <c r="U176" s="60">
        <f t="shared" si="27"/>
        <v>42847</v>
      </c>
      <c r="V176" s="61">
        <v>45197</v>
      </c>
      <c r="W176" s="62" t="s">
        <v>3276</v>
      </c>
      <c r="X176" s="63">
        <v>1</v>
      </c>
    </row>
    <row r="177" spans="1:24" ht="45" x14ac:dyDescent="0.4">
      <c r="A177" s="65"/>
      <c r="B177" s="67"/>
      <c r="C177" s="52" t="str">
        <f t="shared" ca="1" si="29"/>
        <v>Expired</v>
      </c>
      <c r="D177" s="52" t="s">
        <v>2203</v>
      </c>
      <c r="E177" s="56">
        <v>43033</v>
      </c>
      <c r="F177" s="56">
        <f>E177</f>
        <v>43033</v>
      </c>
      <c r="G177" s="56">
        <f t="shared" si="30"/>
        <v>43762</v>
      </c>
      <c r="H177" s="52" t="s">
        <v>2204</v>
      </c>
      <c r="I177" s="52" t="s">
        <v>5846</v>
      </c>
      <c r="J177" s="52" t="s">
        <v>5106</v>
      </c>
      <c r="K177" s="52" t="s">
        <v>5946</v>
      </c>
      <c r="L177" s="52" t="s">
        <v>3492</v>
      </c>
      <c r="M177" s="52" t="s">
        <v>2467</v>
      </c>
      <c r="N177" s="57" t="str">
        <f t="shared" si="31"/>
        <v>LP</v>
      </c>
      <c r="O177" s="53" t="s">
        <v>6264</v>
      </c>
      <c r="P177" s="52" t="str">
        <f t="shared" si="32"/>
        <v>Low</v>
      </c>
      <c r="Q177" s="52"/>
      <c r="R177" s="52" t="s">
        <v>5107</v>
      </c>
      <c r="S177" s="52" t="s">
        <v>2205</v>
      </c>
      <c r="T177" s="59" t="s">
        <v>5108</v>
      </c>
      <c r="U177" s="60">
        <f t="shared" si="27"/>
        <v>43762</v>
      </c>
      <c r="V177" s="61">
        <v>44972</v>
      </c>
      <c r="W177" s="62" t="s">
        <v>3276</v>
      </c>
      <c r="X177" s="63">
        <v>11</v>
      </c>
    </row>
    <row r="178" spans="1:24" ht="60" x14ac:dyDescent="0.4">
      <c r="A178" s="54" t="s">
        <v>6699</v>
      </c>
      <c r="B178" s="67"/>
      <c r="C178" s="52" t="str">
        <f t="shared" ca="1" si="29"/>
        <v>Expired</v>
      </c>
      <c r="D178" s="52" t="s">
        <v>942</v>
      </c>
      <c r="E178" s="56">
        <v>42859</v>
      </c>
      <c r="F178" s="56">
        <f>E178</f>
        <v>42859</v>
      </c>
      <c r="G178" s="56">
        <f t="shared" si="30"/>
        <v>43588</v>
      </c>
      <c r="H178" s="52" t="s">
        <v>951</v>
      </c>
      <c r="I178" s="52" t="s">
        <v>2039</v>
      </c>
      <c r="J178" s="52" t="s">
        <v>5114</v>
      </c>
      <c r="K178" s="52" t="s">
        <v>45</v>
      </c>
      <c r="L178" s="52" t="s">
        <v>3492</v>
      </c>
      <c r="M178" s="52" t="s">
        <v>2467</v>
      </c>
      <c r="N178" s="57" t="str">
        <f t="shared" si="31"/>
        <v>LP</v>
      </c>
      <c r="O178" s="52" t="s">
        <v>6264</v>
      </c>
      <c r="P178" s="52" t="str">
        <f t="shared" si="32"/>
        <v>Low</v>
      </c>
      <c r="Q178" s="52" t="s">
        <v>7927</v>
      </c>
      <c r="R178" s="52" t="s">
        <v>5115</v>
      </c>
      <c r="S178" s="52" t="s">
        <v>1819</v>
      </c>
      <c r="T178" s="59" t="s">
        <v>5116</v>
      </c>
      <c r="U178" s="60">
        <f t="shared" si="27"/>
        <v>43588</v>
      </c>
      <c r="V178" s="61">
        <v>45016</v>
      </c>
      <c r="W178" s="62" t="s">
        <v>3276</v>
      </c>
      <c r="X178" s="63"/>
    </row>
    <row r="179" spans="1:24" ht="75" x14ac:dyDescent="0.4">
      <c r="A179" s="77"/>
      <c r="B179" s="77"/>
      <c r="C179" s="52" t="str">
        <f t="shared" ca="1" si="29"/>
        <v>Expired</v>
      </c>
      <c r="D179" s="52" t="s">
        <v>2790</v>
      </c>
      <c r="E179" s="56">
        <v>44650</v>
      </c>
      <c r="F179" s="56">
        <v>44650</v>
      </c>
      <c r="G179" s="56">
        <f t="shared" si="30"/>
        <v>45380</v>
      </c>
      <c r="H179" s="52" t="s">
        <v>2903</v>
      </c>
      <c r="I179" s="52" t="s">
        <v>5847</v>
      </c>
      <c r="J179" s="52" t="s">
        <v>5117</v>
      </c>
      <c r="K179" s="52" t="s">
        <v>7919</v>
      </c>
      <c r="L179" s="52" t="s">
        <v>3492</v>
      </c>
      <c r="M179" s="52" t="s">
        <v>2467</v>
      </c>
      <c r="N179" s="57" t="str">
        <f t="shared" si="31"/>
        <v>LP</v>
      </c>
      <c r="O179" s="53" t="s">
        <v>6261</v>
      </c>
      <c r="P179" s="52" t="str">
        <f t="shared" si="32"/>
        <v>Medium</v>
      </c>
      <c r="Q179" s="52" t="s">
        <v>9972</v>
      </c>
      <c r="R179" s="58" t="s">
        <v>5118</v>
      </c>
      <c r="S179" s="52" t="s">
        <v>2904</v>
      </c>
      <c r="T179" s="69" t="s">
        <v>8188</v>
      </c>
      <c r="U179" s="60">
        <f t="shared" si="27"/>
        <v>45380</v>
      </c>
      <c r="V179" s="61">
        <v>45530</v>
      </c>
      <c r="W179" s="62" t="s">
        <v>3276</v>
      </c>
      <c r="X179" s="63">
        <v>1</v>
      </c>
    </row>
    <row r="180" spans="1:24" ht="105" x14ac:dyDescent="0.4">
      <c r="A180" s="65"/>
      <c r="B180" s="67"/>
      <c r="C180" s="52" t="str">
        <f t="shared" ca="1" si="29"/>
        <v>Expired</v>
      </c>
      <c r="D180" s="52" t="s">
        <v>1459</v>
      </c>
      <c r="E180" s="56">
        <v>43266</v>
      </c>
      <c r="F180" s="56">
        <f>E180</f>
        <v>43266</v>
      </c>
      <c r="G180" s="56">
        <f t="shared" si="30"/>
        <v>43996</v>
      </c>
      <c r="H180" s="52" t="s">
        <v>1295</v>
      </c>
      <c r="I180" s="52" t="s">
        <v>3364</v>
      </c>
      <c r="J180" s="52" t="s">
        <v>5133</v>
      </c>
      <c r="K180" s="52" t="s">
        <v>2393</v>
      </c>
      <c r="L180" s="52" t="s">
        <v>3492</v>
      </c>
      <c r="M180" s="52" t="s">
        <v>2467</v>
      </c>
      <c r="N180" s="57" t="str">
        <f t="shared" si="31"/>
        <v>LP</v>
      </c>
      <c r="O180" s="53" t="s">
        <v>6264</v>
      </c>
      <c r="P180" s="52" t="str">
        <f t="shared" si="32"/>
        <v>Low</v>
      </c>
      <c r="Q180" s="52" t="s">
        <v>9629</v>
      </c>
      <c r="R180" s="58" t="s">
        <v>5134</v>
      </c>
      <c r="S180" s="52" t="s">
        <v>9630</v>
      </c>
      <c r="T180" s="69" t="s">
        <v>9631</v>
      </c>
      <c r="U180" s="60">
        <f t="shared" si="27"/>
        <v>43996</v>
      </c>
      <c r="V180" s="61">
        <v>45404</v>
      </c>
      <c r="W180" s="62" t="s">
        <v>3276</v>
      </c>
      <c r="X180" s="63">
        <v>1</v>
      </c>
    </row>
    <row r="181" spans="1:24" ht="90" x14ac:dyDescent="0.4">
      <c r="A181" s="65"/>
      <c r="B181" s="67"/>
      <c r="C181" s="52" t="str">
        <f t="shared" ca="1" si="29"/>
        <v>Expired</v>
      </c>
      <c r="D181" s="52" t="s">
        <v>2918</v>
      </c>
      <c r="E181" s="56">
        <v>41872</v>
      </c>
      <c r="F181" s="56">
        <v>44729</v>
      </c>
      <c r="G181" s="56">
        <f t="shared" si="30"/>
        <v>45459</v>
      </c>
      <c r="H181" s="52" t="s">
        <v>5922</v>
      </c>
      <c r="I181" s="52" t="s">
        <v>5849</v>
      </c>
      <c r="J181" s="52" t="s">
        <v>5145</v>
      </c>
      <c r="K181" s="52" t="s">
        <v>45</v>
      </c>
      <c r="L181" s="52" t="s">
        <v>3492</v>
      </c>
      <c r="M181" s="52" t="s">
        <v>2467</v>
      </c>
      <c r="N181" s="57" t="str">
        <f t="shared" si="31"/>
        <v>LP</v>
      </c>
      <c r="O181" s="53" t="s">
        <v>6261</v>
      </c>
      <c r="P181" s="52" t="str">
        <f t="shared" si="32"/>
        <v>Medium</v>
      </c>
      <c r="Q181" s="52" t="s">
        <v>8213</v>
      </c>
      <c r="R181" s="58" t="s">
        <v>392</v>
      </c>
      <c r="S181" s="52" t="s">
        <v>2417</v>
      </c>
      <c r="T181" s="69" t="s">
        <v>8212</v>
      </c>
      <c r="U181" s="60">
        <f t="shared" si="27"/>
        <v>45459</v>
      </c>
      <c r="V181" s="61">
        <v>45533</v>
      </c>
      <c r="W181" s="62" t="s">
        <v>3276</v>
      </c>
      <c r="X181" s="63">
        <v>1</v>
      </c>
    </row>
    <row r="182" spans="1:24" ht="165" x14ac:dyDescent="0.4">
      <c r="A182" s="96"/>
      <c r="B182" s="89"/>
      <c r="C182" s="52" t="str">
        <f t="shared" ca="1" si="29"/>
        <v>Expired</v>
      </c>
      <c r="D182" s="52" t="s">
        <v>714</v>
      </c>
      <c r="E182" s="56">
        <v>42391</v>
      </c>
      <c r="F182" s="56">
        <f>E182</f>
        <v>42391</v>
      </c>
      <c r="G182" s="56">
        <f t="shared" si="30"/>
        <v>43121</v>
      </c>
      <c r="H182" s="52" t="s">
        <v>715</v>
      </c>
      <c r="I182" s="52" t="s">
        <v>3354</v>
      </c>
      <c r="J182" s="52" t="s">
        <v>5138</v>
      </c>
      <c r="K182" s="52" t="s">
        <v>716</v>
      </c>
      <c r="L182" s="52" t="s">
        <v>3492</v>
      </c>
      <c r="M182" s="52" t="s">
        <v>2467</v>
      </c>
      <c r="N182" s="57" t="str">
        <f t="shared" si="31"/>
        <v>LP</v>
      </c>
      <c r="O182" s="53" t="s">
        <v>6264</v>
      </c>
      <c r="P182" s="52" t="str">
        <f t="shared" si="32"/>
        <v>Low</v>
      </c>
      <c r="Q182" s="52" t="s">
        <v>8560</v>
      </c>
      <c r="R182" s="58" t="s">
        <v>5139</v>
      </c>
      <c r="S182" s="52" t="s">
        <v>8561</v>
      </c>
      <c r="T182" s="97" t="s">
        <v>9971</v>
      </c>
      <c r="U182" s="60">
        <f t="shared" si="27"/>
        <v>43121</v>
      </c>
      <c r="V182" s="61">
        <v>45530</v>
      </c>
      <c r="W182" s="62" t="s">
        <v>3276</v>
      </c>
      <c r="X182" s="63">
        <v>1</v>
      </c>
    </row>
    <row r="183" spans="1:24" ht="105" x14ac:dyDescent="0.4">
      <c r="A183" s="65"/>
      <c r="B183" s="54"/>
      <c r="C183" s="52" t="str">
        <f t="shared" ca="1" si="29"/>
        <v>Expired</v>
      </c>
      <c r="D183" s="52" t="s">
        <v>457</v>
      </c>
      <c r="E183" s="56">
        <v>41953</v>
      </c>
      <c r="F183" s="56">
        <v>42500</v>
      </c>
      <c r="G183" s="56">
        <f>DATE(YEAR(F183)+1,MONTH(F183),DAY(F183)-1)</f>
        <v>42864</v>
      </c>
      <c r="H183" s="52" t="s">
        <v>3283</v>
      </c>
      <c r="I183" s="52" t="s">
        <v>458</v>
      </c>
      <c r="J183" s="52" t="s">
        <v>5142</v>
      </c>
      <c r="K183" s="52" t="s">
        <v>7920</v>
      </c>
      <c r="L183" s="52" t="s">
        <v>3492</v>
      </c>
      <c r="M183" s="52" t="s">
        <v>2467</v>
      </c>
      <c r="N183" s="57" t="str">
        <f t="shared" si="31"/>
        <v>LP</v>
      </c>
      <c r="O183" s="53" t="s">
        <v>6271</v>
      </c>
      <c r="P183" s="52" t="str">
        <f t="shared" si="32"/>
        <v>Low</v>
      </c>
      <c r="Q183" s="52" t="s">
        <v>8200</v>
      </c>
      <c r="R183" s="58" t="s">
        <v>7712</v>
      </c>
      <c r="S183" s="52" t="s">
        <v>8202</v>
      </c>
      <c r="T183" s="59" t="s">
        <v>8201</v>
      </c>
      <c r="U183" s="60">
        <f t="shared" si="27"/>
        <v>42864</v>
      </c>
      <c r="V183" s="61">
        <v>45530</v>
      </c>
      <c r="W183" s="62" t="s">
        <v>3276</v>
      </c>
      <c r="X183" s="63">
        <v>1</v>
      </c>
    </row>
    <row r="184" spans="1:24" ht="165" x14ac:dyDescent="0.4">
      <c r="A184" s="64"/>
      <c r="B184" s="64"/>
      <c r="C184" s="52" t="str">
        <f t="shared" ca="1" si="29"/>
        <v>Expired</v>
      </c>
      <c r="D184" s="52" t="s">
        <v>1413</v>
      </c>
      <c r="E184" s="56">
        <v>43515</v>
      </c>
      <c r="F184" s="56">
        <f>E184</f>
        <v>43515</v>
      </c>
      <c r="G184" s="56">
        <f>DATE(YEAR(F184)+2,MONTH(F184),DAY(F184)-1)</f>
        <v>44245</v>
      </c>
      <c r="H184" s="52" t="s">
        <v>3305</v>
      </c>
      <c r="I184" s="52" t="s">
        <v>10570</v>
      </c>
      <c r="J184" s="52" t="s">
        <v>5149</v>
      </c>
      <c r="K184" s="52" t="s">
        <v>716</v>
      </c>
      <c r="L184" s="52" t="s">
        <v>3492</v>
      </c>
      <c r="M184" s="52" t="s">
        <v>2467</v>
      </c>
      <c r="N184" s="57" t="str">
        <f t="shared" si="31"/>
        <v>LP</v>
      </c>
      <c r="O184" s="53" t="s">
        <v>6261</v>
      </c>
      <c r="P184" s="52" t="str">
        <f t="shared" si="32"/>
        <v>Medium</v>
      </c>
      <c r="Q184" s="66" t="s">
        <v>9167</v>
      </c>
      <c r="R184" s="58" t="s">
        <v>7714</v>
      </c>
      <c r="S184" s="53" t="s">
        <v>9168</v>
      </c>
      <c r="T184" s="59" t="s">
        <v>9169</v>
      </c>
      <c r="U184" s="60">
        <f t="shared" si="27"/>
        <v>44245</v>
      </c>
      <c r="V184" s="61">
        <v>45345</v>
      </c>
      <c r="W184" s="62" t="s">
        <v>3276</v>
      </c>
      <c r="X184" s="63">
        <v>1</v>
      </c>
    </row>
    <row r="185" spans="1:24" ht="84.9" x14ac:dyDescent="0.4">
      <c r="A185" s="78"/>
      <c r="B185" s="79"/>
      <c r="C185" s="80" t="str">
        <f t="shared" ca="1" si="29"/>
        <v>Expired</v>
      </c>
      <c r="D185" s="80" t="s">
        <v>1458</v>
      </c>
      <c r="E185" s="60">
        <v>43341</v>
      </c>
      <c r="F185" s="60">
        <f>E185</f>
        <v>43341</v>
      </c>
      <c r="G185" s="60">
        <f>DATE(YEAR(F185)+2,MONTH(F185),DAY(F185)-1)</f>
        <v>44071</v>
      </c>
      <c r="H185" s="80" t="s">
        <v>1327</v>
      </c>
      <c r="I185" s="80" t="s">
        <v>1328</v>
      </c>
      <c r="J185" s="80" t="s">
        <v>5154</v>
      </c>
      <c r="K185" s="80" t="s">
        <v>3491</v>
      </c>
      <c r="L185" s="80" t="s">
        <v>3492</v>
      </c>
      <c r="M185" s="80" t="s">
        <v>2467</v>
      </c>
      <c r="N185" s="80" t="str">
        <f t="shared" si="31"/>
        <v>LP</v>
      </c>
      <c r="O185" s="52" t="s">
        <v>6261</v>
      </c>
      <c r="P185" s="80" t="str">
        <f t="shared" si="32"/>
        <v>Medium</v>
      </c>
      <c r="Q185" s="80" t="s">
        <v>8252</v>
      </c>
      <c r="R185" s="80" t="s">
        <v>5155</v>
      </c>
      <c r="S185" s="80" t="s">
        <v>8253</v>
      </c>
      <c r="T185" s="59" t="s">
        <v>8254</v>
      </c>
      <c r="U185" s="60">
        <f t="shared" si="27"/>
        <v>44071</v>
      </c>
      <c r="V185" s="61">
        <v>44872</v>
      </c>
      <c r="W185" s="62" t="s">
        <v>749</v>
      </c>
      <c r="X185" s="63">
        <v>1</v>
      </c>
    </row>
    <row r="186" spans="1:24" ht="60" x14ac:dyDescent="0.4">
      <c r="A186" s="65"/>
      <c r="B186" s="67"/>
      <c r="C186" s="52" t="str">
        <f t="shared" ca="1" si="29"/>
        <v>Expired</v>
      </c>
      <c r="D186" s="52" t="s">
        <v>1499</v>
      </c>
      <c r="E186" s="56">
        <v>43685</v>
      </c>
      <c r="F186" s="56">
        <f>E186</f>
        <v>43685</v>
      </c>
      <c r="G186" s="56">
        <f>DATE(YEAR(F186)+2,MONTH(F186),DAY(F186)-1)</f>
        <v>44415</v>
      </c>
      <c r="H186" s="52" t="s">
        <v>1452</v>
      </c>
      <c r="I186" s="52" t="s">
        <v>1453</v>
      </c>
      <c r="J186" s="52" t="s">
        <v>5158</v>
      </c>
      <c r="K186" s="52" t="s">
        <v>2274</v>
      </c>
      <c r="L186" s="52" t="s">
        <v>3492</v>
      </c>
      <c r="M186" s="52" t="s">
        <v>2467</v>
      </c>
      <c r="N186" s="57" t="str">
        <f t="shared" si="31"/>
        <v>LP</v>
      </c>
      <c r="O186" s="53" t="s">
        <v>6261</v>
      </c>
      <c r="P186" s="52" t="str">
        <f t="shared" si="32"/>
        <v>Medium</v>
      </c>
      <c r="Q186" s="52" t="s">
        <v>9165</v>
      </c>
      <c r="R186" s="58" t="s">
        <v>5159</v>
      </c>
      <c r="S186" s="52" t="s">
        <v>9166</v>
      </c>
      <c r="T186" s="69" t="s">
        <v>749</v>
      </c>
      <c r="U186" s="60">
        <f t="shared" si="27"/>
        <v>44415</v>
      </c>
      <c r="V186" s="61">
        <v>45464</v>
      </c>
      <c r="W186" s="62" t="s">
        <v>3276</v>
      </c>
      <c r="X186" s="63">
        <v>1</v>
      </c>
    </row>
    <row r="187" spans="1:24" ht="60" x14ac:dyDescent="0.4">
      <c r="A187" s="54"/>
      <c r="B187" s="54"/>
      <c r="C187" s="52" t="str">
        <f t="shared" ca="1" si="29"/>
        <v>Expired</v>
      </c>
      <c r="D187" s="52" t="s">
        <v>2688</v>
      </c>
      <c r="E187" s="55">
        <v>44537</v>
      </c>
      <c r="F187" s="56">
        <v>44753</v>
      </c>
      <c r="G187" s="56">
        <f>DATE(YEAR(F187)+1,MONTH(F187)+5,DAY(F187)-5)</f>
        <v>45266</v>
      </c>
      <c r="H187" s="51" t="s">
        <v>2886</v>
      </c>
      <c r="I187" s="52" t="s">
        <v>5853</v>
      </c>
      <c r="J187" s="52" t="s">
        <v>5168</v>
      </c>
      <c r="K187" s="52" t="s">
        <v>2393</v>
      </c>
      <c r="L187" s="52" t="s">
        <v>3492</v>
      </c>
      <c r="M187" s="52" t="s">
        <v>2467</v>
      </c>
      <c r="N187" s="57" t="str">
        <f t="shared" si="31"/>
        <v>LP</v>
      </c>
      <c r="O187" s="53" t="s">
        <v>6264</v>
      </c>
      <c r="P187" s="52" t="str">
        <f t="shared" si="32"/>
        <v>Low</v>
      </c>
      <c r="Q187" s="52" t="s">
        <v>8287</v>
      </c>
      <c r="R187" s="58" t="s">
        <v>3791</v>
      </c>
      <c r="S187" s="52" t="s">
        <v>8288</v>
      </c>
      <c r="T187" s="69" t="s">
        <v>5169</v>
      </c>
      <c r="U187" s="60">
        <f t="shared" si="27"/>
        <v>45266</v>
      </c>
      <c r="V187" s="61">
        <v>45670</v>
      </c>
      <c r="W187" s="62" t="s">
        <v>10311</v>
      </c>
      <c r="X187" s="63">
        <v>1</v>
      </c>
    </row>
    <row r="188" spans="1:24" ht="135" x14ac:dyDescent="0.4">
      <c r="A188" s="67"/>
      <c r="B188" s="67"/>
      <c r="C188" s="52" t="str">
        <f t="shared" ca="1" si="29"/>
        <v>Expired</v>
      </c>
      <c r="D188" s="52" t="s">
        <v>1501</v>
      </c>
      <c r="E188" s="56">
        <v>43669</v>
      </c>
      <c r="F188" s="56">
        <f>E188</f>
        <v>43669</v>
      </c>
      <c r="G188" s="56">
        <f t="shared" ref="G188:G194" si="33">DATE(YEAR(F188)+2,MONTH(F188),DAY(F188)-1)</f>
        <v>44399</v>
      </c>
      <c r="H188" s="52" t="s">
        <v>1448</v>
      </c>
      <c r="I188" s="52" t="s">
        <v>3381</v>
      </c>
      <c r="J188" s="52" t="s">
        <v>5192</v>
      </c>
      <c r="K188" s="52" t="s">
        <v>7919</v>
      </c>
      <c r="L188" s="52" t="s">
        <v>3492</v>
      </c>
      <c r="M188" s="52" t="s">
        <v>2467</v>
      </c>
      <c r="N188" s="57" t="str">
        <f t="shared" si="31"/>
        <v>LP</v>
      </c>
      <c r="O188" s="53" t="s">
        <v>6264</v>
      </c>
      <c r="P188" s="52" t="str">
        <f t="shared" si="32"/>
        <v>Low</v>
      </c>
      <c r="Q188" s="52" t="s">
        <v>8346</v>
      </c>
      <c r="R188" s="52" t="s">
        <v>5193</v>
      </c>
      <c r="S188" s="52" t="s">
        <v>8347</v>
      </c>
      <c r="T188" s="59" t="s">
        <v>5194</v>
      </c>
      <c r="U188" s="60">
        <f t="shared" si="27"/>
        <v>44399</v>
      </c>
      <c r="V188" s="61">
        <v>45250</v>
      </c>
      <c r="W188" s="62" t="s">
        <v>3276</v>
      </c>
      <c r="X188" s="63">
        <v>1</v>
      </c>
    </row>
    <row r="189" spans="1:24" ht="255" x14ac:dyDescent="0.4">
      <c r="A189" s="65" t="s">
        <v>749</v>
      </c>
      <c r="B189" s="67"/>
      <c r="C189" s="52" t="str">
        <f t="shared" ca="1" si="29"/>
        <v>Expired</v>
      </c>
      <c r="D189" s="52" t="s">
        <v>1219</v>
      </c>
      <c r="E189" s="56">
        <v>43202</v>
      </c>
      <c r="F189" s="56">
        <f>E189</f>
        <v>43202</v>
      </c>
      <c r="G189" s="56">
        <f t="shared" si="33"/>
        <v>43932</v>
      </c>
      <c r="H189" s="52" t="s">
        <v>1220</v>
      </c>
      <c r="I189" s="52" t="s">
        <v>1221</v>
      </c>
      <c r="J189" s="52" t="s">
        <v>7284</v>
      </c>
      <c r="K189" s="52" t="s">
        <v>7919</v>
      </c>
      <c r="L189" s="52" t="s">
        <v>3492</v>
      </c>
      <c r="M189" s="52" t="s">
        <v>2467</v>
      </c>
      <c r="N189" s="57" t="str">
        <f t="shared" si="31"/>
        <v>LP</v>
      </c>
      <c r="O189" s="53" t="s">
        <v>6261</v>
      </c>
      <c r="P189" s="52" t="str">
        <f t="shared" si="32"/>
        <v>Medium</v>
      </c>
      <c r="Q189" s="80" t="s">
        <v>749</v>
      </c>
      <c r="R189" s="52" t="s">
        <v>7724</v>
      </c>
      <c r="S189" s="52" t="s">
        <v>1222</v>
      </c>
      <c r="T189" s="69" t="s">
        <v>749</v>
      </c>
      <c r="U189" s="60">
        <f t="shared" si="27"/>
        <v>43932</v>
      </c>
      <c r="V189" s="61">
        <v>45204</v>
      </c>
      <c r="W189" s="62" t="s">
        <v>3276</v>
      </c>
      <c r="X189" s="63">
        <v>1</v>
      </c>
    </row>
    <row r="190" spans="1:24" ht="75" x14ac:dyDescent="0.4">
      <c r="A190" s="65"/>
      <c r="B190" s="67"/>
      <c r="C190" s="52" t="str">
        <f t="shared" ca="1" si="29"/>
        <v>Expired</v>
      </c>
      <c r="D190" s="52" t="s">
        <v>2526</v>
      </c>
      <c r="E190" s="56">
        <v>43788</v>
      </c>
      <c r="F190" s="56">
        <f>E190</f>
        <v>43788</v>
      </c>
      <c r="G190" s="56">
        <f t="shared" si="33"/>
        <v>44518</v>
      </c>
      <c r="H190" s="52" t="s">
        <v>1527</v>
      </c>
      <c r="I190" s="52" t="s">
        <v>1528</v>
      </c>
      <c r="J190" s="52" t="s">
        <v>4712</v>
      </c>
      <c r="K190" s="52" t="s">
        <v>45</v>
      </c>
      <c r="L190" s="52" t="s">
        <v>3492</v>
      </c>
      <c r="M190" s="52" t="s">
        <v>2467</v>
      </c>
      <c r="N190" s="57" t="str">
        <f t="shared" si="31"/>
        <v>LP</v>
      </c>
      <c r="O190" s="53" t="s">
        <v>6261</v>
      </c>
      <c r="P190" s="52" t="str">
        <f t="shared" si="32"/>
        <v>Medium</v>
      </c>
      <c r="Q190" s="52" t="s">
        <v>8393</v>
      </c>
      <c r="R190" s="58" t="s">
        <v>1529</v>
      </c>
      <c r="S190" s="52" t="s">
        <v>8394</v>
      </c>
      <c r="T190" s="59" t="s">
        <v>5228</v>
      </c>
      <c r="U190" s="60">
        <f t="shared" si="27"/>
        <v>44518</v>
      </c>
      <c r="V190" s="61">
        <v>45555</v>
      </c>
      <c r="W190" s="62" t="s">
        <v>3276</v>
      </c>
      <c r="X190" s="63">
        <v>1</v>
      </c>
    </row>
    <row r="191" spans="1:24" ht="99" x14ac:dyDescent="0.4">
      <c r="A191" s="78"/>
      <c r="B191" s="79"/>
      <c r="C191" s="80" t="str">
        <f t="shared" ca="1" si="29"/>
        <v>Expired</v>
      </c>
      <c r="D191" s="80" t="s">
        <v>1276</v>
      </c>
      <c r="E191" s="60">
        <v>43271</v>
      </c>
      <c r="F191" s="60">
        <f>E191</f>
        <v>43271</v>
      </c>
      <c r="G191" s="60">
        <f t="shared" si="33"/>
        <v>44001</v>
      </c>
      <c r="H191" s="80" t="s">
        <v>1277</v>
      </c>
      <c r="I191" s="80" t="s">
        <v>1901</v>
      </c>
      <c r="J191" s="80" t="s">
        <v>5236</v>
      </c>
      <c r="K191" s="80" t="s">
        <v>23</v>
      </c>
      <c r="L191" s="80" t="s">
        <v>3492</v>
      </c>
      <c r="M191" s="80" t="s">
        <v>2467</v>
      </c>
      <c r="N191" s="80" t="str">
        <f t="shared" si="31"/>
        <v>LP</v>
      </c>
      <c r="O191" s="52" t="s">
        <v>6261</v>
      </c>
      <c r="P191" s="80" t="str">
        <f t="shared" si="32"/>
        <v>Medium</v>
      </c>
      <c r="Q191" s="80" t="s">
        <v>9202</v>
      </c>
      <c r="R191" s="80" t="s">
        <v>5237</v>
      </c>
      <c r="S191" s="80" t="s">
        <v>9203</v>
      </c>
      <c r="T191" s="80" t="s">
        <v>9204</v>
      </c>
      <c r="U191" s="60">
        <f t="shared" si="27"/>
        <v>44001</v>
      </c>
      <c r="V191" s="61">
        <v>44872</v>
      </c>
      <c r="W191" s="62" t="s">
        <v>5630</v>
      </c>
      <c r="X191" s="63">
        <v>1</v>
      </c>
    </row>
    <row r="192" spans="1:24" ht="75" x14ac:dyDescent="0.4">
      <c r="A192" s="75"/>
      <c r="B192" s="76"/>
      <c r="C192" s="52" t="str">
        <f t="shared" ca="1" si="29"/>
        <v>Expired</v>
      </c>
      <c r="D192" s="52" t="s">
        <v>775</v>
      </c>
      <c r="E192" s="56">
        <v>42506</v>
      </c>
      <c r="F192" s="56">
        <v>43236</v>
      </c>
      <c r="G192" s="56">
        <f t="shared" si="33"/>
        <v>43966</v>
      </c>
      <c r="H192" s="52" t="s">
        <v>3306</v>
      </c>
      <c r="I192" s="52" t="s">
        <v>781</v>
      </c>
      <c r="J192" s="52" t="s">
        <v>5255</v>
      </c>
      <c r="K192" s="52" t="s">
        <v>2393</v>
      </c>
      <c r="L192" s="52" t="s">
        <v>3492</v>
      </c>
      <c r="M192" s="52" t="s">
        <v>2467</v>
      </c>
      <c r="N192" s="57" t="str">
        <f t="shared" si="31"/>
        <v>LP</v>
      </c>
      <c r="O192" s="53" t="s">
        <v>6261</v>
      </c>
      <c r="P192" s="52" t="str">
        <f t="shared" si="32"/>
        <v>Medium</v>
      </c>
      <c r="Q192" s="52" t="s">
        <v>8425</v>
      </c>
      <c r="R192" s="58" t="s">
        <v>5256</v>
      </c>
      <c r="S192" s="52" t="s">
        <v>8426</v>
      </c>
      <c r="T192" s="69" t="s">
        <v>8427</v>
      </c>
      <c r="U192" s="60">
        <f t="shared" si="27"/>
        <v>43966</v>
      </c>
      <c r="V192" s="61">
        <v>45328</v>
      </c>
      <c r="W192" s="62" t="s">
        <v>3276</v>
      </c>
      <c r="X192" s="63">
        <v>1</v>
      </c>
    </row>
    <row r="193" spans="1:24" ht="75" x14ac:dyDescent="0.4">
      <c r="A193" s="65"/>
      <c r="B193" s="67"/>
      <c r="C193" s="52" t="str">
        <f t="shared" ca="1" si="29"/>
        <v>Expired</v>
      </c>
      <c r="D193" s="52" t="s">
        <v>1061</v>
      </c>
      <c r="E193" s="56">
        <v>43013</v>
      </c>
      <c r="F193" s="56">
        <f>E193</f>
        <v>43013</v>
      </c>
      <c r="G193" s="56">
        <f t="shared" si="33"/>
        <v>43742</v>
      </c>
      <c r="H193" s="52" t="s">
        <v>1068</v>
      </c>
      <c r="I193" s="52" t="s">
        <v>1071</v>
      </c>
      <c r="J193" s="52" t="s">
        <v>5263</v>
      </c>
      <c r="K193" s="52" t="s">
        <v>7</v>
      </c>
      <c r="L193" s="52" t="s">
        <v>3492</v>
      </c>
      <c r="M193" s="52" t="s">
        <v>2467</v>
      </c>
      <c r="N193" s="57" t="str">
        <f t="shared" si="31"/>
        <v>LP</v>
      </c>
      <c r="O193" s="53" t="s">
        <v>6261</v>
      </c>
      <c r="P193" s="52" t="str">
        <f t="shared" si="32"/>
        <v>Medium</v>
      </c>
      <c r="Q193" s="80" t="s">
        <v>749</v>
      </c>
      <c r="R193" s="52" t="s">
        <v>5264</v>
      </c>
      <c r="S193" s="52" t="s">
        <v>1078</v>
      </c>
      <c r="T193" s="59" t="s">
        <v>5265</v>
      </c>
      <c r="U193" s="60">
        <f t="shared" si="27"/>
        <v>43742</v>
      </c>
      <c r="V193" s="61">
        <v>45216</v>
      </c>
      <c r="W193" s="62" t="s">
        <v>3276</v>
      </c>
      <c r="X193" s="63">
        <v>1</v>
      </c>
    </row>
    <row r="194" spans="1:24" ht="90" x14ac:dyDescent="0.4">
      <c r="A194" s="150"/>
      <c r="B194" s="151"/>
      <c r="C194" s="144" t="str">
        <f t="shared" ca="1" si="29"/>
        <v>Expired</v>
      </c>
      <c r="D194" s="144" t="s">
        <v>5933</v>
      </c>
      <c r="E194" s="145">
        <v>41829</v>
      </c>
      <c r="F194" s="145">
        <v>44751</v>
      </c>
      <c r="G194" s="145">
        <f t="shared" si="33"/>
        <v>45481</v>
      </c>
      <c r="H194" s="144" t="s">
        <v>152</v>
      </c>
      <c r="I194" s="144" t="s">
        <v>153</v>
      </c>
      <c r="J194" s="144" t="s">
        <v>5270</v>
      </c>
      <c r="K194" s="144" t="s">
        <v>19</v>
      </c>
      <c r="L194" s="144" t="s">
        <v>3492</v>
      </c>
      <c r="M194" s="144" t="s">
        <v>2467</v>
      </c>
      <c r="N194" s="146" t="str">
        <f t="shared" si="31"/>
        <v>LP</v>
      </c>
      <c r="O194" s="148" t="s">
        <v>6261</v>
      </c>
      <c r="P194" s="144" t="str">
        <f t="shared" si="32"/>
        <v>Medium</v>
      </c>
      <c r="Q194" s="52" t="s">
        <v>8444</v>
      </c>
      <c r="R194" s="58" t="s">
        <v>304</v>
      </c>
      <c r="S194" s="52" t="s">
        <v>1844</v>
      </c>
      <c r="T194" s="59" t="s">
        <v>8445</v>
      </c>
      <c r="U194" s="60">
        <f t="shared" si="27"/>
        <v>45481</v>
      </c>
      <c r="V194" s="61" t="s">
        <v>11033</v>
      </c>
      <c r="W194" s="62" t="s">
        <v>3276</v>
      </c>
      <c r="X194" s="63">
        <v>1</v>
      </c>
    </row>
    <row r="195" spans="1:24" ht="42.45" x14ac:dyDescent="0.4">
      <c r="A195" s="78" t="s">
        <v>5647</v>
      </c>
      <c r="B195" s="79"/>
      <c r="C195" s="80"/>
      <c r="D195" s="80" t="s">
        <v>3219</v>
      </c>
      <c r="E195" s="60">
        <v>42279</v>
      </c>
      <c r="F195" s="60"/>
      <c r="G195" s="60"/>
      <c r="H195" s="80" t="s">
        <v>3220</v>
      </c>
      <c r="I195" s="80" t="s">
        <v>3221</v>
      </c>
      <c r="J195" s="80" t="s">
        <v>5618</v>
      </c>
      <c r="K195" s="80" t="s">
        <v>450</v>
      </c>
      <c r="L195" s="80"/>
      <c r="M195" s="80"/>
      <c r="N195" s="80"/>
      <c r="O195" s="52" t="s">
        <v>6264</v>
      </c>
      <c r="P195" s="80" t="str">
        <f>IF(EXACT(O195,"Overseas Charities Operating in Jamaica"),"Medium",IF(EXACT(O195,"Muslim Groups/Foundations"),"Medium",IF(EXACT(O195,"Churches"),"Low",IF(EXACT(O195,"Benevolent Societies"),"Low",IF(EXACT(O195,"Alumni/Past Students Associations"),"Low",IF(EXACT(O195,"Schools(Government/Private)"),"Low",IF(EXACT(O195,"Govt.Based Trusts/Charities"),"Low",IF(EXACT(O195,"Trust"),"Medium",IF(EXACT(O195,"Company Based Foundations"),"Medium",IF(EXACT(O195,"Other Foundations"),"Medium",IF(EXACT(O195,"Unincorporated Groups"),"Medium","")))))))))))</f>
        <v>Low</v>
      </c>
      <c r="Q195" s="80"/>
      <c r="R195" s="80"/>
      <c r="S195" s="80" t="s">
        <v>566</v>
      </c>
      <c r="T195" s="80" t="s">
        <v>566</v>
      </c>
      <c r="U195" s="60">
        <f t="shared" ref="U195:U230" si="34">SUM(G195)</f>
        <v>0</v>
      </c>
      <c r="V195" s="61">
        <v>43146</v>
      </c>
      <c r="W195" s="62"/>
      <c r="X195" s="63">
        <v>1</v>
      </c>
    </row>
    <row r="196" spans="1:24" ht="75" x14ac:dyDescent="0.4">
      <c r="A196" s="65"/>
      <c r="B196" s="67"/>
      <c r="C196" s="52" t="str">
        <f t="shared" ref="C196:C230" ca="1" si="35">IF(G196&lt;TODAY(),"Expired","Active")</f>
        <v>Expired</v>
      </c>
      <c r="D196" s="52" t="s">
        <v>1391</v>
      </c>
      <c r="E196" s="56">
        <v>43452</v>
      </c>
      <c r="F196" s="56">
        <f t="shared" ref="F196:F201" si="36">E196</f>
        <v>43452</v>
      </c>
      <c r="G196" s="56">
        <f t="shared" ref="G196:G230" si="37">DATE(YEAR(F196)+2,MONTH(F196),DAY(F196)-1)</f>
        <v>44182</v>
      </c>
      <c r="H196" s="52" t="s">
        <v>1392</v>
      </c>
      <c r="I196" s="52" t="s">
        <v>5862</v>
      </c>
      <c r="J196" s="52" t="s">
        <v>5278</v>
      </c>
      <c r="K196" s="52" t="s">
        <v>2393</v>
      </c>
      <c r="L196" s="52" t="s">
        <v>3492</v>
      </c>
      <c r="M196" s="52" t="s">
        <v>2467</v>
      </c>
      <c r="N196" s="57" t="str">
        <f t="shared" ref="N196:N202" si="38">IF(EXACT(M196,"C - COMPANY ACT"),"LP",IF(EXACT(M196,"V- VEST ACT (WITHIN PARLIAMENT) "),"LP",IF(EXACT(M196,"FS - FRIENDLY SOCIETIES ACT"),"LP",IF(EXACT(M196,"UN - UNICORPORATED"),"LA",""))))</f>
        <v>LP</v>
      </c>
      <c r="O196" s="53" t="s">
        <v>6264</v>
      </c>
      <c r="P196" s="52" t="str">
        <f t="shared" ref="P196:P202" si="39">IF(EXACT(O196,"Overseas Charities Operating in Jamaica"),"Medium",IF(EXACT(O196,"Muslim Groups/Foundations"),"Medium",IF(EXACT(O196,"Churches"),"Low",IF(EXACT(O196,"Benevolent Societies"),"Low",IF(EXACT(O196,"Alumni/Past Students'associations"),"Low",IF(EXACT(O196,"Schools(Government/Private)"),"Low",IF(EXACT(O196,"Govt.Based Trust/Charities"),"Low",IF(EXACT(O196,"Trust"),"Medium",IF(EXACT(O196,"Company Based Foundations"),"Medium",IF(EXACT(O196,"Other Foundations"),"Medium",IF(EXACT(O196,"Unincorporated Groups"),"Medium","")))))))))))</f>
        <v>Low</v>
      </c>
      <c r="Q196" s="52" t="s">
        <v>9884</v>
      </c>
      <c r="R196" s="58" t="s">
        <v>7416</v>
      </c>
      <c r="S196" s="52" t="s">
        <v>8448</v>
      </c>
      <c r="T196" s="59" t="s">
        <v>8449</v>
      </c>
      <c r="U196" s="60">
        <f t="shared" si="34"/>
        <v>44182</v>
      </c>
      <c r="V196" s="61">
        <v>45495</v>
      </c>
      <c r="W196" s="62" t="s">
        <v>3277</v>
      </c>
      <c r="X196" s="63">
        <v>1</v>
      </c>
    </row>
    <row r="197" spans="1:24" ht="75" x14ac:dyDescent="0.4">
      <c r="A197" s="98"/>
      <c r="B197" s="99"/>
      <c r="C197" s="52" t="str">
        <f t="shared" ca="1" si="35"/>
        <v>Expired</v>
      </c>
      <c r="D197" s="52" t="s">
        <v>2431</v>
      </c>
      <c r="E197" s="56">
        <v>43476</v>
      </c>
      <c r="F197" s="56">
        <f t="shared" si="36"/>
        <v>43476</v>
      </c>
      <c r="G197" s="56">
        <f t="shared" si="37"/>
        <v>44206</v>
      </c>
      <c r="H197" s="52" t="s">
        <v>3307</v>
      </c>
      <c r="I197" s="52" t="s">
        <v>1383</v>
      </c>
      <c r="J197" s="52" t="s">
        <v>5314</v>
      </c>
      <c r="K197" s="52" t="s">
        <v>7919</v>
      </c>
      <c r="L197" s="52" t="s">
        <v>3492</v>
      </c>
      <c r="M197" s="52" t="s">
        <v>2467</v>
      </c>
      <c r="N197" s="57" t="str">
        <f t="shared" si="38"/>
        <v>LP</v>
      </c>
      <c r="O197" s="53" t="s">
        <v>6261</v>
      </c>
      <c r="P197" s="52" t="str">
        <f t="shared" si="39"/>
        <v>Medium</v>
      </c>
      <c r="Q197" s="82" t="s">
        <v>8310</v>
      </c>
      <c r="R197" s="52" t="s">
        <v>7743</v>
      </c>
      <c r="S197" s="52" t="s">
        <v>1690</v>
      </c>
      <c r="T197" s="59" t="s">
        <v>9309</v>
      </c>
      <c r="U197" s="60">
        <f t="shared" si="34"/>
        <v>44206</v>
      </c>
      <c r="V197" s="61">
        <v>45071</v>
      </c>
      <c r="W197" s="62" t="s">
        <v>3276</v>
      </c>
      <c r="X197" s="63">
        <v>1</v>
      </c>
    </row>
    <row r="198" spans="1:24" ht="165" x14ac:dyDescent="0.4">
      <c r="A198" s="84"/>
      <c r="B198" s="101"/>
      <c r="C198" s="52" t="str">
        <f t="shared" ca="1" si="35"/>
        <v>Expired</v>
      </c>
      <c r="D198" s="52" t="s">
        <v>731</v>
      </c>
      <c r="E198" s="56">
        <v>42412</v>
      </c>
      <c r="F198" s="56">
        <f t="shared" si="36"/>
        <v>42412</v>
      </c>
      <c r="G198" s="56">
        <f t="shared" si="37"/>
        <v>43142</v>
      </c>
      <c r="H198" s="52" t="s">
        <v>732</v>
      </c>
      <c r="I198" s="52" t="s">
        <v>733</v>
      </c>
      <c r="J198" s="52" t="s">
        <v>5319</v>
      </c>
      <c r="K198" s="52" t="s">
        <v>7919</v>
      </c>
      <c r="L198" s="52" t="s">
        <v>3492</v>
      </c>
      <c r="M198" s="52" t="s">
        <v>2467</v>
      </c>
      <c r="N198" s="57" t="str">
        <f t="shared" si="38"/>
        <v>LP</v>
      </c>
      <c r="O198" s="53" t="s">
        <v>6261</v>
      </c>
      <c r="P198" s="52" t="str">
        <f t="shared" si="39"/>
        <v>Medium</v>
      </c>
      <c r="Q198" s="52" t="s">
        <v>9308</v>
      </c>
      <c r="R198" s="58" t="s">
        <v>5320</v>
      </c>
      <c r="S198" s="52" t="s">
        <v>9306</v>
      </c>
      <c r="T198" s="69" t="s">
        <v>9307</v>
      </c>
      <c r="U198" s="60">
        <f t="shared" si="34"/>
        <v>43142</v>
      </c>
      <c r="V198" s="61">
        <v>45464</v>
      </c>
      <c r="W198" s="62" t="s">
        <v>3276</v>
      </c>
      <c r="X198" s="63">
        <v>1</v>
      </c>
    </row>
    <row r="199" spans="1:24" ht="60" x14ac:dyDescent="0.4">
      <c r="A199" s="84"/>
      <c r="B199" s="101"/>
      <c r="C199" s="52" t="str">
        <f t="shared" ca="1" si="35"/>
        <v>Expired</v>
      </c>
      <c r="D199" s="52" t="s">
        <v>1640</v>
      </c>
      <c r="E199" s="56">
        <v>44112</v>
      </c>
      <c r="F199" s="56">
        <f t="shared" si="36"/>
        <v>44112</v>
      </c>
      <c r="G199" s="56">
        <f t="shared" si="37"/>
        <v>44841</v>
      </c>
      <c r="H199" s="52" t="s">
        <v>1641</v>
      </c>
      <c r="I199" s="52" t="s">
        <v>1977</v>
      </c>
      <c r="J199" s="52" t="s">
        <v>9303</v>
      </c>
      <c r="K199" s="52" t="s">
        <v>2393</v>
      </c>
      <c r="L199" s="52" t="s">
        <v>3492</v>
      </c>
      <c r="M199" s="52" t="s">
        <v>2467</v>
      </c>
      <c r="N199" s="57" t="str">
        <f t="shared" si="38"/>
        <v>LP</v>
      </c>
      <c r="O199" s="53" t="s">
        <v>6261</v>
      </c>
      <c r="P199" s="52" t="str">
        <f t="shared" si="39"/>
        <v>Medium</v>
      </c>
      <c r="Q199" s="52" t="s">
        <v>8879</v>
      </c>
      <c r="R199" s="52" t="s">
        <v>5324</v>
      </c>
      <c r="S199" s="52" t="s">
        <v>9304</v>
      </c>
      <c r="T199" s="59" t="s">
        <v>9305</v>
      </c>
      <c r="U199" s="60">
        <f t="shared" si="34"/>
        <v>44841</v>
      </c>
      <c r="V199" s="61">
        <v>45281</v>
      </c>
      <c r="W199" s="62" t="s">
        <v>3276</v>
      </c>
      <c r="X199" s="63">
        <v>1</v>
      </c>
    </row>
    <row r="200" spans="1:24" ht="135" x14ac:dyDescent="0.4">
      <c r="A200" s="84"/>
      <c r="B200" s="101"/>
      <c r="C200" s="52" t="str">
        <f t="shared" ca="1" si="35"/>
        <v>Expired</v>
      </c>
      <c r="D200" s="52" t="s">
        <v>1305</v>
      </c>
      <c r="E200" s="56">
        <v>43290</v>
      </c>
      <c r="F200" s="56">
        <f t="shared" si="36"/>
        <v>43290</v>
      </c>
      <c r="G200" s="56">
        <f t="shared" si="37"/>
        <v>44020</v>
      </c>
      <c r="H200" s="52" t="s">
        <v>1306</v>
      </c>
      <c r="I200" s="52" t="s">
        <v>6567</v>
      </c>
      <c r="J200" s="52" t="s">
        <v>5325</v>
      </c>
      <c r="K200" s="52" t="s">
        <v>7919</v>
      </c>
      <c r="L200" s="52" t="s">
        <v>3492</v>
      </c>
      <c r="M200" s="52" t="s">
        <v>2467</v>
      </c>
      <c r="N200" s="57" t="str">
        <f t="shared" si="38"/>
        <v>LP</v>
      </c>
      <c r="O200" s="53" t="s">
        <v>6268</v>
      </c>
      <c r="P200" s="52" t="str">
        <f t="shared" si="39"/>
        <v>Low</v>
      </c>
      <c r="Q200" s="52" t="s">
        <v>9626</v>
      </c>
      <c r="R200" s="58" t="s">
        <v>5326</v>
      </c>
      <c r="S200" s="52" t="s">
        <v>9628</v>
      </c>
      <c r="T200" s="59" t="s">
        <v>9627</v>
      </c>
      <c r="U200" s="60">
        <f t="shared" si="34"/>
        <v>44020</v>
      </c>
      <c r="V200" s="61">
        <v>45404</v>
      </c>
      <c r="W200" s="62" t="s">
        <v>3276</v>
      </c>
      <c r="X200" s="63">
        <v>1</v>
      </c>
    </row>
    <row r="201" spans="1:24" ht="75" x14ac:dyDescent="0.4">
      <c r="A201" s="100"/>
      <c r="B201" s="100"/>
      <c r="C201" s="52" t="str">
        <f t="shared" ca="1" si="35"/>
        <v>Expired</v>
      </c>
      <c r="D201" s="52" t="s">
        <v>1120</v>
      </c>
      <c r="E201" s="56">
        <v>43055</v>
      </c>
      <c r="F201" s="56">
        <f t="shared" si="36"/>
        <v>43055</v>
      </c>
      <c r="G201" s="56">
        <f t="shared" si="37"/>
        <v>43784</v>
      </c>
      <c r="H201" s="52" t="s">
        <v>1121</v>
      </c>
      <c r="I201" s="52" t="s">
        <v>1123</v>
      </c>
      <c r="J201" s="52" t="s">
        <v>5333</v>
      </c>
      <c r="K201" s="52" t="s">
        <v>23</v>
      </c>
      <c r="L201" s="52" t="s">
        <v>3492</v>
      </c>
      <c r="M201" s="52" t="s">
        <v>2467</v>
      </c>
      <c r="N201" s="57" t="str">
        <f t="shared" si="38"/>
        <v>LP</v>
      </c>
      <c r="O201" s="53" t="s">
        <v>6261</v>
      </c>
      <c r="P201" s="52" t="str">
        <f t="shared" si="39"/>
        <v>Medium</v>
      </c>
      <c r="Q201" s="52" t="s">
        <v>749</v>
      </c>
      <c r="R201" s="58" t="s">
        <v>7746</v>
      </c>
      <c r="S201" s="52" t="s">
        <v>3476</v>
      </c>
      <c r="T201" s="69" t="s">
        <v>5334</v>
      </c>
      <c r="U201" s="60">
        <f t="shared" si="34"/>
        <v>43784</v>
      </c>
      <c r="V201" s="61">
        <v>45352</v>
      </c>
      <c r="W201" s="62" t="s">
        <v>3276</v>
      </c>
      <c r="X201" s="63">
        <v>1</v>
      </c>
    </row>
    <row r="202" spans="1:24" ht="360" x14ac:dyDescent="0.4">
      <c r="A202" s="201"/>
      <c r="B202" s="201"/>
      <c r="C202" s="52" t="str">
        <f t="shared" ca="1" si="35"/>
        <v>Expired</v>
      </c>
      <c r="D202" s="52" t="s">
        <v>103</v>
      </c>
      <c r="E202" s="56">
        <v>41795</v>
      </c>
      <c r="F202" s="56">
        <v>43256</v>
      </c>
      <c r="G202" s="56">
        <f t="shared" si="37"/>
        <v>43986</v>
      </c>
      <c r="H202" s="52" t="s">
        <v>104</v>
      </c>
      <c r="I202" s="52" t="s">
        <v>2041</v>
      </c>
      <c r="J202" s="52" t="s">
        <v>5340</v>
      </c>
      <c r="K202" s="52" t="s">
        <v>7919</v>
      </c>
      <c r="L202" s="52" t="s">
        <v>3492</v>
      </c>
      <c r="M202" s="52" t="s">
        <v>2467</v>
      </c>
      <c r="N202" s="57" t="str">
        <f t="shared" si="38"/>
        <v>LP</v>
      </c>
      <c r="O202" s="53" t="s">
        <v>6261</v>
      </c>
      <c r="P202" s="52" t="str">
        <f t="shared" si="39"/>
        <v>Medium</v>
      </c>
      <c r="Q202" s="80" t="s">
        <v>749</v>
      </c>
      <c r="R202" s="52" t="s">
        <v>282</v>
      </c>
      <c r="S202" s="52" t="s">
        <v>1043</v>
      </c>
      <c r="T202" s="59" t="s">
        <v>5341</v>
      </c>
      <c r="U202" s="60">
        <f t="shared" si="34"/>
        <v>43986</v>
      </c>
      <c r="V202" s="61">
        <v>45204</v>
      </c>
      <c r="W202" s="62" t="s">
        <v>3276</v>
      </c>
      <c r="X202" s="63">
        <v>1</v>
      </c>
    </row>
    <row r="203" spans="1:24" ht="70.75" x14ac:dyDescent="0.4">
      <c r="A203" s="78"/>
      <c r="B203" s="79"/>
      <c r="C203" s="80" t="str">
        <f t="shared" ca="1" si="35"/>
        <v>Expired</v>
      </c>
      <c r="D203" s="80" t="s">
        <v>1316</v>
      </c>
      <c r="E203" s="60">
        <v>43315</v>
      </c>
      <c r="F203" s="60">
        <v>44046</v>
      </c>
      <c r="G203" s="60">
        <f t="shared" si="37"/>
        <v>44775</v>
      </c>
      <c r="H203" s="80" t="s">
        <v>1317</v>
      </c>
      <c r="I203" s="80" t="s">
        <v>5635</v>
      </c>
      <c r="J203" s="80" t="s">
        <v>5636</v>
      </c>
      <c r="K203" s="80" t="s">
        <v>23</v>
      </c>
      <c r="L203" s="80" t="s">
        <v>3492</v>
      </c>
      <c r="M203" s="80" t="s">
        <v>3493</v>
      </c>
      <c r="N203" s="80" t="s">
        <v>3509</v>
      </c>
      <c r="O203" s="52" t="s">
        <v>6264</v>
      </c>
      <c r="P203" s="80" t="str">
        <f>IF(EXACT(O203,"Overseas Charities Operating in Jamaica"),"Medium",IF(EXACT(O203,"Muslim Groups/Foundations"),"Medium",IF(EXACT(O203,"Churches"),"Low",IF(EXACT(O203,"Benevolent Societies"),"Low",IF(EXACT(O203,"Alumni/Past Students Associations"),"Low",IF(EXACT(O203,"Schools(Government/Private)"),"Low",IF(EXACT(O203,"Govt.Based Trusts/Charities"),"Low",IF(EXACT(O203,"Trust"),"Medium",IF(EXACT(O203,"Company Based Foundations"),"Medium",IF(EXACT(O203,"Other Foundations"),"Medium",IF(EXACT(O203,"Unincorporated Groups"),"Medium","")))))))))))</f>
        <v>Low</v>
      </c>
      <c r="Q203" s="80"/>
      <c r="R203" s="80" t="s">
        <v>5637</v>
      </c>
      <c r="S203" s="80" t="s">
        <v>5657</v>
      </c>
      <c r="T203" s="80" t="s">
        <v>5638</v>
      </c>
      <c r="U203" s="60">
        <f t="shared" si="34"/>
        <v>44775</v>
      </c>
      <c r="V203" s="61"/>
      <c r="W203" s="62" t="s">
        <v>5630</v>
      </c>
      <c r="X203" s="63">
        <v>1</v>
      </c>
    </row>
    <row r="204" spans="1:24" ht="105" x14ac:dyDescent="0.4">
      <c r="A204" s="84"/>
      <c r="B204" s="101"/>
      <c r="C204" s="52" t="str">
        <f t="shared" ca="1" si="35"/>
        <v>Expired</v>
      </c>
      <c r="D204" s="52" t="s">
        <v>2446</v>
      </c>
      <c r="E204" s="56">
        <v>43619</v>
      </c>
      <c r="F204" s="56">
        <v>44350</v>
      </c>
      <c r="G204" s="56">
        <f t="shared" si="37"/>
        <v>45079</v>
      </c>
      <c r="H204" s="52" t="s">
        <v>3287</v>
      </c>
      <c r="I204" s="52" t="s">
        <v>1913</v>
      </c>
      <c r="J204" s="52" t="s">
        <v>5359</v>
      </c>
      <c r="K204" s="52" t="s">
        <v>23</v>
      </c>
      <c r="L204" s="52" t="s">
        <v>3492</v>
      </c>
      <c r="M204" s="52" t="s">
        <v>2467</v>
      </c>
      <c r="N204" s="57" t="str">
        <f t="shared" ref="N204:N230" si="40">IF(EXACT(M204,"C - COMPANY ACT"),"LP",IF(EXACT(M204,"V- VEST ACT (WITHIN PARLIAMENT) "),"LP",IF(EXACT(M204,"FS - FRIENDLY SOCIETIES ACT"),"LP",IF(EXACT(M204,"UN - UNICORPORATED"),"LA",""))))</f>
        <v>LP</v>
      </c>
      <c r="O204" s="53" t="s">
        <v>6264</v>
      </c>
      <c r="P204" s="52" t="str">
        <f t="shared" ref="P204:P227" si="41">IF(EXACT(O204,"Overseas Charities Operating in Jamaica"),"Medium",IF(EXACT(O204,"Muslim Groups/Foundations"),"Medium",IF(EXACT(O204,"Churches"),"Low",IF(EXACT(O204,"Benevolent Societies"),"Low",IF(EXACT(O204,"Alumni/Past Students'associations"),"Low",IF(EXACT(O204,"Schools(Government/Private)"),"Low",IF(EXACT(O204,"Govt.Based Trust/Charities"),"Low",IF(EXACT(O204,"Trust"),"Medium",IF(EXACT(O204,"Company Based Foundations"),"Medium",IF(EXACT(O204,"Other Foundations"),"Medium",IF(EXACT(O204,"Unincorporated Groups"),"Medium","")))))))))))</f>
        <v>Low</v>
      </c>
      <c r="Q204" s="52" t="s">
        <v>10026</v>
      </c>
      <c r="R204" s="58" t="s">
        <v>7445</v>
      </c>
      <c r="S204" s="52" t="s">
        <v>10027</v>
      </c>
      <c r="T204" s="59" t="s">
        <v>10028</v>
      </c>
      <c r="U204" s="60">
        <f t="shared" si="34"/>
        <v>45079</v>
      </c>
      <c r="V204" s="61">
        <v>45560</v>
      </c>
      <c r="W204" s="62" t="s">
        <v>3276</v>
      </c>
      <c r="X204" s="63">
        <v>1</v>
      </c>
    </row>
    <row r="205" spans="1:24" ht="99" x14ac:dyDescent="0.4">
      <c r="A205" s="98" t="s">
        <v>5656</v>
      </c>
      <c r="B205" s="99"/>
      <c r="C205" s="52" t="str">
        <f t="shared" ca="1" si="35"/>
        <v>Expired</v>
      </c>
      <c r="D205" s="52" t="s">
        <v>2822</v>
      </c>
      <c r="E205" s="56">
        <v>42003</v>
      </c>
      <c r="F205" s="56">
        <v>42003</v>
      </c>
      <c r="G205" s="56">
        <f t="shared" si="37"/>
        <v>42733</v>
      </c>
      <c r="H205" s="52" t="s">
        <v>2914</v>
      </c>
      <c r="I205" s="52" t="s">
        <v>2823</v>
      </c>
      <c r="J205" s="52" t="s">
        <v>5376</v>
      </c>
      <c r="K205" s="52" t="s">
        <v>716</v>
      </c>
      <c r="L205" s="52" t="s">
        <v>3492</v>
      </c>
      <c r="M205" s="52" t="s">
        <v>2467</v>
      </c>
      <c r="N205" s="57" t="str">
        <f t="shared" si="40"/>
        <v>LP</v>
      </c>
      <c r="O205" s="53" t="s">
        <v>6261</v>
      </c>
      <c r="P205" s="52" t="str">
        <f t="shared" si="41"/>
        <v>Medium</v>
      </c>
      <c r="Q205" s="80" t="s">
        <v>9274</v>
      </c>
      <c r="R205" s="52" t="s">
        <v>1156</v>
      </c>
      <c r="S205" s="52" t="s">
        <v>6365</v>
      </c>
      <c r="T205" s="59" t="s">
        <v>6366</v>
      </c>
      <c r="U205" s="60">
        <f t="shared" si="34"/>
        <v>42733</v>
      </c>
      <c r="V205" s="61">
        <v>45201</v>
      </c>
      <c r="W205" s="62" t="s">
        <v>3276</v>
      </c>
      <c r="X205" s="63">
        <v>1</v>
      </c>
    </row>
    <row r="206" spans="1:24" ht="123.45" x14ac:dyDescent="0.4">
      <c r="A206" s="84" t="s">
        <v>9507</v>
      </c>
      <c r="B206" s="101"/>
      <c r="C206" s="52" t="str">
        <f t="shared" ca="1" si="35"/>
        <v>Expired</v>
      </c>
      <c r="D206" s="52" t="s">
        <v>592</v>
      </c>
      <c r="E206" s="56">
        <v>42184</v>
      </c>
      <c r="F206" s="56">
        <f>E206</f>
        <v>42184</v>
      </c>
      <c r="G206" s="56">
        <f t="shared" si="37"/>
        <v>42914</v>
      </c>
      <c r="H206" s="52" t="s">
        <v>593</v>
      </c>
      <c r="I206" s="52" t="s">
        <v>594</v>
      </c>
      <c r="J206" s="52" t="s">
        <v>5418</v>
      </c>
      <c r="K206" s="52" t="s">
        <v>45</v>
      </c>
      <c r="L206" s="52" t="s">
        <v>3492</v>
      </c>
      <c r="M206" s="52" t="s">
        <v>2467</v>
      </c>
      <c r="N206" s="57" t="str">
        <f t="shared" si="40"/>
        <v>LP</v>
      </c>
      <c r="O206" s="53" t="s">
        <v>6263</v>
      </c>
      <c r="P206" s="52" t="str">
        <f t="shared" si="41"/>
        <v>Medium</v>
      </c>
      <c r="Q206" s="52" t="s">
        <v>9505</v>
      </c>
      <c r="R206" s="58" t="s">
        <v>5419</v>
      </c>
      <c r="S206" s="52" t="s">
        <v>9506</v>
      </c>
      <c r="T206" s="69" t="s">
        <v>9508</v>
      </c>
      <c r="U206" s="60">
        <f t="shared" si="34"/>
        <v>42914</v>
      </c>
      <c r="V206" s="61">
        <v>45560</v>
      </c>
      <c r="W206" s="62" t="s">
        <v>3276</v>
      </c>
      <c r="X206" s="63">
        <v>1</v>
      </c>
    </row>
    <row r="207" spans="1:24" ht="60" x14ac:dyDescent="0.4">
      <c r="A207" s="98"/>
      <c r="B207" s="99"/>
      <c r="C207" s="52" t="str">
        <f t="shared" ca="1" si="35"/>
        <v>Expired</v>
      </c>
      <c r="D207" s="52" t="s">
        <v>1115</v>
      </c>
      <c r="E207" s="56">
        <v>43045</v>
      </c>
      <c r="F207" s="56">
        <f>E207</f>
        <v>43045</v>
      </c>
      <c r="G207" s="56">
        <f t="shared" si="37"/>
        <v>43774</v>
      </c>
      <c r="H207" s="52" t="s">
        <v>1109</v>
      </c>
      <c r="I207" s="52" t="s">
        <v>1894</v>
      </c>
      <c r="J207" s="52" t="s">
        <v>5423</v>
      </c>
      <c r="K207" s="52" t="s">
        <v>7919</v>
      </c>
      <c r="L207" s="52" t="s">
        <v>3492</v>
      </c>
      <c r="M207" s="52" t="s">
        <v>2467</v>
      </c>
      <c r="N207" s="57" t="str">
        <f t="shared" si="40"/>
        <v>LP</v>
      </c>
      <c r="O207" s="53" t="s">
        <v>6264</v>
      </c>
      <c r="P207" s="52" t="str">
        <f t="shared" si="41"/>
        <v>Low</v>
      </c>
      <c r="Q207" s="80" t="s">
        <v>749</v>
      </c>
      <c r="R207" s="52" t="s">
        <v>5424</v>
      </c>
      <c r="S207" s="52" t="s">
        <v>3479</v>
      </c>
      <c r="T207" s="69" t="s">
        <v>5425</v>
      </c>
      <c r="U207" s="60">
        <f t="shared" si="34"/>
        <v>43774</v>
      </c>
      <c r="V207" s="61">
        <v>45204</v>
      </c>
      <c r="W207" s="62" t="s">
        <v>3276</v>
      </c>
      <c r="X207" s="63">
        <v>1</v>
      </c>
    </row>
    <row r="208" spans="1:24" ht="75" x14ac:dyDescent="0.4">
      <c r="A208" s="102"/>
      <c r="B208" s="102"/>
      <c r="C208" s="52" t="str">
        <f t="shared" ca="1" si="35"/>
        <v>Expired</v>
      </c>
      <c r="D208" s="52" t="s">
        <v>1420</v>
      </c>
      <c r="E208" s="55">
        <v>43546</v>
      </c>
      <c r="F208" s="56">
        <f>E208</f>
        <v>43546</v>
      </c>
      <c r="G208" s="56">
        <f t="shared" si="37"/>
        <v>44276</v>
      </c>
      <c r="H208" s="51" t="s">
        <v>3308</v>
      </c>
      <c r="I208" s="52" t="s">
        <v>1421</v>
      </c>
      <c r="J208" s="52" t="s">
        <v>5426</v>
      </c>
      <c r="K208" s="52" t="s">
        <v>2393</v>
      </c>
      <c r="L208" s="52" t="s">
        <v>3492</v>
      </c>
      <c r="M208" s="52" t="s">
        <v>2467</v>
      </c>
      <c r="N208" s="57" t="str">
        <f t="shared" si="40"/>
        <v>LP</v>
      </c>
      <c r="O208" s="53" t="s">
        <v>6264</v>
      </c>
      <c r="P208" s="52" t="str">
        <f t="shared" si="41"/>
        <v>Low</v>
      </c>
      <c r="Q208" s="80" t="s">
        <v>9502</v>
      </c>
      <c r="R208" s="52" t="s">
        <v>7416</v>
      </c>
      <c r="S208" s="52" t="s">
        <v>9503</v>
      </c>
      <c r="T208" s="59" t="s">
        <v>9504</v>
      </c>
      <c r="U208" s="60">
        <f t="shared" si="34"/>
        <v>44276</v>
      </c>
      <c r="V208" s="61">
        <v>44831</v>
      </c>
      <c r="W208" s="62" t="s">
        <v>3276</v>
      </c>
      <c r="X208" s="63">
        <v>1</v>
      </c>
    </row>
    <row r="209" spans="1:24" ht="90" x14ac:dyDescent="0.4">
      <c r="A209" s="92"/>
      <c r="B209" s="92"/>
      <c r="C209" s="52" t="str">
        <f t="shared" ca="1" si="35"/>
        <v>Expired</v>
      </c>
      <c r="D209" s="52" t="s">
        <v>1487</v>
      </c>
      <c r="E209" s="55">
        <v>43612</v>
      </c>
      <c r="F209" s="56">
        <f>E209</f>
        <v>43612</v>
      </c>
      <c r="G209" s="56">
        <f t="shared" si="37"/>
        <v>44342</v>
      </c>
      <c r="H209" s="51" t="s">
        <v>3288</v>
      </c>
      <c r="I209" s="52" t="s">
        <v>6055</v>
      </c>
      <c r="J209" s="52" t="s">
        <v>5441</v>
      </c>
      <c r="K209" s="52" t="s">
        <v>7919</v>
      </c>
      <c r="L209" s="52" t="s">
        <v>3492</v>
      </c>
      <c r="M209" s="52" t="s">
        <v>2467</v>
      </c>
      <c r="N209" s="57" t="str">
        <f t="shared" si="40"/>
        <v>LP</v>
      </c>
      <c r="O209" s="53" t="s">
        <v>6264</v>
      </c>
      <c r="P209" s="52" t="str">
        <f t="shared" si="41"/>
        <v>Low</v>
      </c>
      <c r="Q209" s="52" t="s">
        <v>9189</v>
      </c>
      <c r="R209" s="58" t="s">
        <v>7766</v>
      </c>
      <c r="S209" s="52" t="s">
        <v>9190</v>
      </c>
      <c r="T209" s="59" t="s">
        <v>9191</v>
      </c>
      <c r="U209" s="60">
        <f t="shared" si="34"/>
        <v>44342</v>
      </c>
      <c r="V209" s="61">
        <v>45335</v>
      </c>
      <c r="W209" s="103" t="s">
        <v>3276</v>
      </c>
      <c r="X209" s="104">
        <v>1</v>
      </c>
    </row>
    <row r="210" spans="1:24" ht="60" x14ac:dyDescent="0.4">
      <c r="A210" s="92"/>
      <c r="B210" s="92"/>
      <c r="C210" s="52" t="str">
        <f t="shared" ca="1" si="35"/>
        <v>Expired</v>
      </c>
      <c r="D210" s="52" t="s">
        <v>2650</v>
      </c>
      <c r="E210" s="55">
        <v>44489</v>
      </c>
      <c r="F210" s="56">
        <v>44489</v>
      </c>
      <c r="G210" s="56">
        <f t="shared" si="37"/>
        <v>45218</v>
      </c>
      <c r="H210" s="51" t="s">
        <v>2881</v>
      </c>
      <c r="I210" s="52" t="s">
        <v>6057</v>
      </c>
      <c r="J210" s="52" t="s">
        <v>5447</v>
      </c>
      <c r="K210" s="52" t="s">
        <v>2325</v>
      </c>
      <c r="L210" s="52" t="s">
        <v>3492</v>
      </c>
      <c r="M210" s="52" t="s">
        <v>2467</v>
      </c>
      <c r="N210" s="57" t="str">
        <f t="shared" si="40"/>
        <v>LP</v>
      </c>
      <c r="O210" s="53" t="s">
        <v>6264</v>
      </c>
      <c r="P210" s="52" t="str">
        <f t="shared" si="41"/>
        <v>Low</v>
      </c>
      <c r="Q210" s="66" t="s">
        <v>9451</v>
      </c>
      <c r="R210" s="52" t="s">
        <v>5448</v>
      </c>
      <c r="S210" s="52" t="s">
        <v>9452</v>
      </c>
      <c r="T210" s="69" t="s">
        <v>9453</v>
      </c>
      <c r="U210" s="60">
        <f t="shared" si="34"/>
        <v>45218</v>
      </c>
      <c r="V210" s="61">
        <v>45246</v>
      </c>
      <c r="W210" s="62" t="s">
        <v>3276</v>
      </c>
      <c r="X210" s="63">
        <v>1</v>
      </c>
    </row>
    <row r="211" spans="1:24" ht="105" x14ac:dyDescent="0.4">
      <c r="A211" s="54"/>
      <c r="B211" s="54"/>
      <c r="C211" s="52" t="str">
        <f t="shared" ca="1" si="35"/>
        <v>Expired</v>
      </c>
      <c r="D211" s="52" t="s">
        <v>8235</v>
      </c>
      <c r="E211" s="55">
        <v>43563</v>
      </c>
      <c r="F211" s="56">
        <v>45024</v>
      </c>
      <c r="G211" s="56">
        <f t="shared" si="37"/>
        <v>45754</v>
      </c>
      <c r="H211" s="51" t="s">
        <v>3289</v>
      </c>
      <c r="I211" s="52" t="s">
        <v>6562</v>
      </c>
      <c r="J211" s="52" t="s">
        <v>5452</v>
      </c>
      <c r="K211" s="52" t="s">
        <v>19</v>
      </c>
      <c r="L211" s="52" t="s">
        <v>3492</v>
      </c>
      <c r="M211" s="52" t="s">
        <v>2467</v>
      </c>
      <c r="N211" s="57" t="str">
        <f t="shared" si="40"/>
        <v>LP</v>
      </c>
      <c r="O211" s="52" t="s">
        <v>6261</v>
      </c>
      <c r="P211" s="52" t="str">
        <f t="shared" si="41"/>
        <v>Medium</v>
      </c>
      <c r="Q211" s="52" t="s">
        <v>8236</v>
      </c>
      <c r="R211" s="58" t="s">
        <v>7771</v>
      </c>
      <c r="S211" s="52" t="s">
        <v>8237</v>
      </c>
      <c r="T211" s="69" t="s">
        <v>8238</v>
      </c>
      <c r="U211" s="60">
        <f t="shared" si="34"/>
        <v>45754</v>
      </c>
      <c r="V211" s="61">
        <v>45866</v>
      </c>
      <c r="W211" s="62" t="s">
        <v>3276</v>
      </c>
      <c r="X211" s="63">
        <v>1</v>
      </c>
    </row>
    <row r="212" spans="1:24" ht="135" x14ac:dyDescent="0.4">
      <c r="A212" s="102"/>
      <c r="B212" s="102"/>
      <c r="C212" s="52" t="str">
        <f t="shared" ca="1" si="35"/>
        <v>Expired</v>
      </c>
      <c r="D212" s="52" t="s">
        <v>2779</v>
      </c>
      <c r="E212" s="55">
        <v>42353</v>
      </c>
      <c r="F212" s="56">
        <v>44289</v>
      </c>
      <c r="G212" s="56">
        <f t="shared" si="37"/>
        <v>45018</v>
      </c>
      <c r="H212" s="51" t="s">
        <v>698</v>
      </c>
      <c r="I212" s="52" t="s">
        <v>699</v>
      </c>
      <c r="J212" s="52" t="s">
        <v>5470</v>
      </c>
      <c r="K212" s="52" t="s">
        <v>7919</v>
      </c>
      <c r="L212" s="52" t="s">
        <v>3492</v>
      </c>
      <c r="M212" s="52" t="s">
        <v>2467</v>
      </c>
      <c r="N212" s="57" t="str">
        <f t="shared" si="40"/>
        <v>LP</v>
      </c>
      <c r="O212" s="53" t="s">
        <v>6268</v>
      </c>
      <c r="P212" s="52" t="str">
        <f t="shared" si="41"/>
        <v>Low</v>
      </c>
      <c r="Q212" s="82" t="s">
        <v>8329</v>
      </c>
      <c r="R212" s="52" t="s">
        <v>707</v>
      </c>
      <c r="S212" s="52" t="s">
        <v>8330</v>
      </c>
      <c r="T212" s="69" t="s">
        <v>8331</v>
      </c>
      <c r="U212" s="60">
        <f t="shared" si="34"/>
        <v>45018</v>
      </c>
      <c r="V212" s="61">
        <v>45201</v>
      </c>
      <c r="W212" s="62" t="s">
        <v>3276</v>
      </c>
      <c r="X212" s="63">
        <v>1</v>
      </c>
    </row>
    <row r="213" spans="1:24" ht="90" x14ac:dyDescent="0.4">
      <c r="A213" s="92"/>
      <c r="B213" s="92"/>
      <c r="C213" s="52" t="str">
        <f t="shared" ca="1" si="35"/>
        <v>Expired</v>
      </c>
      <c r="D213" s="52" t="s">
        <v>801</v>
      </c>
      <c r="E213" s="55">
        <v>42544</v>
      </c>
      <c r="F213" s="56">
        <f>E213</f>
        <v>42544</v>
      </c>
      <c r="G213" s="56">
        <f t="shared" si="37"/>
        <v>43273</v>
      </c>
      <c r="H213" s="51" t="s">
        <v>803</v>
      </c>
      <c r="I213" s="52" t="s">
        <v>10573</v>
      </c>
      <c r="J213" s="52" t="s">
        <v>5106</v>
      </c>
      <c r="K213" s="52" t="s">
        <v>19</v>
      </c>
      <c r="L213" s="52" t="s">
        <v>3492</v>
      </c>
      <c r="M213" s="52" t="s">
        <v>2467</v>
      </c>
      <c r="N213" s="57" t="str">
        <f t="shared" si="40"/>
        <v>LP</v>
      </c>
      <c r="O213" s="53" t="s">
        <v>6264</v>
      </c>
      <c r="P213" s="52" t="str">
        <f t="shared" si="41"/>
        <v>Low</v>
      </c>
      <c r="Q213" s="52" t="s">
        <v>9546</v>
      </c>
      <c r="R213" s="58" t="s">
        <v>7775</v>
      </c>
      <c r="S213" s="52" t="s">
        <v>9547</v>
      </c>
      <c r="T213" s="69" t="s">
        <v>9548</v>
      </c>
      <c r="U213" s="60">
        <f t="shared" si="34"/>
        <v>43273</v>
      </c>
      <c r="V213" s="61">
        <v>45797</v>
      </c>
      <c r="W213" s="62" t="s">
        <v>3276</v>
      </c>
      <c r="X213" s="63">
        <v>1</v>
      </c>
    </row>
    <row r="214" spans="1:24" ht="105" x14ac:dyDescent="0.4">
      <c r="A214" s="84"/>
      <c r="B214" s="101"/>
      <c r="C214" s="52" t="str">
        <f t="shared" ca="1" si="35"/>
        <v>Expired</v>
      </c>
      <c r="D214" s="52" t="s">
        <v>963</v>
      </c>
      <c r="E214" s="56">
        <v>42901</v>
      </c>
      <c r="F214" s="56">
        <f>E214</f>
        <v>42901</v>
      </c>
      <c r="G214" s="56">
        <f t="shared" si="37"/>
        <v>43630</v>
      </c>
      <c r="H214" s="52" t="s">
        <v>970</v>
      </c>
      <c r="I214" s="52" t="s">
        <v>974</v>
      </c>
      <c r="J214" s="52" t="s">
        <v>5476</v>
      </c>
      <c r="K214" s="52" t="s">
        <v>7919</v>
      </c>
      <c r="L214" s="52" t="s">
        <v>3492</v>
      </c>
      <c r="M214" s="52" t="s">
        <v>2467</v>
      </c>
      <c r="N214" s="57" t="str">
        <f t="shared" si="40"/>
        <v>LP</v>
      </c>
      <c r="O214" s="53" t="s">
        <v>6264</v>
      </c>
      <c r="P214" s="52" t="str">
        <f t="shared" si="41"/>
        <v>Low</v>
      </c>
      <c r="Q214" s="52" t="s">
        <v>9549</v>
      </c>
      <c r="R214" s="58" t="s">
        <v>5477</v>
      </c>
      <c r="S214" s="52" t="s">
        <v>9550</v>
      </c>
      <c r="T214" s="69" t="s">
        <v>9551</v>
      </c>
      <c r="U214" s="60">
        <f t="shared" si="34"/>
        <v>43630</v>
      </c>
      <c r="V214" s="61">
        <v>45804</v>
      </c>
      <c r="W214" s="62" t="s">
        <v>10311</v>
      </c>
      <c r="X214" s="63">
        <v>1</v>
      </c>
    </row>
    <row r="215" spans="1:24" ht="75" x14ac:dyDescent="0.4">
      <c r="A215" s="102"/>
      <c r="B215" s="102"/>
      <c r="C215" s="52" t="str">
        <f t="shared" ca="1" si="35"/>
        <v>Expired</v>
      </c>
      <c r="D215" s="52" t="s">
        <v>1244</v>
      </c>
      <c r="E215" s="55">
        <v>43166</v>
      </c>
      <c r="F215" s="56">
        <f>E215</f>
        <v>43166</v>
      </c>
      <c r="G215" s="56">
        <f t="shared" si="37"/>
        <v>43896</v>
      </c>
      <c r="H215" s="51" t="s">
        <v>1245</v>
      </c>
      <c r="I215" s="52" t="s">
        <v>1246</v>
      </c>
      <c r="J215" s="52" t="s">
        <v>5489</v>
      </c>
      <c r="K215" s="52" t="s">
        <v>7919</v>
      </c>
      <c r="L215" s="52" t="s">
        <v>3492</v>
      </c>
      <c r="M215" s="52" t="s">
        <v>2467</v>
      </c>
      <c r="N215" s="57" t="str">
        <f t="shared" si="40"/>
        <v>LP</v>
      </c>
      <c r="O215" s="53" t="s">
        <v>6261</v>
      </c>
      <c r="P215" s="52" t="str">
        <f t="shared" si="41"/>
        <v>Medium</v>
      </c>
      <c r="Q215" s="80" t="s">
        <v>749</v>
      </c>
      <c r="R215" s="52" t="s">
        <v>5490</v>
      </c>
      <c r="S215" s="52" t="s">
        <v>1249</v>
      </c>
      <c r="T215" s="59" t="s">
        <v>5491</v>
      </c>
      <c r="U215" s="60">
        <f t="shared" si="34"/>
        <v>43896</v>
      </c>
      <c r="V215" s="61">
        <v>45204</v>
      </c>
      <c r="W215" s="62" t="s">
        <v>3276</v>
      </c>
      <c r="X215" s="63">
        <v>1</v>
      </c>
    </row>
    <row r="216" spans="1:24" ht="105" x14ac:dyDescent="0.4">
      <c r="A216" s="54"/>
      <c r="B216" s="54"/>
      <c r="C216" s="52" t="str">
        <f t="shared" ca="1" si="35"/>
        <v>Expired</v>
      </c>
      <c r="D216" s="52" t="s">
        <v>1251</v>
      </c>
      <c r="E216" s="55">
        <v>43235</v>
      </c>
      <c r="F216" s="56">
        <f>E216</f>
        <v>43235</v>
      </c>
      <c r="G216" s="56">
        <f t="shared" si="37"/>
        <v>43965</v>
      </c>
      <c r="H216" s="51" t="s">
        <v>1252</v>
      </c>
      <c r="I216" s="52" t="s">
        <v>6065</v>
      </c>
      <c r="J216" s="52" t="s">
        <v>7291</v>
      </c>
      <c r="K216" s="52" t="s">
        <v>5</v>
      </c>
      <c r="L216" s="52" t="s">
        <v>3492</v>
      </c>
      <c r="M216" s="52" t="s">
        <v>2467</v>
      </c>
      <c r="N216" s="57" t="str">
        <f t="shared" si="40"/>
        <v>LP</v>
      </c>
      <c r="O216" s="52" t="s">
        <v>6264</v>
      </c>
      <c r="P216" s="52" t="str">
        <f t="shared" si="41"/>
        <v>Low</v>
      </c>
      <c r="Q216" s="52"/>
      <c r="R216" s="58" t="s">
        <v>5495</v>
      </c>
      <c r="S216" s="52" t="s">
        <v>2226</v>
      </c>
      <c r="T216" s="69" t="s">
        <v>5496</v>
      </c>
      <c r="U216" s="60">
        <f t="shared" si="34"/>
        <v>43965</v>
      </c>
      <c r="V216" s="61">
        <v>45846</v>
      </c>
      <c r="W216" s="62" t="s">
        <v>3276</v>
      </c>
      <c r="X216" s="63">
        <v>1</v>
      </c>
    </row>
    <row r="217" spans="1:24" ht="47.6" x14ac:dyDescent="0.4">
      <c r="A217" s="148"/>
      <c r="B217" s="148"/>
      <c r="C217" s="144" t="str">
        <f t="shared" ca="1" si="35"/>
        <v>Expired</v>
      </c>
      <c r="D217" s="144" t="s">
        <v>2184</v>
      </c>
      <c r="E217" s="156">
        <v>42829</v>
      </c>
      <c r="F217" s="145">
        <v>44246</v>
      </c>
      <c r="G217" s="145">
        <f t="shared" si="37"/>
        <v>44975</v>
      </c>
      <c r="H217" s="155" t="s">
        <v>2185</v>
      </c>
      <c r="I217" s="144" t="s">
        <v>6066</v>
      </c>
      <c r="J217" s="144" t="s">
        <v>5498</v>
      </c>
      <c r="K217" s="144" t="s">
        <v>19</v>
      </c>
      <c r="L217" s="144" t="s">
        <v>3492</v>
      </c>
      <c r="M217" s="144" t="s">
        <v>2467</v>
      </c>
      <c r="N217" s="146" t="str">
        <f t="shared" si="40"/>
        <v>LP</v>
      </c>
      <c r="O217" s="148" t="s">
        <v>6261</v>
      </c>
      <c r="P217" s="144" t="str">
        <f t="shared" si="41"/>
        <v>Medium</v>
      </c>
      <c r="Q217" s="52"/>
      <c r="R217" s="58" t="s">
        <v>5499</v>
      </c>
      <c r="S217" s="52" t="s">
        <v>2186</v>
      </c>
      <c r="T217" s="69" t="s">
        <v>5500</v>
      </c>
      <c r="U217" s="60">
        <f t="shared" si="34"/>
        <v>44975</v>
      </c>
      <c r="V217" s="61">
        <v>45883</v>
      </c>
      <c r="W217" s="62" t="s">
        <v>3276</v>
      </c>
      <c r="X217" s="63">
        <v>1</v>
      </c>
    </row>
    <row r="218" spans="1:24" ht="120" x14ac:dyDescent="0.4">
      <c r="A218" s="102"/>
      <c r="B218" s="102"/>
      <c r="C218" s="52" t="str">
        <f t="shared" ca="1" si="35"/>
        <v>Expired</v>
      </c>
      <c r="D218" s="52" t="s">
        <v>1162</v>
      </c>
      <c r="E218" s="55">
        <v>42236</v>
      </c>
      <c r="F218" s="56">
        <v>42967</v>
      </c>
      <c r="G218" s="56">
        <f t="shared" si="37"/>
        <v>43696</v>
      </c>
      <c r="H218" s="51" t="s">
        <v>631</v>
      </c>
      <c r="I218" s="52" t="s">
        <v>632</v>
      </c>
      <c r="J218" s="52" t="s">
        <v>5504</v>
      </c>
      <c r="K218" s="52" t="s">
        <v>7919</v>
      </c>
      <c r="L218" s="52" t="s">
        <v>3492</v>
      </c>
      <c r="M218" s="52" t="s">
        <v>2467</v>
      </c>
      <c r="N218" s="57" t="str">
        <f t="shared" si="40"/>
        <v>LP</v>
      </c>
      <c r="O218" s="53" t="s">
        <v>6261</v>
      </c>
      <c r="P218" s="52" t="str">
        <f t="shared" si="41"/>
        <v>Medium</v>
      </c>
      <c r="Q218" s="52" t="s">
        <v>749</v>
      </c>
      <c r="R218" s="52" t="s">
        <v>5505</v>
      </c>
      <c r="S218" s="52" t="s">
        <v>881</v>
      </c>
      <c r="T218" s="59" t="s">
        <v>5506</v>
      </c>
      <c r="U218" s="60">
        <f t="shared" si="34"/>
        <v>43696</v>
      </c>
      <c r="V218" s="61">
        <v>45230</v>
      </c>
      <c r="W218" s="62" t="s">
        <v>3276</v>
      </c>
      <c r="X218" s="63">
        <v>1</v>
      </c>
    </row>
    <row r="219" spans="1:24" ht="240" x14ac:dyDescent="0.4">
      <c r="A219" s="102"/>
      <c r="B219" s="102"/>
      <c r="C219" s="52" t="str">
        <f t="shared" ca="1" si="35"/>
        <v>Expired</v>
      </c>
      <c r="D219" s="52" t="s">
        <v>1093</v>
      </c>
      <c r="E219" s="55">
        <v>42914</v>
      </c>
      <c r="F219" s="56">
        <f t="shared" ref="F219:F230" si="42">E219</f>
        <v>42914</v>
      </c>
      <c r="G219" s="56">
        <f t="shared" si="37"/>
        <v>43643</v>
      </c>
      <c r="H219" s="51" t="s">
        <v>3310</v>
      </c>
      <c r="I219" s="52" t="s">
        <v>979</v>
      </c>
      <c r="J219" s="52" t="s">
        <v>7292</v>
      </c>
      <c r="K219" s="52" t="s">
        <v>7919</v>
      </c>
      <c r="L219" s="52" t="s">
        <v>3492</v>
      </c>
      <c r="M219" s="52" t="s">
        <v>2467</v>
      </c>
      <c r="N219" s="57" t="str">
        <f t="shared" si="40"/>
        <v>LP</v>
      </c>
      <c r="O219" s="53" t="s">
        <v>6264</v>
      </c>
      <c r="P219" s="52" t="str">
        <f t="shared" si="41"/>
        <v>Low</v>
      </c>
      <c r="Q219" s="80" t="s">
        <v>749</v>
      </c>
      <c r="R219" s="52" t="s">
        <v>5515</v>
      </c>
      <c r="S219" s="52" t="s">
        <v>1731</v>
      </c>
      <c r="T219" s="59" t="s">
        <v>5516</v>
      </c>
      <c r="U219" s="60">
        <f t="shared" si="34"/>
        <v>43643</v>
      </c>
      <c r="V219" s="61">
        <v>45204</v>
      </c>
      <c r="W219" s="62" t="s">
        <v>3276</v>
      </c>
      <c r="X219" s="63">
        <v>1</v>
      </c>
    </row>
    <row r="220" spans="1:24" ht="28.3" x14ac:dyDescent="0.4">
      <c r="A220" s="80"/>
      <c r="B220" s="80"/>
      <c r="C220" s="80" t="str">
        <f t="shared" ca="1" si="35"/>
        <v>Expired</v>
      </c>
      <c r="D220" s="80" t="s">
        <v>2215</v>
      </c>
      <c r="E220" s="61">
        <v>43105</v>
      </c>
      <c r="F220" s="60">
        <f t="shared" si="42"/>
        <v>43105</v>
      </c>
      <c r="G220" s="60">
        <f t="shared" si="37"/>
        <v>43834</v>
      </c>
      <c r="H220" s="79" t="s">
        <v>2216</v>
      </c>
      <c r="I220" s="80" t="s">
        <v>6070</v>
      </c>
      <c r="J220" s="80" t="s">
        <v>5521</v>
      </c>
      <c r="K220" s="80" t="s">
        <v>3491</v>
      </c>
      <c r="L220" s="80" t="s">
        <v>3492</v>
      </c>
      <c r="M220" s="80" t="s">
        <v>2467</v>
      </c>
      <c r="N220" s="80" t="str">
        <f t="shared" si="40"/>
        <v>LP</v>
      </c>
      <c r="O220" s="52" t="s">
        <v>6261</v>
      </c>
      <c r="P220" s="80" t="str">
        <f t="shared" si="41"/>
        <v>Medium</v>
      </c>
      <c r="Q220" s="80"/>
      <c r="R220" s="80" t="s">
        <v>5522</v>
      </c>
      <c r="S220" s="80" t="s">
        <v>749</v>
      </c>
      <c r="T220" s="80" t="s">
        <v>5523</v>
      </c>
      <c r="U220" s="60">
        <f t="shared" si="34"/>
        <v>43834</v>
      </c>
      <c r="V220" s="61">
        <v>44902</v>
      </c>
      <c r="W220" s="62" t="s">
        <v>749</v>
      </c>
      <c r="X220" s="63">
        <v>1</v>
      </c>
    </row>
    <row r="221" spans="1:24" ht="90" x14ac:dyDescent="0.4">
      <c r="A221" s="123" t="s">
        <v>7797</v>
      </c>
      <c r="B221" s="140"/>
      <c r="C221" s="43" t="str">
        <f t="shared" ca="1" si="35"/>
        <v>Expired</v>
      </c>
      <c r="D221" s="43" t="s">
        <v>161</v>
      </c>
      <c r="E221" s="50">
        <v>41838</v>
      </c>
      <c r="F221" s="48">
        <f t="shared" si="42"/>
        <v>41838</v>
      </c>
      <c r="G221" s="48">
        <f t="shared" si="37"/>
        <v>42568</v>
      </c>
      <c r="H221" s="44" t="s">
        <v>162</v>
      </c>
      <c r="I221" s="43" t="s">
        <v>163</v>
      </c>
      <c r="J221" s="43" t="s">
        <v>5531</v>
      </c>
      <c r="K221" s="43" t="s">
        <v>45</v>
      </c>
      <c r="L221" s="43" t="s">
        <v>3492</v>
      </c>
      <c r="M221" s="43" t="s">
        <v>2467</v>
      </c>
      <c r="N221" s="122" t="str">
        <f t="shared" si="40"/>
        <v>LP</v>
      </c>
      <c r="O221" s="45" t="s">
        <v>6264</v>
      </c>
      <c r="P221" s="43" t="str">
        <f t="shared" si="41"/>
        <v>Low</v>
      </c>
      <c r="Q221" s="43" t="s">
        <v>749</v>
      </c>
      <c r="R221" s="120" t="s">
        <v>306</v>
      </c>
      <c r="S221" s="43" t="s">
        <v>913</v>
      </c>
      <c r="T221" s="126" t="s">
        <v>3597</v>
      </c>
      <c r="U221" s="60">
        <f t="shared" si="34"/>
        <v>42568</v>
      </c>
      <c r="V221" s="132">
        <v>45125</v>
      </c>
      <c r="W221" s="32" t="s">
        <v>3276</v>
      </c>
      <c r="X221" s="139">
        <v>1</v>
      </c>
    </row>
    <row r="222" spans="1:24" ht="60" x14ac:dyDescent="0.4">
      <c r="A222" s="105"/>
      <c r="B222" s="105"/>
      <c r="C222" s="52" t="str">
        <f t="shared" ca="1" si="35"/>
        <v>Expired</v>
      </c>
      <c r="D222" s="52" t="s">
        <v>2542</v>
      </c>
      <c r="E222" s="56">
        <v>43899</v>
      </c>
      <c r="F222" s="56">
        <f t="shared" si="42"/>
        <v>43899</v>
      </c>
      <c r="G222" s="56">
        <f t="shared" si="37"/>
        <v>44628</v>
      </c>
      <c r="H222" s="52" t="s">
        <v>1600</v>
      </c>
      <c r="I222" s="52" t="s">
        <v>1962</v>
      </c>
      <c r="J222" s="52" t="s">
        <v>7294</v>
      </c>
      <c r="K222" s="53" t="s">
        <v>2274</v>
      </c>
      <c r="L222" s="52" t="s">
        <v>3492</v>
      </c>
      <c r="M222" s="52" t="s">
        <v>2467</v>
      </c>
      <c r="N222" s="57" t="str">
        <f t="shared" si="40"/>
        <v>LP</v>
      </c>
      <c r="O222" s="53" t="s">
        <v>6264</v>
      </c>
      <c r="P222" s="52" t="str">
        <f t="shared" si="41"/>
        <v>Low</v>
      </c>
      <c r="Q222" s="52" t="s">
        <v>10029</v>
      </c>
      <c r="R222" s="58" t="s">
        <v>1364</v>
      </c>
      <c r="S222" s="52" t="s">
        <v>10030</v>
      </c>
      <c r="T222" s="59" t="s">
        <v>10031</v>
      </c>
      <c r="U222" s="60">
        <f t="shared" si="34"/>
        <v>44628</v>
      </c>
      <c r="V222" s="61">
        <v>45560</v>
      </c>
      <c r="W222" s="62" t="s">
        <v>3276</v>
      </c>
      <c r="X222" s="63">
        <v>1</v>
      </c>
    </row>
    <row r="223" spans="1:24" ht="150" x14ac:dyDescent="0.4">
      <c r="A223" s="100"/>
      <c r="B223" s="100"/>
      <c r="C223" s="52" t="str">
        <f t="shared" ca="1" si="35"/>
        <v>Expired</v>
      </c>
      <c r="D223" s="52" t="s">
        <v>1344</v>
      </c>
      <c r="E223" s="56">
        <v>43369</v>
      </c>
      <c r="F223" s="56">
        <f t="shared" si="42"/>
        <v>43369</v>
      </c>
      <c r="G223" s="56">
        <f t="shared" si="37"/>
        <v>44099</v>
      </c>
      <c r="H223" s="52" t="s">
        <v>3309</v>
      </c>
      <c r="I223" s="52" t="s">
        <v>6077</v>
      </c>
      <c r="J223" s="52" t="s">
        <v>5542</v>
      </c>
      <c r="K223" s="52" t="s">
        <v>7920</v>
      </c>
      <c r="L223" s="52" t="s">
        <v>3492</v>
      </c>
      <c r="M223" s="52" t="s">
        <v>2467</v>
      </c>
      <c r="N223" s="57" t="str">
        <f t="shared" si="40"/>
        <v>LP</v>
      </c>
      <c r="O223" s="53" t="s">
        <v>6266</v>
      </c>
      <c r="P223" s="52" t="str">
        <f t="shared" si="41"/>
        <v>Low</v>
      </c>
      <c r="Q223" s="52" t="s">
        <v>9641</v>
      </c>
      <c r="R223" s="58" t="s">
        <v>5543</v>
      </c>
      <c r="S223" s="52" t="s">
        <v>9642</v>
      </c>
      <c r="T223" s="59" t="s">
        <v>9643</v>
      </c>
      <c r="U223" s="60">
        <f t="shared" si="34"/>
        <v>44099</v>
      </c>
      <c r="V223" s="61">
        <v>45355</v>
      </c>
      <c r="W223" s="62" t="s">
        <v>3276</v>
      </c>
      <c r="X223" s="63">
        <v>1</v>
      </c>
    </row>
    <row r="224" spans="1:24" ht="120" x14ac:dyDescent="0.4">
      <c r="A224" s="98"/>
      <c r="B224" s="99"/>
      <c r="C224" s="52" t="str">
        <f t="shared" ca="1" si="35"/>
        <v>Expired</v>
      </c>
      <c r="D224" s="52" t="s">
        <v>1008</v>
      </c>
      <c r="E224" s="56">
        <v>42964</v>
      </c>
      <c r="F224" s="56">
        <f t="shared" si="42"/>
        <v>42964</v>
      </c>
      <c r="G224" s="56">
        <f t="shared" si="37"/>
        <v>43693</v>
      </c>
      <c r="H224" s="52" t="s">
        <v>1012</v>
      </c>
      <c r="I224" s="52" t="s">
        <v>1024</v>
      </c>
      <c r="J224" s="52" t="s">
        <v>5544</v>
      </c>
      <c r="K224" s="52" t="s">
        <v>2393</v>
      </c>
      <c r="L224" s="52" t="s">
        <v>3492</v>
      </c>
      <c r="M224" s="52" t="s">
        <v>2467</v>
      </c>
      <c r="N224" s="57" t="str">
        <f t="shared" si="40"/>
        <v>LP</v>
      </c>
      <c r="O224" s="53" t="s">
        <v>6266</v>
      </c>
      <c r="P224" s="52" t="str">
        <f t="shared" si="41"/>
        <v>Low</v>
      </c>
      <c r="Q224" s="80" t="s">
        <v>749</v>
      </c>
      <c r="R224" s="52" t="s">
        <v>7784</v>
      </c>
      <c r="S224" s="52" t="s">
        <v>1092</v>
      </c>
      <c r="T224" s="69" t="s">
        <v>5545</v>
      </c>
      <c r="U224" s="60">
        <f t="shared" si="34"/>
        <v>43693</v>
      </c>
      <c r="V224" s="61">
        <v>45204</v>
      </c>
      <c r="W224" s="62" t="s">
        <v>3276</v>
      </c>
      <c r="X224" s="63">
        <v>1</v>
      </c>
    </row>
    <row r="225" spans="1:24" ht="60" x14ac:dyDescent="0.4">
      <c r="A225" s="92"/>
      <c r="B225" s="92"/>
      <c r="C225" s="52" t="str">
        <f t="shared" ca="1" si="35"/>
        <v>Expired</v>
      </c>
      <c r="D225" s="52" t="s">
        <v>2506</v>
      </c>
      <c r="E225" s="55">
        <v>43718</v>
      </c>
      <c r="F225" s="56">
        <f t="shared" si="42"/>
        <v>43718</v>
      </c>
      <c r="G225" s="56">
        <f t="shared" si="37"/>
        <v>44448</v>
      </c>
      <c r="H225" s="51" t="s">
        <v>1515</v>
      </c>
      <c r="I225" s="52" t="s">
        <v>6212</v>
      </c>
      <c r="J225" s="52" t="s">
        <v>5577</v>
      </c>
      <c r="K225" s="52" t="s">
        <v>45</v>
      </c>
      <c r="L225" s="52" t="s">
        <v>3492</v>
      </c>
      <c r="M225" s="52"/>
      <c r="N225" s="57" t="str">
        <f t="shared" si="40"/>
        <v/>
      </c>
      <c r="O225" s="53" t="s">
        <v>6264</v>
      </c>
      <c r="P225" s="52" t="str">
        <f t="shared" si="41"/>
        <v>Low</v>
      </c>
      <c r="Q225" s="52" t="s">
        <v>10023</v>
      </c>
      <c r="R225" s="58" t="s">
        <v>5578</v>
      </c>
      <c r="S225" s="52" t="s">
        <v>10024</v>
      </c>
      <c r="T225" s="59" t="s">
        <v>10025</v>
      </c>
      <c r="U225" s="60">
        <f t="shared" si="34"/>
        <v>44448</v>
      </c>
      <c r="V225" s="61">
        <v>45560</v>
      </c>
      <c r="W225" s="62" t="s">
        <v>3276</v>
      </c>
      <c r="X225" s="63">
        <v>1</v>
      </c>
    </row>
    <row r="226" spans="1:24" ht="135" x14ac:dyDescent="0.4">
      <c r="A226" s="92"/>
      <c r="B226" s="92"/>
      <c r="C226" s="52" t="str">
        <f t="shared" ca="1" si="35"/>
        <v>Expired</v>
      </c>
      <c r="D226" s="52" t="s">
        <v>1288</v>
      </c>
      <c r="E226" s="55">
        <v>43266</v>
      </c>
      <c r="F226" s="56">
        <f t="shared" si="42"/>
        <v>43266</v>
      </c>
      <c r="G226" s="56">
        <f t="shared" si="37"/>
        <v>43996</v>
      </c>
      <c r="H226" s="51" t="s">
        <v>1289</v>
      </c>
      <c r="I226" s="52" t="s">
        <v>6091</v>
      </c>
      <c r="J226" s="52" t="s">
        <v>5587</v>
      </c>
      <c r="K226" s="52" t="s">
        <v>23</v>
      </c>
      <c r="L226" s="52" t="s">
        <v>3492</v>
      </c>
      <c r="M226" s="52" t="s">
        <v>2560</v>
      </c>
      <c r="N226" s="57" t="str">
        <f t="shared" si="40"/>
        <v>LP</v>
      </c>
      <c r="O226" s="53" t="s">
        <v>6266</v>
      </c>
      <c r="P226" s="52" t="str">
        <f t="shared" si="41"/>
        <v>Low</v>
      </c>
      <c r="Q226" s="52" t="s">
        <v>9978</v>
      </c>
      <c r="R226" s="58" t="s">
        <v>5588</v>
      </c>
      <c r="S226" s="52" t="s">
        <v>9979</v>
      </c>
      <c r="T226" s="59" t="s">
        <v>9980</v>
      </c>
      <c r="U226" s="60">
        <f t="shared" si="34"/>
        <v>43996</v>
      </c>
      <c r="V226" s="61">
        <v>45527</v>
      </c>
      <c r="W226" s="62" t="s">
        <v>3276</v>
      </c>
      <c r="X226" s="63">
        <v>1</v>
      </c>
    </row>
    <row r="227" spans="1:24" ht="135" x14ac:dyDescent="0.4">
      <c r="A227" s="92"/>
      <c r="B227" s="92"/>
      <c r="C227" s="52" t="str">
        <f t="shared" ca="1" si="35"/>
        <v>Expired</v>
      </c>
      <c r="D227" s="52" t="s">
        <v>918</v>
      </c>
      <c r="E227" s="55">
        <v>42803</v>
      </c>
      <c r="F227" s="56">
        <f t="shared" si="42"/>
        <v>42803</v>
      </c>
      <c r="G227" s="56">
        <f t="shared" si="37"/>
        <v>43532</v>
      </c>
      <c r="H227" s="51" t="s">
        <v>921</v>
      </c>
      <c r="I227" s="52" t="s">
        <v>926</v>
      </c>
      <c r="J227" s="52" t="s">
        <v>5594</v>
      </c>
      <c r="K227" s="52" t="s">
        <v>23</v>
      </c>
      <c r="L227" s="52" t="s">
        <v>3492</v>
      </c>
      <c r="M227" s="52"/>
      <c r="N227" s="57" t="str">
        <f t="shared" si="40"/>
        <v/>
      </c>
      <c r="O227" s="53" t="s">
        <v>6261</v>
      </c>
      <c r="P227" s="52" t="str">
        <f t="shared" si="41"/>
        <v>Medium</v>
      </c>
      <c r="Q227" s="52" t="s">
        <v>749</v>
      </c>
      <c r="R227" s="58" t="s">
        <v>7792</v>
      </c>
      <c r="S227" s="52"/>
      <c r="T227" s="59"/>
      <c r="U227" s="60">
        <f t="shared" si="34"/>
        <v>43532</v>
      </c>
      <c r="V227" s="61">
        <v>45355</v>
      </c>
      <c r="W227" s="62" t="s">
        <v>3276</v>
      </c>
      <c r="X227" s="63">
        <v>1</v>
      </c>
    </row>
    <row r="228" spans="1:24" ht="99" x14ac:dyDescent="0.4">
      <c r="A228" s="80" t="s">
        <v>3217</v>
      </c>
      <c r="B228" s="80"/>
      <c r="C228" s="80" t="str">
        <f t="shared" ca="1" si="35"/>
        <v>Expired</v>
      </c>
      <c r="D228" s="80" t="s">
        <v>192</v>
      </c>
      <c r="E228" s="61">
        <v>42581</v>
      </c>
      <c r="F228" s="60">
        <f t="shared" si="42"/>
        <v>42581</v>
      </c>
      <c r="G228" s="60">
        <f t="shared" si="37"/>
        <v>43310</v>
      </c>
      <c r="H228" s="79" t="s">
        <v>193</v>
      </c>
      <c r="I228" s="80" t="s">
        <v>5631</v>
      </c>
      <c r="J228" s="80" t="s">
        <v>5632</v>
      </c>
      <c r="K228" s="80" t="s">
        <v>3491</v>
      </c>
      <c r="L228" s="80" t="s">
        <v>3492</v>
      </c>
      <c r="M228" s="80"/>
      <c r="N228" s="80" t="str">
        <f t="shared" si="40"/>
        <v/>
      </c>
      <c r="O228" s="52" t="s">
        <v>6261</v>
      </c>
      <c r="P228" s="80" t="str">
        <f>IF(EXACT(O228,"Overseas Charities Operating in Jamaica"),"Medium",IF(EXACT(O228,"Muslim Groups/Foundations"),"Medium",IF(EXACT(O228,"Churches"),"Low",IF(EXACT(O228,"Benevolent Societies"),"Low",IF(EXACT(O228,"Alumni/Past Students Associations"),"Low",IF(EXACT(O228,"Schools(Government/Private)"),"Low",IF(EXACT(O228,"Govt.Based Trusts/Charities"),"Low",IF(EXACT(O228,"Trust"),"Medium",IF(EXACT(O228,"Company Based Foundations"),"Medium",IF(EXACT(O228,"Other Foundations"),"Medium",IF(EXACT(O228,"Unincorporated Groups"),"Medium","")))))))))))</f>
        <v>Medium</v>
      </c>
      <c r="Q228" s="80" t="s">
        <v>749</v>
      </c>
      <c r="R228" s="80" t="s">
        <v>5654</v>
      </c>
      <c r="S228" s="80" t="s">
        <v>5655</v>
      </c>
      <c r="T228" s="80" t="s">
        <v>5615</v>
      </c>
      <c r="U228" s="60">
        <f t="shared" si="34"/>
        <v>43310</v>
      </c>
      <c r="V228" s="61">
        <v>42192</v>
      </c>
      <c r="W228" s="62" t="s">
        <v>3276</v>
      </c>
      <c r="X228" s="63">
        <v>1</v>
      </c>
    </row>
    <row r="229" spans="1:24" ht="75" x14ac:dyDescent="0.4">
      <c r="A229" s="102"/>
      <c r="B229" s="102"/>
      <c r="C229" s="52" t="str">
        <f t="shared" ca="1" si="35"/>
        <v>Expired</v>
      </c>
      <c r="D229" s="52" t="s">
        <v>37</v>
      </c>
      <c r="E229" s="55">
        <v>41708</v>
      </c>
      <c r="F229" s="56">
        <f t="shared" si="42"/>
        <v>41708</v>
      </c>
      <c r="G229" s="56">
        <f t="shared" si="37"/>
        <v>42438</v>
      </c>
      <c r="H229" s="51" t="s">
        <v>38</v>
      </c>
      <c r="I229" s="52" t="s">
        <v>2146</v>
      </c>
      <c r="J229" s="52" t="s">
        <v>5597</v>
      </c>
      <c r="K229" s="52" t="s">
        <v>3491</v>
      </c>
      <c r="L229" s="52" t="s">
        <v>3492</v>
      </c>
      <c r="M229" s="52" t="s">
        <v>2467</v>
      </c>
      <c r="N229" s="57" t="str">
        <f t="shared" si="40"/>
        <v>LP</v>
      </c>
      <c r="O229" s="53" t="s">
        <v>6261</v>
      </c>
      <c r="P229" s="52" t="str">
        <f>IF(EXACT(O229,"Overseas Charities Operating in Jamaica"),"Medium",IF(EXACT(O229,"Muslim Groups/Foundations"),"Medium",IF(EXACT(O229,"Churches"),"Low",IF(EXACT(O229,"Benevolent Societies"),"Low",IF(EXACT(O229,"Alumni/Past Students'associations"),"Low",IF(EXACT(O229,"Schools(Government/Private)"),"Low",IF(EXACT(O229,"Govt.Based Trust/Charities"),"Low",IF(EXACT(O229,"Trust"),"Medium",IF(EXACT(O229,"Company Based Foundations"),"Medium",IF(EXACT(O229,"Other Foundations"),"Medium",IF(EXACT(O229,"Unincorporated Groups"),"Medium","")))))))))))</f>
        <v>Medium</v>
      </c>
      <c r="Q229" s="52" t="s">
        <v>749</v>
      </c>
      <c r="R229" s="52" t="s">
        <v>230</v>
      </c>
      <c r="S229" s="52" t="s">
        <v>6511</v>
      </c>
      <c r="T229" s="59" t="s">
        <v>5598</v>
      </c>
      <c r="U229" s="60">
        <f t="shared" si="34"/>
        <v>42438</v>
      </c>
      <c r="V229" s="61">
        <v>44987</v>
      </c>
      <c r="W229" s="62" t="s">
        <v>3276</v>
      </c>
      <c r="X229" s="63">
        <v>1</v>
      </c>
    </row>
    <row r="230" spans="1:24" ht="75.45" thickBot="1" x14ac:dyDescent="0.45">
      <c r="A230" s="106"/>
      <c r="B230" s="106"/>
      <c r="C230" s="107" t="str">
        <f t="shared" ca="1" si="35"/>
        <v>Expired</v>
      </c>
      <c r="D230" s="107" t="s">
        <v>1314</v>
      </c>
      <c r="E230" s="108">
        <v>43315</v>
      </c>
      <c r="F230" s="109">
        <f t="shared" si="42"/>
        <v>43315</v>
      </c>
      <c r="G230" s="109">
        <f t="shared" si="37"/>
        <v>44045</v>
      </c>
      <c r="H230" s="110" t="s">
        <v>1315</v>
      </c>
      <c r="I230" s="107" t="s">
        <v>6096</v>
      </c>
      <c r="J230" s="107" t="s">
        <v>5610</v>
      </c>
      <c r="K230" s="107" t="s">
        <v>23</v>
      </c>
      <c r="L230" s="107" t="s">
        <v>3492</v>
      </c>
      <c r="M230" s="107" t="s">
        <v>2467</v>
      </c>
      <c r="N230" s="111" t="str">
        <f t="shared" si="40"/>
        <v>LP</v>
      </c>
      <c r="O230" s="112" t="s">
        <v>6264</v>
      </c>
      <c r="P230" s="107" t="str">
        <f>IF(EXACT(O230,"Overseas Charities Operating in Jamaica"),"Medium",IF(EXACT(O230,"Muslim Groups/Foundations"),"Medium",IF(EXACT(O230,"Churches"),"Low",IF(EXACT(O230,"Benevolent Societies"),"Low",IF(EXACT(O230,"Alumni/Past Students'associations"),"Low",IF(EXACT(O230,"Schools(Government/Private)"),"Low",IF(EXACT(O230,"Govt.Based Trust/Charities"),"Low",IF(EXACT(O230,"Trust"),"Medium",IF(EXACT(O230,"Company Based Foundations"),"Medium",IF(EXACT(O230,"Other Foundations"),"Medium",IF(EXACT(O230,"Unincorporated Groups"),"Medium","")))))))))))</f>
        <v>Low</v>
      </c>
      <c r="Q230" s="107" t="s">
        <v>749</v>
      </c>
      <c r="R230" s="113" t="s">
        <v>7485</v>
      </c>
      <c r="S230" s="107" t="s">
        <v>2907</v>
      </c>
      <c r="T230" s="114" t="s">
        <v>5611</v>
      </c>
      <c r="U230" s="60">
        <f t="shared" si="34"/>
        <v>44045</v>
      </c>
      <c r="V230" s="115">
        <v>45294</v>
      </c>
      <c r="W230" s="116" t="s">
        <v>9092</v>
      </c>
      <c r="X230" s="117">
        <v>1</v>
      </c>
    </row>
    <row r="231" spans="1:24" ht="26.6" thickBot="1" x14ac:dyDescent="0.7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33">
        <f>SUM(X3:X230)</f>
        <v>237</v>
      </c>
    </row>
  </sheetData>
  <sortState xmlns:xlrd2="http://schemas.microsoft.com/office/spreadsheetml/2017/richdata2" ref="A2:Y230">
    <sortCondition ref="I2:I230"/>
  </sortState>
  <conditionalFormatting sqref="D2">
    <cfRule type="duplicateValues" dxfId="1654" priority="273"/>
  </conditionalFormatting>
  <conditionalFormatting sqref="D4 D6:D8">
    <cfRule type="duplicateValues" dxfId="1653" priority="56"/>
  </conditionalFormatting>
  <conditionalFormatting sqref="D5">
    <cfRule type="duplicateValues" dxfId="1652" priority="2"/>
  </conditionalFormatting>
  <conditionalFormatting sqref="D9">
    <cfRule type="duplicateValues" dxfId="1651" priority="47"/>
  </conditionalFormatting>
  <conditionalFormatting sqref="D11:D12">
    <cfRule type="duplicateValues" dxfId="1650" priority="119"/>
  </conditionalFormatting>
  <conditionalFormatting sqref="D13">
    <cfRule type="duplicateValues" dxfId="1649" priority="101"/>
  </conditionalFormatting>
  <conditionalFormatting sqref="D14">
    <cfRule type="duplicateValues" dxfId="1648" priority="115"/>
  </conditionalFormatting>
  <conditionalFormatting sqref="D15">
    <cfRule type="duplicateValues" dxfId="1647" priority="218"/>
  </conditionalFormatting>
  <conditionalFormatting sqref="D16">
    <cfRule type="duplicateValues" dxfId="1646" priority="254"/>
  </conditionalFormatting>
  <conditionalFormatting sqref="D17">
    <cfRule type="duplicateValues" dxfId="1645" priority="182"/>
  </conditionalFormatting>
  <conditionalFormatting sqref="D18">
    <cfRule type="duplicateValues" dxfId="1644" priority="164"/>
  </conditionalFormatting>
  <conditionalFormatting sqref="D19">
    <cfRule type="duplicateValues" dxfId="1643" priority="200"/>
  </conditionalFormatting>
  <conditionalFormatting sqref="D20">
    <cfRule type="duplicateValues" dxfId="1642" priority="236"/>
  </conditionalFormatting>
  <conditionalFormatting sqref="D21">
    <cfRule type="duplicateValues" dxfId="1641" priority="263"/>
  </conditionalFormatting>
  <conditionalFormatting sqref="D22">
    <cfRule type="duplicateValues" dxfId="1640" priority="469"/>
  </conditionalFormatting>
  <conditionalFormatting sqref="D23">
    <cfRule type="duplicateValues" dxfId="1639" priority="338"/>
  </conditionalFormatting>
  <conditionalFormatting sqref="D24">
    <cfRule type="duplicateValues" dxfId="1638" priority="487"/>
  </conditionalFormatting>
  <conditionalFormatting sqref="D25">
    <cfRule type="duplicateValues" dxfId="1637" priority="410"/>
  </conditionalFormatting>
  <conditionalFormatting sqref="D26">
    <cfRule type="duplicateValues" dxfId="1636" priority="428"/>
  </conditionalFormatting>
  <conditionalFormatting sqref="D27">
    <cfRule type="duplicateValues" dxfId="1635" priority="392"/>
  </conditionalFormatting>
  <conditionalFormatting sqref="D28">
    <cfRule type="duplicateValues" dxfId="1634" priority="446"/>
  </conditionalFormatting>
  <conditionalFormatting sqref="D29">
    <cfRule type="duplicateValues" dxfId="1633" priority="24052"/>
  </conditionalFormatting>
  <conditionalFormatting sqref="D30">
    <cfRule type="duplicateValues" dxfId="1632" priority="514"/>
  </conditionalFormatting>
  <conditionalFormatting sqref="D31">
    <cfRule type="duplicateValues" dxfId="1631" priority="293"/>
  </conditionalFormatting>
  <conditionalFormatting sqref="D32">
    <cfRule type="duplicateValues" dxfId="1630" priority="284"/>
  </conditionalFormatting>
  <conditionalFormatting sqref="D33">
    <cfRule type="duplicateValues" dxfId="1629" priority="505"/>
  </conditionalFormatting>
  <conditionalFormatting sqref="D34">
    <cfRule type="duplicateValues" dxfId="1628" priority="17831"/>
  </conditionalFormatting>
  <conditionalFormatting sqref="D35">
    <cfRule type="duplicateValues" dxfId="1627" priority="640"/>
  </conditionalFormatting>
  <conditionalFormatting sqref="D36">
    <cfRule type="duplicateValues" dxfId="1626" priority="631"/>
  </conditionalFormatting>
  <conditionalFormatting sqref="D37">
    <cfRule type="duplicateValues" dxfId="1625" priority="622"/>
  </conditionalFormatting>
  <conditionalFormatting sqref="D38">
    <cfRule type="duplicateValues" dxfId="1624" priority="613"/>
  </conditionalFormatting>
  <conditionalFormatting sqref="D39">
    <cfRule type="duplicateValues" dxfId="1623" priority="595"/>
  </conditionalFormatting>
  <conditionalFormatting sqref="D40">
    <cfRule type="duplicateValues" dxfId="1622" priority="586"/>
  </conditionalFormatting>
  <conditionalFormatting sqref="D41">
    <cfRule type="duplicateValues" dxfId="1621" priority="577"/>
  </conditionalFormatting>
  <conditionalFormatting sqref="D42">
    <cfRule type="duplicateValues" dxfId="1620" priority="541"/>
  </conditionalFormatting>
  <conditionalFormatting sqref="D43">
    <cfRule type="duplicateValues" dxfId="1619" priority="532"/>
  </conditionalFormatting>
  <conditionalFormatting sqref="D44">
    <cfRule type="duplicateValues" dxfId="1618" priority="695"/>
  </conditionalFormatting>
  <conditionalFormatting sqref="D45">
    <cfRule type="duplicateValues" dxfId="1617" priority="676"/>
  </conditionalFormatting>
  <conditionalFormatting sqref="D46">
    <cfRule type="duplicateValues" dxfId="1616" priority="667"/>
  </conditionalFormatting>
  <conditionalFormatting sqref="D47">
    <cfRule type="duplicateValues" dxfId="1615" priority="728"/>
  </conditionalFormatting>
  <conditionalFormatting sqref="D48">
    <cfRule type="duplicateValues" dxfId="1614" priority="712"/>
  </conditionalFormatting>
  <conditionalFormatting sqref="D49">
    <cfRule type="duplicateValues" dxfId="1613" priority="840"/>
  </conditionalFormatting>
  <conditionalFormatting sqref="D50">
    <cfRule type="duplicateValues" dxfId="1612" priority="832"/>
  </conditionalFormatting>
  <conditionalFormatting sqref="D51">
    <cfRule type="duplicateValues" dxfId="1611" priority="824"/>
  </conditionalFormatting>
  <conditionalFormatting sqref="D52">
    <cfRule type="duplicateValues" dxfId="1610" priority="816"/>
  </conditionalFormatting>
  <conditionalFormatting sqref="D53">
    <cfRule type="duplicateValues" dxfId="1609" priority="808"/>
  </conditionalFormatting>
  <conditionalFormatting sqref="D54">
    <cfRule type="duplicateValues" dxfId="1608" priority="800"/>
  </conditionalFormatting>
  <conditionalFormatting sqref="D55">
    <cfRule type="duplicateValues" dxfId="1607" priority="784"/>
  </conditionalFormatting>
  <conditionalFormatting sqref="D56">
    <cfRule type="duplicateValues" dxfId="1606" priority="776"/>
  </conditionalFormatting>
  <conditionalFormatting sqref="D57">
    <cfRule type="duplicateValues" dxfId="1605" priority="760"/>
  </conditionalFormatting>
  <conditionalFormatting sqref="D58:D59">
    <cfRule type="duplicateValues" dxfId="1604" priority="952"/>
  </conditionalFormatting>
  <conditionalFormatting sqref="D60">
    <cfRule type="duplicateValues" dxfId="1603" priority="944"/>
  </conditionalFormatting>
  <conditionalFormatting sqref="D61">
    <cfRule type="duplicateValues" dxfId="1602" priority="936"/>
  </conditionalFormatting>
  <conditionalFormatting sqref="D62">
    <cfRule type="duplicateValues" dxfId="1601" priority="928"/>
  </conditionalFormatting>
  <conditionalFormatting sqref="D63">
    <cfRule type="duplicateValues" dxfId="1600" priority="920"/>
  </conditionalFormatting>
  <conditionalFormatting sqref="D64">
    <cfRule type="duplicateValues" dxfId="1599" priority="912"/>
  </conditionalFormatting>
  <conditionalFormatting sqref="D65">
    <cfRule type="duplicateValues" dxfId="1598" priority="904"/>
  </conditionalFormatting>
  <conditionalFormatting sqref="D66">
    <cfRule type="duplicateValues" dxfId="1597" priority="896"/>
  </conditionalFormatting>
  <conditionalFormatting sqref="D67">
    <cfRule type="duplicateValues" dxfId="1596" priority="888"/>
  </conditionalFormatting>
  <conditionalFormatting sqref="D68">
    <cfRule type="duplicateValues" dxfId="1595" priority="880"/>
  </conditionalFormatting>
  <conditionalFormatting sqref="D69">
    <cfRule type="duplicateValues" dxfId="1594" priority="872"/>
  </conditionalFormatting>
  <conditionalFormatting sqref="D70">
    <cfRule type="duplicateValues" dxfId="1593" priority="864"/>
  </conditionalFormatting>
  <conditionalFormatting sqref="D71">
    <cfRule type="duplicateValues" dxfId="1592" priority="856"/>
  </conditionalFormatting>
  <conditionalFormatting sqref="D72">
    <cfRule type="duplicateValues" dxfId="1591" priority="960"/>
  </conditionalFormatting>
  <conditionalFormatting sqref="D73">
    <cfRule type="duplicateValues" dxfId="1590" priority="1184"/>
  </conditionalFormatting>
  <conditionalFormatting sqref="D74">
    <cfRule type="duplicateValues" dxfId="1589" priority="1176"/>
  </conditionalFormatting>
  <conditionalFormatting sqref="D75">
    <cfRule type="duplicateValues" dxfId="1588" priority="1168"/>
  </conditionalFormatting>
  <conditionalFormatting sqref="D76">
    <cfRule type="duplicateValues" dxfId="1587" priority="1160"/>
  </conditionalFormatting>
  <conditionalFormatting sqref="D77">
    <cfRule type="duplicateValues" dxfId="1586" priority="1152"/>
  </conditionalFormatting>
  <conditionalFormatting sqref="D79">
    <cfRule type="duplicateValues" dxfId="1585" priority="1144"/>
  </conditionalFormatting>
  <conditionalFormatting sqref="D80">
    <cfRule type="duplicateValues" dxfId="1584" priority="1136"/>
  </conditionalFormatting>
  <conditionalFormatting sqref="D81">
    <cfRule type="duplicateValues" dxfId="1583" priority="1128"/>
  </conditionalFormatting>
  <conditionalFormatting sqref="D82">
    <cfRule type="duplicateValues" dxfId="1582" priority="1120"/>
  </conditionalFormatting>
  <conditionalFormatting sqref="D83">
    <cfRule type="duplicateValues" dxfId="1581" priority="1112"/>
  </conditionalFormatting>
  <conditionalFormatting sqref="D84">
    <cfRule type="duplicateValues" dxfId="1580" priority="1104"/>
  </conditionalFormatting>
  <conditionalFormatting sqref="D85">
    <cfRule type="duplicateValues" dxfId="1579" priority="1096"/>
  </conditionalFormatting>
  <conditionalFormatting sqref="D87">
    <cfRule type="duplicateValues" dxfId="1578" priority="1088"/>
  </conditionalFormatting>
  <conditionalFormatting sqref="D88">
    <cfRule type="duplicateValues" dxfId="1577" priority="1072"/>
  </conditionalFormatting>
  <conditionalFormatting sqref="D89">
    <cfRule type="duplicateValues" dxfId="1576" priority="1064"/>
  </conditionalFormatting>
  <conditionalFormatting sqref="D90">
    <cfRule type="duplicateValues" dxfId="1575" priority="1056"/>
  </conditionalFormatting>
  <conditionalFormatting sqref="D91">
    <cfRule type="duplicateValues" dxfId="1574" priority="1040"/>
  </conditionalFormatting>
  <conditionalFormatting sqref="D92">
    <cfRule type="duplicateValues" dxfId="1573" priority="1032"/>
  </conditionalFormatting>
  <conditionalFormatting sqref="D93">
    <cfRule type="duplicateValues" dxfId="1572" priority="1024"/>
  </conditionalFormatting>
  <conditionalFormatting sqref="D94">
    <cfRule type="duplicateValues" dxfId="1571" priority="1000"/>
  </conditionalFormatting>
  <conditionalFormatting sqref="D95">
    <cfRule type="duplicateValues" dxfId="1570" priority="992"/>
  </conditionalFormatting>
  <conditionalFormatting sqref="D96">
    <cfRule type="duplicateValues" dxfId="1569" priority="984"/>
  </conditionalFormatting>
  <conditionalFormatting sqref="D97">
    <cfRule type="duplicateValues" dxfId="1568" priority="976"/>
  </conditionalFormatting>
  <conditionalFormatting sqref="D98">
    <cfRule type="duplicateValues" dxfId="1567" priority="968"/>
  </conditionalFormatting>
  <conditionalFormatting sqref="D99">
    <cfRule type="duplicateValues" dxfId="1566" priority="1593"/>
  </conditionalFormatting>
  <conditionalFormatting sqref="D100">
    <cfRule type="duplicateValues" dxfId="1565" priority="1348"/>
  </conditionalFormatting>
  <conditionalFormatting sqref="D101">
    <cfRule type="duplicateValues" dxfId="1564" priority="1334"/>
  </conditionalFormatting>
  <conditionalFormatting sqref="D102">
    <cfRule type="duplicateValues" dxfId="1563" priority="1355"/>
  </conditionalFormatting>
  <conditionalFormatting sqref="D103">
    <cfRule type="duplicateValues" dxfId="1562" priority="1306"/>
  </conditionalFormatting>
  <conditionalFormatting sqref="D104">
    <cfRule type="duplicateValues" dxfId="1561" priority="1212"/>
  </conditionalFormatting>
  <conditionalFormatting sqref="D105">
    <cfRule type="duplicateValues" dxfId="1560" priority="1198"/>
  </conditionalFormatting>
  <conditionalFormatting sqref="D106">
    <cfRule type="duplicateValues" dxfId="1559" priority="1226"/>
  </conditionalFormatting>
  <conditionalFormatting sqref="D107">
    <cfRule type="duplicateValues" dxfId="1558" priority="1292"/>
  </conditionalFormatting>
  <conditionalFormatting sqref="D108">
    <cfRule type="duplicateValues" dxfId="1557" priority="1261"/>
  </conditionalFormatting>
  <conditionalFormatting sqref="D109">
    <cfRule type="duplicateValues" dxfId="1556" priority="1254"/>
  </conditionalFormatting>
  <conditionalFormatting sqref="D110">
    <cfRule type="duplicateValues" dxfId="1555" priority="1285"/>
  </conditionalFormatting>
  <conditionalFormatting sqref="D111">
    <cfRule type="duplicateValues" dxfId="1554" priority="1247"/>
  </conditionalFormatting>
  <conditionalFormatting sqref="D112">
    <cfRule type="duplicateValues" dxfId="1553" priority="1320"/>
  </conditionalFormatting>
  <conditionalFormatting sqref="D112:D230 D107 D78 D86 D99:D103 D3 D10">
    <cfRule type="duplicateValues" dxfId="1552" priority="25215"/>
  </conditionalFormatting>
  <conditionalFormatting sqref="D114">
    <cfRule type="duplicateValues" dxfId="1551" priority="1411"/>
  </conditionalFormatting>
  <conditionalFormatting sqref="D115">
    <cfRule type="duplicateValues" dxfId="1550" priority="1404"/>
  </conditionalFormatting>
  <conditionalFormatting sqref="D116">
    <cfRule type="duplicateValues" dxfId="1549" priority="1397"/>
  </conditionalFormatting>
  <conditionalFormatting sqref="D117">
    <cfRule type="duplicateValues" dxfId="1548" priority="1390"/>
  </conditionalFormatting>
  <conditionalFormatting sqref="D118">
    <cfRule type="duplicateValues" dxfId="1547" priority="1383"/>
  </conditionalFormatting>
  <conditionalFormatting sqref="D119">
    <cfRule type="duplicateValues" dxfId="1546" priority="1376"/>
  </conditionalFormatting>
  <conditionalFormatting sqref="D120">
    <cfRule type="duplicateValues" dxfId="1545" priority="1369"/>
  </conditionalFormatting>
  <conditionalFormatting sqref="D121">
    <cfRule type="duplicateValues" dxfId="1544" priority="1362"/>
  </conditionalFormatting>
  <conditionalFormatting sqref="D122">
    <cfRule type="duplicateValues" dxfId="1543" priority="1488"/>
  </conditionalFormatting>
  <conditionalFormatting sqref="D123">
    <cfRule type="duplicateValues" dxfId="1542" priority="1481"/>
  </conditionalFormatting>
  <conditionalFormatting sqref="D124">
    <cfRule type="duplicateValues" dxfId="1541" priority="1474"/>
  </conditionalFormatting>
  <conditionalFormatting sqref="D125">
    <cfRule type="duplicateValues" dxfId="1540" priority="1460"/>
  </conditionalFormatting>
  <conditionalFormatting sqref="D126">
    <cfRule type="duplicateValues" dxfId="1539" priority="1453"/>
  </conditionalFormatting>
  <conditionalFormatting sqref="D127">
    <cfRule type="duplicateValues" dxfId="1538" priority="1446"/>
  </conditionalFormatting>
  <conditionalFormatting sqref="D128">
    <cfRule type="duplicateValues" dxfId="1537" priority="1439"/>
  </conditionalFormatting>
  <conditionalFormatting sqref="D129">
    <cfRule type="duplicateValues" dxfId="1536" priority="1432"/>
  </conditionalFormatting>
  <conditionalFormatting sqref="D130">
    <cfRule type="duplicateValues" dxfId="1535" priority="1418"/>
  </conditionalFormatting>
  <conditionalFormatting sqref="D131 D113">
    <cfRule type="duplicateValues" dxfId="1534" priority="1502"/>
  </conditionalFormatting>
  <conditionalFormatting sqref="D132">
    <cfRule type="duplicateValues" dxfId="1533" priority="1495"/>
  </conditionalFormatting>
  <conditionalFormatting sqref="D133">
    <cfRule type="duplicateValues" dxfId="1532" priority="1607"/>
  </conditionalFormatting>
  <conditionalFormatting sqref="D134">
    <cfRule type="duplicateValues" dxfId="1531" priority="1579"/>
  </conditionalFormatting>
  <conditionalFormatting sqref="D135">
    <cfRule type="duplicateValues" dxfId="1530" priority="1516"/>
  </conditionalFormatting>
  <conditionalFormatting sqref="D136">
    <cfRule type="duplicateValues" dxfId="1529" priority="1565"/>
  </conditionalFormatting>
  <conditionalFormatting sqref="D137">
    <cfRule type="duplicateValues" dxfId="1528" priority="1544"/>
  </conditionalFormatting>
  <conditionalFormatting sqref="D138">
    <cfRule type="duplicateValues" dxfId="1527" priority="1509"/>
  </conditionalFormatting>
  <conditionalFormatting sqref="D139">
    <cfRule type="duplicateValues" dxfId="1526" priority="1537"/>
  </conditionalFormatting>
  <conditionalFormatting sqref="D140">
    <cfRule type="duplicateValues" dxfId="1525" priority="1551"/>
  </conditionalFormatting>
  <conditionalFormatting sqref="D141">
    <cfRule type="duplicateValues" dxfId="1524" priority="1558"/>
  </conditionalFormatting>
  <conditionalFormatting sqref="D142">
    <cfRule type="duplicateValues" dxfId="1523" priority="1614"/>
  </conditionalFormatting>
  <conditionalFormatting sqref="D143">
    <cfRule type="duplicateValues" dxfId="1522" priority="1626"/>
  </conditionalFormatting>
  <conditionalFormatting sqref="D144">
    <cfRule type="duplicateValues" dxfId="1521" priority="1670"/>
  </conditionalFormatting>
  <conditionalFormatting sqref="D145">
    <cfRule type="duplicateValues" dxfId="1520" priority="1663"/>
  </conditionalFormatting>
  <conditionalFormatting sqref="D146">
    <cfRule type="duplicateValues" dxfId="1519" priority="1649"/>
  </conditionalFormatting>
  <conditionalFormatting sqref="D147">
    <cfRule type="duplicateValues" dxfId="1518" priority="1642"/>
  </conditionalFormatting>
  <conditionalFormatting sqref="D148">
    <cfRule type="duplicateValues" dxfId="1517" priority="1635"/>
  </conditionalFormatting>
  <conditionalFormatting sqref="D149">
    <cfRule type="duplicateValues" dxfId="1516" priority="1656"/>
  </conditionalFormatting>
  <conditionalFormatting sqref="D150">
    <cfRule type="duplicateValues" dxfId="1515" priority="1685"/>
  </conditionalFormatting>
  <conditionalFormatting sqref="D151">
    <cfRule type="duplicateValues" dxfId="1514" priority="1692"/>
  </conditionalFormatting>
  <conditionalFormatting sqref="D152">
    <cfRule type="duplicateValues" dxfId="1513" priority="1699"/>
  </conditionalFormatting>
  <conditionalFormatting sqref="D153">
    <cfRule type="duplicateValues" dxfId="1512" priority="1706"/>
  </conditionalFormatting>
  <conditionalFormatting sqref="D154">
    <cfRule type="duplicateValues" dxfId="1511" priority="1720"/>
  </conditionalFormatting>
  <conditionalFormatting sqref="D155">
    <cfRule type="duplicateValues" dxfId="1510" priority="1734"/>
  </conditionalFormatting>
  <conditionalFormatting sqref="D156">
    <cfRule type="duplicateValues" dxfId="1509" priority="1755"/>
  </conditionalFormatting>
  <conditionalFormatting sqref="D157">
    <cfRule type="duplicateValues" dxfId="1508" priority="1909"/>
  </conditionalFormatting>
  <conditionalFormatting sqref="D158:D159">
    <cfRule type="duplicateValues" dxfId="1507" priority="1851"/>
  </conditionalFormatting>
  <conditionalFormatting sqref="D160">
    <cfRule type="duplicateValues" dxfId="1506" priority="1825"/>
  </conditionalFormatting>
  <conditionalFormatting sqref="D161">
    <cfRule type="duplicateValues" dxfId="1505" priority="1811"/>
  </conditionalFormatting>
  <conditionalFormatting sqref="D162">
    <cfRule type="duplicateValues" dxfId="1504" priority="1769"/>
  </conditionalFormatting>
  <conditionalFormatting sqref="D163">
    <cfRule type="duplicateValues" dxfId="1503" priority="1776"/>
  </conditionalFormatting>
  <conditionalFormatting sqref="D164">
    <cfRule type="duplicateValues" dxfId="1502" priority="1783"/>
  </conditionalFormatting>
  <conditionalFormatting sqref="D165">
    <cfRule type="duplicateValues" dxfId="1501" priority="1790"/>
  </conditionalFormatting>
  <conditionalFormatting sqref="D166">
    <cfRule type="duplicateValues" dxfId="1500" priority="1797"/>
  </conditionalFormatting>
  <conditionalFormatting sqref="D167">
    <cfRule type="duplicateValues" dxfId="1499" priority="1804"/>
  </conditionalFormatting>
  <conditionalFormatting sqref="D168">
    <cfRule type="duplicateValues" dxfId="1498" priority="1818"/>
  </conditionalFormatting>
  <conditionalFormatting sqref="D169">
    <cfRule type="duplicateValues" dxfId="1497" priority="1832"/>
  </conditionalFormatting>
  <conditionalFormatting sqref="D170">
    <cfRule type="duplicateValues" dxfId="1496" priority="1844"/>
  </conditionalFormatting>
  <conditionalFormatting sqref="D171">
    <cfRule type="duplicateValues" dxfId="1495" priority="1858"/>
  </conditionalFormatting>
  <conditionalFormatting sqref="D172">
    <cfRule type="duplicateValues" dxfId="1494" priority="1872"/>
  </conditionalFormatting>
  <conditionalFormatting sqref="D173">
    <cfRule type="duplicateValues" dxfId="1493" priority="1874"/>
  </conditionalFormatting>
  <conditionalFormatting sqref="D174">
    <cfRule type="duplicateValues" dxfId="1492" priority="1881"/>
  </conditionalFormatting>
  <conditionalFormatting sqref="D175">
    <cfRule type="duplicateValues" dxfId="1491" priority="1888"/>
  </conditionalFormatting>
  <conditionalFormatting sqref="D176">
    <cfRule type="duplicateValues" dxfId="1490" priority="1902"/>
  </conditionalFormatting>
  <conditionalFormatting sqref="D177">
    <cfRule type="duplicateValues" dxfId="1489" priority="1972"/>
  </conditionalFormatting>
  <conditionalFormatting sqref="D178">
    <cfRule type="duplicateValues" dxfId="1488" priority="1923"/>
  </conditionalFormatting>
  <conditionalFormatting sqref="D179">
    <cfRule type="duplicateValues" dxfId="1487" priority="1930"/>
  </conditionalFormatting>
  <conditionalFormatting sqref="D180">
    <cfRule type="duplicateValues" dxfId="1486" priority="1937"/>
  </conditionalFormatting>
  <conditionalFormatting sqref="D181">
    <cfRule type="duplicateValues" dxfId="1485" priority="1951"/>
  </conditionalFormatting>
  <conditionalFormatting sqref="D182">
    <cfRule type="duplicateValues" dxfId="1484" priority="1965"/>
  </conditionalFormatting>
  <conditionalFormatting sqref="D183">
    <cfRule type="duplicateValues" dxfId="1483" priority="1958"/>
  </conditionalFormatting>
  <conditionalFormatting sqref="D184">
    <cfRule type="duplicateValues" dxfId="1482" priority="1993"/>
  </conditionalFormatting>
  <conditionalFormatting sqref="D185">
    <cfRule type="duplicateValues" dxfId="1481" priority="1979"/>
  </conditionalFormatting>
  <conditionalFormatting sqref="D186">
    <cfRule type="duplicateValues" dxfId="1480" priority="1986"/>
  </conditionalFormatting>
  <conditionalFormatting sqref="D188">
    <cfRule type="duplicateValues" dxfId="1479" priority="2032"/>
  </conditionalFormatting>
  <conditionalFormatting sqref="D189">
    <cfRule type="duplicateValues" dxfId="1478" priority="2051"/>
  </conditionalFormatting>
  <conditionalFormatting sqref="D191">
    <cfRule type="duplicateValues" dxfId="1477" priority="2083"/>
  </conditionalFormatting>
  <conditionalFormatting sqref="D192">
    <cfRule type="duplicateValues" dxfId="1476" priority="2069"/>
  </conditionalFormatting>
  <conditionalFormatting sqref="D193">
    <cfRule type="duplicateValues" dxfId="1475" priority="2076"/>
  </conditionalFormatting>
  <conditionalFormatting sqref="D194">
    <cfRule type="duplicateValues" dxfId="1474" priority="2090"/>
  </conditionalFormatting>
  <conditionalFormatting sqref="D195">
    <cfRule type="duplicateValues" dxfId="1473" priority="2097"/>
  </conditionalFormatting>
  <conditionalFormatting sqref="D196">
    <cfRule type="duplicateValues" dxfId="1472" priority="2111"/>
  </conditionalFormatting>
  <conditionalFormatting sqref="D197">
    <cfRule type="duplicateValues" dxfId="1471" priority="1865"/>
  </conditionalFormatting>
  <conditionalFormatting sqref="D198">
    <cfRule type="duplicateValues" dxfId="1470" priority="1741"/>
  </conditionalFormatting>
  <conditionalFormatting sqref="D199 D190">
    <cfRule type="duplicateValues" dxfId="1469" priority="2132"/>
  </conditionalFormatting>
  <conditionalFormatting sqref="D200">
    <cfRule type="duplicateValues" dxfId="1468" priority="2125"/>
  </conditionalFormatting>
  <conditionalFormatting sqref="D201">
    <cfRule type="duplicateValues" dxfId="1467" priority="1916"/>
  </conditionalFormatting>
  <conditionalFormatting sqref="D202">
    <cfRule type="duplicateValues" dxfId="1466" priority="2139"/>
  </conditionalFormatting>
  <conditionalFormatting sqref="D203">
    <cfRule type="duplicateValues" dxfId="1465" priority="2153"/>
  </conditionalFormatting>
  <conditionalFormatting sqref="D204">
    <cfRule type="duplicateValues" dxfId="1464" priority="2167"/>
  </conditionalFormatting>
  <conditionalFormatting sqref="D205">
    <cfRule type="duplicateValues" dxfId="1463" priority="2174"/>
  </conditionalFormatting>
  <conditionalFormatting sqref="D206">
    <cfRule type="duplicateValues" dxfId="1462" priority="2181"/>
  </conditionalFormatting>
  <conditionalFormatting sqref="D207">
    <cfRule type="duplicateValues" dxfId="1461" priority="2188"/>
  </conditionalFormatting>
  <conditionalFormatting sqref="D214">
    <cfRule type="duplicateValues" dxfId="1460" priority="1748"/>
  </conditionalFormatting>
  <conditionalFormatting sqref="D222">
    <cfRule type="duplicateValues" dxfId="1459" priority="2014"/>
  </conditionalFormatting>
  <conditionalFormatting sqref="D223">
    <cfRule type="duplicateValues" dxfId="1458" priority="2000"/>
  </conditionalFormatting>
  <conditionalFormatting sqref="D224">
    <cfRule type="duplicateValues" dxfId="1457" priority="2007"/>
  </conditionalFormatting>
  <conditionalFormatting sqref="H4 H6:H8">
    <cfRule type="duplicateValues" dxfId="1456" priority="55"/>
    <cfRule type="duplicateValues" dxfId="1455" priority="57"/>
  </conditionalFormatting>
  <conditionalFormatting sqref="H5">
    <cfRule type="duplicateValues" dxfId="1454" priority="1"/>
    <cfRule type="duplicateValues" dxfId="1453" priority="3"/>
  </conditionalFormatting>
  <conditionalFormatting sqref="H9">
    <cfRule type="duplicateValues" dxfId="1452" priority="46"/>
    <cfRule type="duplicateValues" dxfId="1451" priority="48"/>
  </conditionalFormatting>
  <conditionalFormatting sqref="H11:H12">
    <cfRule type="duplicateValues" dxfId="1450" priority="118"/>
    <cfRule type="duplicateValues" dxfId="1449" priority="120"/>
  </conditionalFormatting>
  <conditionalFormatting sqref="H13">
    <cfRule type="duplicateValues" dxfId="1448" priority="100"/>
    <cfRule type="duplicateValues" dxfId="1447" priority="102"/>
  </conditionalFormatting>
  <conditionalFormatting sqref="H14">
    <cfRule type="duplicateValues" dxfId="1446" priority="116"/>
    <cfRule type="duplicateValues" dxfId="1445" priority="117"/>
  </conditionalFormatting>
  <conditionalFormatting sqref="H15">
    <cfRule type="duplicateValues" dxfId="1444" priority="217"/>
    <cfRule type="duplicateValues" dxfId="1443" priority="219"/>
  </conditionalFormatting>
  <conditionalFormatting sqref="H16">
    <cfRule type="duplicateValues" dxfId="1442" priority="253"/>
    <cfRule type="duplicateValues" dxfId="1441" priority="255"/>
  </conditionalFormatting>
  <conditionalFormatting sqref="H17">
    <cfRule type="duplicateValues" dxfId="1440" priority="181"/>
    <cfRule type="duplicateValues" dxfId="1439" priority="183"/>
  </conditionalFormatting>
  <conditionalFormatting sqref="H18">
    <cfRule type="duplicateValues" dxfId="1438" priority="163"/>
    <cfRule type="duplicateValues" dxfId="1437" priority="165"/>
  </conditionalFormatting>
  <conditionalFormatting sqref="H19">
    <cfRule type="duplicateValues" dxfId="1436" priority="199"/>
    <cfRule type="duplicateValues" dxfId="1435" priority="201"/>
  </conditionalFormatting>
  <conditionalFormatting sqref="H20">
    <cfRule type="duplicateValues" dxfId="1434" priority="235"/>
    <cfRule type="duplicateValues" dxfId="1433" priority="237"/>
  </conditionalFormatting>
  <conditionalFormatting sqref="H21">
    <cfRule type="duplicateValues" dxfId="1432" priority="262"/>
    <cfRule type="duplicateValues" dxfId="1431" priority="264"/>
  </conditionalFormatting>
  <conditionalFormatting sqref="H22">
    <cfRule type="duplicateValues" dxfId="1430" priority="468"/>
    <cfRule type="duplicateValues" dxfId="1429" priority="470"/>
  </conditionalFormatting>
  <conditionalFormatting sqref="H23">
    <cfRule type="duplicateValues" dxfId="1428" priority="337"/>
    <cfRule type="duplicateValues" dxfId="1427" priority="339"/>
  </conditionalFormatting>
  <conditionalFormatting sqref="H24">
    <cfRule type="duplicateValues" dxfId="1426" priority="486"/>
    <cfRule type="duplicateValues" dxfId="1425" priority="488"/>
  </conditionalFormatting>
  <conditionalFormatting sqref="H25">
    <cfRule type="duplicateValues" dxfId="1424" priority="409"/>
    <cfRule type="duplicateValues" dxfId="1423" priority="411"/>
  </conditionalFormatting>
  <conditionalFormatting sqref="H26">
    <cfRule type="duplicateValues" dxfId="1422" priority="427"/>
    <cfRule type="duplicateValues" dxfId="1421" priority="429"/>
  </conditionalFormatting>
  <conditionalFormatting sqref="H27">
    <cfRule type="duplicateValues" dxfId="1420" priority="391"/>
    <cfRule type="duplicateValues" dxfId="1419" priority="393"/>
  </conditionalFormatting>
  <conditionalFormatting sqref="H28">
    <cfRule type="duplicateValues" dxfId="1418" priority="445"/>
    <cfRule type="duplicateValues" dxfId="1417" priority="447"/>
  </conditionalFormatting>
  <conditionalFormatting sqref="H29">
    <cfRule type="duplicateValues" dxfId="1416" priority="24062"/>
    <cfRule type="duplicateValues" dxfId="1415" priority="24063"/>
  </conditionalFormatting>
  <conditionalFormatting sqref="H30">
    <cfRule type="duplicateValues" dxfId="1414" priority="513"/>
    <cfRule type="duplicateValues" dxfId="1413" priority="515"/>
  </conditionalFormatting>
  <conditionalFormatting sqref="H31">
    <cfRule type="duplicateValues" dxfId="1412" priority="292"/>
    <cfRule type="duplicateValues" dxfId="1411" priority="294"/>
  </conditionalFormatting>
  <conditionalFormatting sqref="H32">
    <cfRule type="duplicateValues" dxfId="1410" priority="283"/>
    <cfRule type="duplicateValues" dxfId="1409" priority="285"/>
  </conditionalFormatting>
  <conditionalFormatting sqref="H33">
    <cfRule type="duplicateValues" dxfId="1408" priority="504"/>
    <cfRule type="duplicateValues" dxfId="1407" priority="506"/>
  </conditionalFormatting>
  <conditionalFormatting sqref="H34">
    <cfRule type="duplicateValues" dxfId="1406" priority="17832"/>
  </conditionalFormatting>
  <conditionalFormatting sqref="H35">
    <cfRule type="duplicateValues" dxfId="1405" priority="639"/>
    <cfRule type="duplicateValues" dxfId="1404" priority="641"/>
  </conditionalFormatting>
  <conditionalFormatting sqref="H36">
    <cfRule type="duplicateValues" dxfId="1403" priority="630"/>
    <cfRule type="duplicateValues" dxfId="1402" priority="632"/>
  </conditionalFormatting>
  <conditionalFormatting sqref="H37">
    <cfRule type="duplicateValues" dxfId="1401" priority="621"/>
    <cfRule type="duplicateValues" dxfId="1400" priority="623"/>
  </conditionalFormatting>
  <conditionalFormatting sqref="H38">
    <cfRule type="duplicateValues" dxfId="1399" priority="612"/>
    <cfRule type="duplicateValues" dxfId="1398" priority="614"/>
  </conditionalFormatting>
  <conditionalFormatting sqref="H39">
    <cfRule type="duplicateValues" dxfId="1397" priority="594"/>
    <cfRule type="duplicateValues" dxfId="1396" priority="596"/>
  </conditionalFormatting>
  <conditionalFormatting sqref="H40">
    <cfRule type="duplicateValues" dxfId="1395" priority="585"/>
    <cfRule type="duplicateValues" dxfId="1394" priority="587"/>
  </conditionalFormatting>
  <conditionalFormatting sqref="H41">
    <cfRule type="duplicateValues" dxfId="1393" priority="576"/>
    <cfRule type="duplicateValues" dxfId="1392" priority="578"/>
  </conditionalFormatting>
  <conditionalFormatting sqref="H42">
    <cfRule type="duplicateValues" dxfId="1391" priority="540"/>
    <cfRule type="duplicateValues" dxfId="1390" priority="542"/>
  </conditionalFormatting>
  <conditionalFormatting sqref="H43">
    <cfRule type="duplicateValues" dxfId="1389" priority="531"/>
    <cfRule type="duplicateValues" dxfId="1388" priority="533"/>
  </conditionalFormatting>
  <conditionalFormatting sqref="H44">
    <cfRule type="duplicateValues" dxfId="1387" priority="694"/>
    <cfRule type="duplicateValues" dxfId="1386" priority="696"/>
  </conditionalFormatting>
  <conditionalFormatting sqref="H45">
    <cfRule type="duplicateValues" dxfId="1385" priority="675"/>
    <cfRule type="duplicateValues" dxfId="1384" priority="677"/>
  </conditionalFormatting>
  <conditionalFormatting sqref="H46">
    <cfRule type="duplicateValues" dxfId="1383" priority="666"/>
    <cfRule type="duplicateValues" dxfId="1382" priority="668"/>
  </conditionalFormatting>
  <conditionalFormatting sqref="H47">
    <cfRule type="duplicateValues" dxfId="1381" priority="727"/>
    <cfRule type="duplicateValues" dxfId="1380" priority="729"/>
  </conditionalFormatting>
  <conditionalFormatting sqref="H48">
    <cfRule type="duplicateValues" dxfId="1379" priority="711"/>
    <cfRule type="duplicateValues" dxfId="1378" priority="713"/>
  </conditionalFormatting>
  <conditionalFormatting sqref="H49">
    <cfRule type="duplicateValues" dxfId="1377" priority="839"/>
    <cfRule type="duplicateValues" dxfId="1376" priority="841"/>
  </conditionalFormatting>
  <conditionalFormatting sqref="H50">
    <cfRule type="duplicateValues" dxfId="1375" priority="831"/>
    <cfRule type="duplicateValues" dxfId="1374" priority="833"/>
  </conditionalFormatting>
  <conditionalFormatting sqref="H51">
    <cfRule type="duplicateValues" dxfId="1373" priority="823"/>
    <cfRule type="duplicateValues" dxfId="1372" priority="825"/>
  </conditionalFormatting>
  <conditionalFormatting sqref="H52">
    <cfRule type="duplicateValues" dxfId="1371" priority="815"/>
    <cfRule type="duplicateValues" dxfId="1370" priority="817"/>
  </conditionalFormatting>
  <conditionalFormatting sqref="H53">
    <cfRule type="duplicateValues" dxfId="1369" priority="807"/>
    <cfRule type="duplicateValues" dxfId="1368" priority="809"/>
  </conditionalFormatting>
  <conditionalFormatting sqref="H54">
    <cfRule type="duplicateValues" dxfId="1367" priority="799"/>
    <cfRule type="duplicateValues" dxfId="1366" priority="801"/>
  </conditionalFormatting>
  <conditionalFormatting sqref="H55">
    <cfRule type="duplicateValues" dxfId="1365" priority="783"/>
    <cfRule type="duplicateValues" dxfId="1364" priority="785"/>
  </conditionalFormatting>
  <conditionalFormatting sqref="H56">
    <cfRule type="duplicateValues" dxfId="1363" priority="775"/>
    <cfRule type="duplicateValues" dxfId="1362" priority="777"/>
  </conditionalFormatting>
  <conditionalFormatting sqref="H57">
    <cfRule type="duplicateValues" dxfId="1361" priority="759"/>
    <cfRule type="duplicateValues" dxfId="1360" priority="761"/>
  </conditionalFormatting>
  <conditionalFormatting sqref="H58:H59">
    <cfRule type="duplicateValues" dxfId="1359" priority="951"/>
    <cfRule type="duplicateValues" dxfId="1358" priority="953"/>
  </conditionalFormatting>
  <conditionalFormatting sqref="H60">
    <cfRule type="duplicateValues" dxfId="1357" priority="943"/>
    <cfRule type="duplicateValues" dxfId="1356" priority="945"/>
  </conditionalFormatting>
  <conditionalFormatting sqref="H61">
    <cfRule type="duplicateValues" dxfId="1355" priority="935"/>
    <cfRule type="duplicateValues" dxfId="1354" priority="937"/>
  </conditionalFormatting>
  <conditionalFormatting sqref="H62">
    <cfRule type="duplicateValues" dxfId="1353" priority="927"/>
    <cfRule type="duplicateValues" dxfId="1352" priority="933"/>
  </conditionalFormatting>
  <conditionalFormatting sqref="H63">
    <cfRule type="duplicateValues" dxfId="1351" priority="919"/>
    <cfRule type="duplicateValues" dxfId="1350" priority="921"/>
  </conditionalFormatting>
  <conditionalFormatting sqref="H64">
    <cfRule type="duplicateValues" dxfId="1349" priority="911"/>
    <cfRule type="duplicateValues" dxfId="1348" priority="913"/>
  </conditionalFormatting>
  <conditionalFormatting sqref="H65">
    <cfRule type="duplicateValues" dxfId="1347" priority="903"/>
    <cfRule type="duplicateValues" dxfId="1346" priority="905"/>
  </conditionalFormatting>
  <conditionalFormatting sqref="H66">
    <cfRule type="duplicateValues" dxfId="1345" priority="895"/>
    <cfRule type="duplicateValues" dxfId="1344" priority="897"/>
  </conditionalFormatting>
  <conditionalFormatting sqref="H67">
    <cfRule type="duplicateValues" dxfId="1343" priority="887"/>
    <cfRule type="duplicateValues" dxfId="1342" priority="889"/>
  </conditionalFormatting>
  <conditionalFormatting sqref="H68">
    <cfRule type="duplicateValues" dxfId="1341" priority="879"/>
    <cfRule type="duplicateValues" dxfId="1340" priority="881"/>
  </conditionalFormatting>
  <conditionalFormatting sqref="H69">
    <cfRule type="duplicateValues" dxfId="1339" priority="871"/>
    <cfRule type="duplicateValues" dxfId="1338" priority="873"/>
  </conditionalFormatting>
  <conditionalFormatting sqref="H70">
    <cfRule type="duplicateValues" dxfId="1337" priority="863"/>
    <cfRule type="duplicateValues" dxfId="1336" priority="865"/>
  </conditionalFormatting>
  <conditionalFormatting sqref="H71">
    <cfRule type="duplicateValues" dxfId="1335" priority="855"/>
    <cfRule type="duplicateValues" dxfId="1334" priority="857"/>
  </conditionalFormatting>
  <conditionalFormatting sqref="H72">
    <cfRule type="duplicateValues" dxfId="1333" priority="959"/>
    <cfRule type="duplicateValues" dxfId="1332" priority="961"/>
  </conditionalFormatting>
  <conditionalFormatting sqref="H73">
    <cfRule type="duplicateValues" dxfId="1331" priority="1183"/>
    <cfRule type="duplicateValues" dxfId="1330" priority="1185"/>
  </conditionalFormatting>
  <conditionalFormatting sqref="H74">
    <cfRule type="duplicateValues" dxfId="1329" priority="1175"/>
    <cfRule type="duplicateValues" dxfId="1328" priority="1177"/>
  </conditionalFormatting>
  <conditionalFormatting sqref="H75">
    <cfRule type="duplicateValues" dxfId="1327" priority="1167"/>
    <cfRule type="duplicateValues" dxfId="1326" priority="1169"/>
  </conditionalFormatting>
  <conditionalFormatting sqref="H76">
    <cfRule type="duplicateValues" dxfId="1325" priority="1159"/>
    <cfRule type="duplicateValues" dxfId="1324" priority="1161"/>
  </conditionalFormatting>
  <conditionalFormatting sqref="H77">
    <cfRule type="duplicateValues" dxfId="1323" priority="1151"/>
    <cfRule type="duplicateValues" dxfId="1322" priority="1153"/>
  </conditionalFormatting>
  <conditionalFormatting sqref="H79">
    <cfRule type="duplicateValues" dxfId="1321" priority="1143"/>
    <cfRule type="duplicateValues" dxfId="1320" priority="1145"/>
  </conditionalFormatting>
  <conditionalFormatting sqref="H80">
    <cfRule type="duplicateValues" dxfId="1319" priority="1135"/>
    <cfRule type="duplicateValues" dxfId="1318" priority="1137"/>
  </conditionalFormatting>
  <conditionalFormatting sqref="H81">
    <cfRule type="duplicateValues" dxfId="1317" priority="1127"/>
    <cfRule type="duplicateValues" dxfId="1316" priority="1129"/>
  </conditionalFormatting>
  <conditionalFormatting sqref="H82">
    <cfRule type="duplicateValues" dxfId="1315" priority="1119"/>
    <cfRule type="duplicateValues" dxfId="1314" priority="1121"/>
  </conditionalFormatting>
  <conditionalFormatting sqref="H83">
    <cfRule type="duplicateValues" dxfId="1313" priority="1111"/>
    <cfRule type="duplicateValues" dxfId="1312" priority="1113"/>
  </conditionalFormatting>
  <conditionalFormatting sqref="H84">
    <cfRule type="duplicateValues" dxfId="1311" priority="1103"/>
    <cfRule type="duplicateValues" dxfId="1310" priority="1105"/>
  </conditionalFormatting>
  <conditionalFormatting sqref="H85">
    <cfRule type="duplicateValues" dxfId="1309" priority="1095"/>
    <cfRule type="duplicateValues" dxfId="1308" priority="1097"/>
  </conditionalFormatting>
  <conditionalFormatting sqref="H87">
    <cfRule type="duplicateValues" dxfId="1307" priority="1087"/>
    <cfRule type="duplicateValues" dxfId="1306" priority="1089"/>
  </conditionalFormatting>
  <conditionalFormatting sqref="H88">
    <cfRule type="duplicateValues" dxfId="1305" priority="1071"/>
    <cfRule type="duplicateValues" dxfId="1304" priority="1073"/>
  </conditionalFormatting>
  <conditionalFormatting sqref="H89">
    <cfRule type="duplicateValues" dxfId="1303" priority="1063"/>
    <cfRule type="duplicateValues" dxfId="1302" priority="1065"/>
  </conditionalFormatting>
  <conditionalFormatting sqref="H90">
    <cfRule type="duplicateValues" dxfId="1301" priority="1055"/>
    <cfRule type="duplicateValues" dxfId="1300" priority="1057"/>
  </conditionalFormatting>
  <conditionalFormatting sqref="H91">
    <cfRule type="duplicateValues" dxfId="1299" priority="1039"/>
    <cfRule type="duplicateValues" dxfId="1298" priority="1041"/>
  </conditionalFormatting>
  <conditionalFormatting sqref="H92">
    <cfRule type="duplicateValues" dxfId="1297" priority="1031"/>
    <cfRule type="duplicateValues" dxfId="1296" priority="1033"/>
  </conditionalFormatting>
  <conditionalFormatting sqref="H93">
    <cfRule type="duplicateValues" dxfId="1295" priority="1023"/>
    <cfRule type="duplicateValues" dxfId="1294" priority="1025"/>
  </conditionalFormatting>
  <conditionalFormatting sqref="H94">
    <cfRule type="duplicateValues" dxfId="1293" priority="999"/>
    <cfRule type="duplicateValues" dxfId="1292" priority="1001"/>
  </conditionalFormatting>
  <conditionalFormatting sqref="H95">
    <cfRule type="duplicateValues" dxfId="1291" priority="991"/>
    <cfRule type="duplicateValues" dxfId="1290" priority="993"/>
  </conditionalFormatting>
  <conditionalFormatting sqref="H96">
    <cfRule type="duplicateValues" dxfId="1289" priority="983"/>
    <cfRule type="duplicateValues" dxfId="1288" priority="985"/>
  </conditionalFormatting>
  <conditionalFormatting sqref="H97">
    <cfRule type="duplicateValues" dxfId="1287" priority="975"/>
    <cfRule type="duplicateValues" dxfId="1286" priority="977"/>
  </conditionalFormatting>
  <conditionalFormatting sqref="H98">
    <cfRule type="duplicateValues" dxfId="1285" priority="967"/>
    <cfRule type="duplicateValues" dxfId="1284" priority="969"/>
  </conditionalFormatting>
  <conditionalFormatting sqref="H99">
    <cfRule type="duplicateValues" dxfId="1283" priority="1594"/>
  </conditionalFormatting>
  <conditionalFormatting sqref="H100">
    <cfRule type="duplicateValues" dxfId="1282" priority="1349"/>
  </conditionalFormatting>
  <conditionalFormatting sqref="H101">
    <cfRule type="duplicateValues" dxfId="1281" priority="1335"/>
  </conditionalFormatting>
  <conditionalFormatting sqref="H102">
    <cfRule type="duplicateValues" dxfId="1280" priority="1356"/>
  </conditionalFormatting>
  <conditionalFormatting sqref="H103">
    <cfRule type="duplicateValues" dxfId="1279" priority="1307"/>
  </conditionalFormatting>
  <conditionalFormatting sqref="H104">
    <cfRule type="duplicateValues" dxfId="1278" priority="1213"/>
  </conditionalFormatting>
  <conditionalFormatting sqref="H105">
    <cfRule type="duplicateValues" dxfId="1277" priority="1199"/>
  </conditionalFormatting>
  <conditionalFormatting sqref="H106">
    <cfRule type="duplicateValues" dxfId="1276" priority="1227"/>
  </conditionalFormatting>
  <conditionalFormatting sqref="H107">
    <cfRule type="duplicateValues" dxfId="1275" priority="1293"/>
  </conditionalFormatting>
  <conditionalFormatting sqref="H108">
    <cfRule type="duplicateValues" dxfId="1274" priority="1262"/>
  </conditionalFormatting>
  <conditionalFormatting sqref="H109">
    <cfRule type="duplicateValues" dxfId="1273" priority="1255"/>
  </conditionalFormatting>
  <conditionalFormatting sqref="H110">
    <cfRule type="duplicateValues" dxfId="1272" priority="1286"/>
  </conditionalFormatting>
  <conditionalFormatting sqref="H111">
    <cfRule type="duplicateValues" dxfId="1271" priority="1248"/>
  </conditionalFormatting>
  <conditionalFormatting sqref="H112">
    <cfRule type="duplicateValues" dxfId="1270" priority="1321"/>
  </conditionalFormatting>
  <conditionalFormatting sqref="H114">
    <cfRule type="duplicateValues" dxfId="1269" priority="1412"/>
  </conditionalFormatting>
  <conditionalFormatting sqref="H115">
    <cfRule type="duplicateValues" dxfId="1268" priority="1405"/>
  </conditionalFormatting>
  <conditionalFormatting sqref="H116">
    <cfRule type="duplicateValues" dxfId="1267" priority="1398"/>
  </conditionalFormatting>
  <conditionalFormatting sqref="H117">
    <cfRule type="duplicateValues" dxfId="1266" priority="1391"/>
  </conditionalFormatting>
  <conditionalFormatting sqref="H118">
    <cfRule type="duplicateValues" dxfId="1265" priority="1384"/>
  </conditionalFormatting>
  <conditionalFormatting sqref="H119">
    <cfRule type="duplicateValues" dxfId="1264" priority="1377"/>
  </conditionalFormatting>
  <conditionalFormatting sqref="H120">
    <cfRule type="duplicateValues" dxfId="1263" priority="1370"/>
  </conditionalFormatting>
  <conditionalFormatting sqref="H121">
    <cfRule type="duplicateValues" dxfId="1262" priority="1363"/>
  </conditionalFormatting>
  <conditionalFormatting sqref="H122">
    <cfRule type="duplicateValues" dxfId="1261" priority="1489"/>
  </conditionalFormatting>
  <conditionalFormatting sqref="H123">
    <cfRule type="duplicateValues" dxfId="1260" priority="1482"/>
  </conditionalFormatting>
  <conditionalFormatting sqref="H124">
    <cfRule type="duplicateValues" dxfId="1259" priority="1475"/>
  </conditionalFormatting>
  <conditionalFormatting sqref="H125">
    <cfRule type="duplicateValues" dxfId="1258" priority="1461"/>
  </conditionalFormatting>
  <conditionalFormatting sqref="H126">
    <cfRule type="duplicateValues" dxfId="1257" priority="1454"/>
  </conditionalFormatting>
  <conditionalFormatting sqref="H127">
    <cfRule type="duplicateValues" dxfId="1256" priority="1447"/>
  </conditionalFormatting>
  <conditionalFormatting sqref="H128">
    <cfRule type="duplicateValues" dxfId="1255" priority="1440"/>
  </conditionalFormatting>
  <conditionalFormatting sqref="H129">
    <cfRule type="duplicateValues" dxfId="1254" priority="1433"/>
  </conditionalFormatting>
  <conditionalFormatting sqref="H130">
    <cfRule type="duplicateValues" dxfId="1253" priority="1419"/>
  </conditionalFormatting>
  <conditionalFormatting sqref="H131 H113">
    <cfRule type="duplicateValues" dxfId="1252" priority="1503"/>
  </conditionalFormatting>
  <conditionalFormatting sqref="H132">
    <cfRule type="duplicateValues" dxfId="1251" priority="1496"/>
  </conditionalFormatting>
  <conditionalFormatting sqref="H133">
    <cfRule type="duplicateValues" dxfId="1250" priority="1608"/>
  </conditionalFormatting>
  <conditionalFormatting sqref="H134">
    <cfRule type="duplicateValues" dxfId="1249" priority="1580"/>
  </conditionalFormatting>
  <conditionalFormatting sqref="H135">
    <cfRule type="duplicateValues" dxfId="1248" priority="1517"/>
  </conditionalFormatting>
  <conditionalFormatting sqref="H136">
    <cfRule type="duplicateValues" dxfId="1247" priority="1566"/>
  </conditionalFormatting>
  <conditionalFormatting sqref="H137">
    <cfRule type="duplicateValues" dxfId="1246" priority="1545"/>
  </conditionalFormatting>
  <conditionalFormatting sqref="H138">
    <cfRule type="duplicateValues" dxfId="1245" priority="1510"/>
  </conditionalFormatting>
  <conditionalFormatting sqref="H139">
    <cfRule type="duplicateValues" dxfId="1244" priority="1538"/>
  </conditionalFormatting>
  <conditionalFormatting sqref="H140">
    <cfRule type="duplicateValues" dxfId="1243" priority="1552"/>
  </conditionalFormatting>
  <conditionalFormatting sqref="H141">
    <cfRule type="duplicateValues" dxfId="1242" priority="1559"/>
  </conditionalFormatting>
  <conditionalFormatting sqref="H142">
    <cfRule type="duplicateValues" dxfId="1241" priority="1615"/>
  </conditionalFormatting>
  <conditionalFormatting sqref="H143">
    <cfRule type="duplicateValues" dxfId="1240" priority="1627"/>
  </conditionalFormatting>
  <conditionalFormatting sqref="H144">
    <cfRule type="duplicateValues" dxfId="1239" priority="1671"/>
  </conditionalFormatting>
  <conditionalFormatting sqref="H145">
    <cfRule type="duplicateValues" dxfId="1238" priority="1664"/>
  </conditionalFormatting>
  <conditionalFormatting sqref="H146">
    <cfRule type="duplicateValues" dxfId="1237" priority="1650"/>
  </conditionalFormatting>
  <conditionalFormatting sqref="H147">
    <cfRule type="duplicateValues" dxfId="1236" priority="1643"/>
  </conditionalFormatting>
  <conditionalFormatting sqref="H148">
    <cfRule type="duplicateValues" dxfId="1235" priority="1636"/>
  </conditionalFormatting>
  <conditionalFormatting sqref="H149">
    <cfRule type="duplicateValues" dxfId="1234" priority="1657"/>
  </conditionalFormatting>
  <conditionalFormatting sqref="H150">
    <cfRule type="duplicateValues" dxfId="1233" priority="1686"/>
  </conditionalFormatting>
  <conditionalFormatting sqref="H151">
    <cfRule type="duplicateValues" dxfId="1232" priority="1693"/>
  </conditionalFormatting>
  <conditionalFormatting sqref="H152">
    <cfRule type="duplicateValues" dxfId="1231" priority="1700"/>
  </conditionalFormatting>
  <conditionalFormatting sqref="H153">
    <cfRule type="duplicateValues" dxfId="1230" priority="1707"/>
  </conditionalFormatting>
  <conditionalFormatting sqref="H154">
    <cfRule type="duplicateValues" dxfId="1229" priority="1721"/>
  </conditionalFormatting>
  <conditionalFormatting sqref="H155">
    <cfRule type="duplicateValues" dxfId="1228" priority="1735"/>
  </conditionalFormatting>
  <conditionalFormatting sqref="H156">
    <cfRule type="duplicateValues" dxfId="1227" priority="1756"/>
  </conditionalFormatting>
  <conditionalFormatting sqref="H157">
    <cfRule type="duplicateValues" dxfId="1226" priority="1910"/>
  </conditionalFormatting>
  <conditionalFormatting sqref="H158:H159">
    <cfRule type="duplicateValues" dxfId="1225" priority="1852"/>
  </conditionalFormatting>
  <conditionalFormatting sqref="H160">
    <cfRule type="duplicateValues" dxfId="1224" priority="1826"/>
  </conditionalFormatting>
  <conditionalFormatting sqref="H161">
    <cfRule type="duplicateValues" dxfId="1223" priority="1812"/>
  </conditionalFormatting>
  <conditionalFormatting sqref="H162">
    <cfRule type="duplicateValues" dxfId="1222" priority="1770"/>
  </conditionalFormatting>
  <conditionalFormatting sqref="H163">
    <cfRule type="duplicateValues" dxfId="1221" priority="1777"/>
  </conditionalFormatting>
  <conditionalFormatting sqref="H164">
    <cfRule type="duplicateValues" dxfId="1220" priority="1784"/>
  </conditionalFormatting>
  <conditionalFormatting sqref="H165">
    <cfRule type="duplicateValues" dxfId="1219" priority="1791"/>
  </conditionalFormatting>
  <conditionalFormatting sqref="H166">
    <cfRule type="duplicateValues" dxfId="1218" priority="1798"/>
  </conditionalFormatting>
  <conditionalFormatting sqref="H167">
    <cfRule type="duplicateValues" dxfId="1217" priority="1805"/>
  </conditionalFormatting>
  <conditionalFormatting sqref="H168">
    <cfRule type="duplicateValues" dxfId="1216" priority="1819"/>
  </conditionalFormatting>
  <conditionalFormatting sqref="H169">
    <cfRule type="duplicateValues" dxfId="1215" priority="1833"/>
  </conditionalFormatting>
  <conditionalFormatting sqref="H170">
    <cfRule type="duplicateValues" dxfId="1214" priority="1845"/>
  </conditionalFormatting>
  <conditionalFormatting sqref="H171">
    <cfRule type="duplicateValues" dxfId="1213" priority="1859"/>
  </conditionalFormatting>
  <conditionalFormatting sqref="H172">
    <cfRule type="duplicateValues" dxfId="1212" priority="1873"/>
  </conditionalFormatting>
  <conditionalFormatting sqref="H173">
    <cfRule type="duplicateValues" dxfId="1211" priority="1875"/>
  </conditionalFormatting>
  <conditionalFormatting sqref="H174">
    <cfRule type="duplicateValues" dxfId="1210" priority="1882"/>
  </conditionalFormatting>
  <conditionalFormatting sqref="H175">
    <cfRule type="duplicateValues" dxfId="1209" priority="1889"/>
  </conditionalFormatting>
  <conditionalFormatting sqref="H176">
    <cfRule type="duplicateValues" dxfId="1208" priority="1903"/>
  </conditionalFormatting>
  <conditionalFormatting sqref="H177">
    <cfRule type="duplicateValues" dxfId="1207" priority="1973"/>
  </conditionalFormatting>
  <conditionalFormatting sqref="H178">
    <cfRule type="duplicateValues" dxfId="1206" priority="1924"/>
  </conditionalFormatting>
  <conditionalFormatting sqref="H179">
    <cfRule type="duplicateValues" dxfId="1205" priority="1931"/>
  </conditionalFormatting>
  <conditionalFormatting sqref="H180">
    <cfRule type="duplicateValues" dxfId="1204" priority="1938"/>
  </conditionalFormatting>
  <conditionalFormatting sqref="H181">
    <cfRule type="duplicateValues" dxfId="1203" priority="1952"/>
  </conditionalFormatting>
  <conditionalFormatting sqref="H182">
    <cfRule type="duplicateValues" dxfId="1202" priority="1966"/>
  </conditionalFormatting>
  <conditionalFormatting sqref="H183">
    <cfRule type="duplicateValues" dxfId="1201" priority="1959"/>
  </conditionalFormatting>
  <conditionalFormatting sqref="H184">
    <cfRule type="duplicateValues" dxfId="1200" priority="1994"/>
  </conditionalFormatting>
  <conditionalFormatting sqref="H185">
    <cfRule type="duplicateValues" dxfId="1199" priority="1980"/>
  </conditionalFormatting>
  <conditionalFormatting sqref="H186">
    <cfRule type="duplicateValues" dxfId="1198" priority="1987"/>
  </conditionalFormatting>
  <conditionalFormatting sqref="H188">
    <cfRule type="duplicateValues" dxfId="1197" priority="2033"/>
  </conditionalFormatting>
  <conditionalFormatting sqref="H189">
    <cfRule type="duplicateValues" dxfId="1196" priority="2052"/>
  </conditionalFormatting>
  <conditionalFormatting sqref="H191">
    <cfRule type="duplicateValues" dxfId="1195" priority="2084"/>
  </conditionalFormatting>
  <conditionalFormatting sqref="H192">
    <cfRule type="duplicateValues" dxfId="1194" priority="2070"/>
  </conditionalFormatting>
  <conditionalFormatting sqref="H193">
    <cfRule type="duplicateValues" dxfId="1193" priority="2077"/>
  </conditionalFormatting>
  <conditionalFormatting sqref="H194">
    <cfRule type="duplicateValues" dxfId="1192" priority="2091"/>
  </conditionalFormatting>
  <conditionalFormatting sqref="H195">
    <cfRule type="duplicateValues" dxfId="1191" priority="2098"/>
  </conditionalFormatting>
  <conditionalFormatting sqref="H196">
    <cfRule type="duplicateValues" dxfId="1190" priority="2112"/>
  </conditionalFormatting>
  <conditionalFormatting sqref="H197">
    <cfRule type="duplicateValues" dxfId="1189" priority="1866"/>
  </conditionalFormatting>
  <conditionalFormatting sqref="H198">
    <cfRule type="duplicateValues" dxfId="1188" priority="1742"/>
  </conditionalFormatting>
  <conditionalFormatting sqref="H199 H190">
    <cfRule type="duplicateValues" dxfId="1187" priority="2133"/>
  </conditionalFormatting>
  <conditionalFormatting sqref="H200">
    <cfRule type="duplicateValues" dxfId="1186" priority="2126"/>
  </conditionalFormatting>
  <conditionalFormatting sqref="H201">
    <cfRule type="duplicateValues" dxfId="1185" priority="1917"/>
  </conditionalFormatting>
  <conditionalFormatting sqref="H202">
    <cfRule type="duplicateValues" dxfId="1184" priority="2140"/>
  </conditionalFormatting>
  <conditionalFormatting sqref="H203">
    <cfRule type="duplicateValues" dxfId="1183" priority="2154"/>
  </conditionalFormatting>
  <conditionalFormatting sqref="H204">
    <cfRule type="duplicateValues" dxfId="1182" priority="2168"/>
  </conditionalFormatting>
  <conditionalFormatting sqref="H205">
    <cfRule type="duplicateValues" dxfId="1181" priority="2175"/>
  </conditionalFormatting>
  <conditionalFormatting sqref="H206">
    <cfRule type="duplicateValues" dxfId="1180" priority="2182"/>
  </conditionalFormatting>
  <conditionalFormatting sqref="H207">
    <cfRule type="duplicateValues" dxfId="1179" priority="2189"/>
  </conditionalFormatting>
  <conditionalFormatting sqref="H214">
    <cfRule type="duplicateValues" dxfId="1178" priority="1749"/>
  </conditionalFormatting>
  <conditionalFormatting sqref="H222">
    <cfRule type="duplicateValues" dxfId="1177" priority="2015"/>
  </conditionalFormatting>
  <conditionalFormatting sqref="H223">
    <cfRule type="duplicateValues" dxfId="1176" priority="2001"/>
  </conditionalFormatting>
  <conditionalFormatting sqref="H224">
    <cfRule type="duplicateValues" dxfId="1175" priority="2008"/>
  </conditionalFormatting>
  <conditionalFormatting sqref="I2">
    <cfRule type="duplicateValues" dxfId="1174" priority="271"/>
    <cfRule type="duplicateValues" dxfId="1173" priority="272"/>
  </conditionalFormatting>
  <conditionalFormatting sqref="I4 I6:I8">
    <cfRule type="duplicateValues" dxfId="1172" priority="58"/>
    <cfRule type="duplicateValues" dxfId="1171" priority="59"/>
    <cfRule type="duplicateValues" dxfId="1170" priority="60"/>
    <cfRule type="duplicateValues" dxfId="1169" priority="61"/>
    <cfRule type="duplicateValues" dxfId="1168" priority="62"/>
    <cfRule type="duplicateValues" dxfId="1167" priority="63"/>
  </conditionalFormatting>
  <conditionalFormatting sqref="I5">
    <cfRule type="duplicateValues" dxfId="1166" priority="4"/>
    <cfRule type="duplicateValues" dxfId="1165" priority="5"/>
    <cfRule type="duplicateValues" dxfId="1164" priority="6"/>
    <cfRule type="duplicateValues" dxfId="1163" priority="7"/>
    <cfRule type="duplicateValues" dxfId="1162" priority="8"/>
    <cfRule type="duplicateValues" dxfId="1161" priority="9"/>
  </conditionalFormatting>
  <conditionalFormatting sqref="I9">
    <cfRule type="duplicateValues" dxfId="1160" priority="49"/>
    <cfRule type="duplicateValues" dxfId="1159" priority="50"/>
    <cfRule type="duplicateValues" dxfId="1158" priority="51"/>
    <cfRule type="duplicateValues" dxfId="1157" priority="52"/>
    <cfRule type="duplicateValues" dxfId="1156" priority="53"/>
    <cfRule type="duplicateValues" dxfId="1155" priority="54"/>
  </conditionalFormatting>
  <conditionalFormatting sqref="I11:I12">
    <cfRule type="duplicateValues" dxfId="1154" priority="121"/>
    <cfRule type="duplicateValues" dxfId="1153" priority="122"/>
    <cfRule type="duplicateValues" dxfId="1152" priority="123"/>
    <cfRule type="duplicateValues" dxfId="1151" priority="124"/>
    <cfRule type="duplicateValues" dxfId="1150" priority="125"/>
    <cfRule type="duplicateValues" dxfId="1149" priority="126"/>
  </conditionalFormatting>
  <conditionalFormatting sqref="I13">
    <cfRule type="duplicateValues" dxfId="1148" priority="103"/>
    <cfRule type="duplicateValues" dxfId="1147" priority="104"/>
    <cfRule type="duplicateValues" dxfId="1146" priority="105"/>
    <cfRule type="duplicateValues" dxfId="1145" priority="106"/>
    <cfRule type="duplicateValues" dxfId="1144" priority="107"/>
    <cfRule type="duplicateValues" dxfId="1143" priority="108"/>
  </conditionalFormatting>
  <conditionalFormatting sqref="I14">
    <cfRule type="duplicateValues" dxfId="1142" priority="109"/>
    <cfRule type="duplicateValues" dxfId="1141" priority="110"/>
    <cfRule type="duplicateValues" dxfId="1140" priority="111"/>
    <cfRule type="duplicateValues" dxfId="1139" priority="112"/>
    <cfRule type="duplicateValues" dxfId="1138" priority="113"/>
    <cfRule type="duplicateValues" dxfId="1137" priority="114"/>
  </conditionalFormatting>
  <conditionalFormatting sqref="I15">
    <cfRule type="duplicateValues" dxfId="1136" priority="220"/>
    <cfRule type="duplicateValues" dxfId="1135" priority="221"/>
    <cfRule type="duplicateValues" dxfId="1134" priority="222"/>
    <cfRule type="duplicateValues" dxfId="1133" priority="223"/>
    <cfRule type="duplicateValues" dxfId="1132" priority="224"/>
    <cfRule type="duplicateValues" dxfId="1131" priority="225"/>
  </conditionalFormatting>
  <conditionalFormatting sqref="I16">
    <cfRule type="duplicateValues" dxfId="1130" priority="256"/>
    <cfRule type="duplicateValues" dxfId="1129" priority="257"/>
    <cfRule type="duplicateValues" dxfId="1128" priority="258"/>
    <cfRule type="duplicateValues" dxfId="1127" priority="259"/>
    <cfRule type="duplicateValues" dxfId="1126" priority="260"/>
    <cfRule type="duplicateValues" dxfId="1125" priority="261"/>
  </conditionalFormatting>
  <conditionalFormatting sqref="I17">
    <cfRule type="duplicateValues" dxfId="1124" priority="184"/>
    <cfRule type="duplicateValues" dxfId="1123" priority="185"/>
    <cfRule type="duplicateValues" dxfId="1122" priority="186"/>
    <cfRule type="duplicateValues" dxfId="1121" priority="187"/>
    <cfRule type="duplicateValues" dxfId="1120" priority="188"/>
    <cfRule type="duplicateValues" dxfId="1119" priority="189"/>
  </conditionalFormatting>
  <conditionalFormatting sqref="I18">
    <cfRule type="duplicateValues" dxfId="1118" priority="166"/>
    <cfRule type="duplicateValues" dxfId="1117" priority="167"/>
    <cfRule type="duplicateValues" dxfId="1116" priority="168"/>
    <cfRule type="duplicateValues" dxfId="1115" priority="169"/>
    <cfRule type="duplicateValues" dxfId="1114" priority="170"/>
    <cfRule type="duplicateValues" dxfId="1113" priority="171"/>
  </conditionalFormatting>
  <conditionalFormatting sqref="I19">
    <cfRule type="duplicateValues" dxfId="1112" priority="202"/>
    <cfRule type="duplicateValues" dxfId="1111" priority="203"/>
    <cfRule type="duplicateValues" dxfId="1110" priority="204"/>
    <cfRule type="duplicateValues" dxfId="1109" priority="205"/>
    <cfRule type="duplicateValues" dxfId="1108" priority="206"/>
    <cfRule type="duplicateValues" dxfId="1107" priority="207"/>
  </conditionalFormatting>
  <conditionalFormatting sqref="I20">
    <cfRule type="duplicateValues" dxfId="1106" priority="238"/>
    <cfRule type="duplicateValues" dxfId="1105" priority="239"/>
    <cfRule type="duplicateValues" dxfId="1104" priority="240"/>
    <cfRule type="duplicateValues" dxfId="1103" priority="241"/>
    <cfRule type="duplicateValues" dxfId="1102" priority="242"/>
    <cfRule type="duplicateValues" dxfId="1101" priority="243"/>
  </conditionalFormatting>
  <conditionalFormatting sqref="I21">
    <cfRule type="duplicateValues" dxfId="1100" priority="265"/>
    <cfRule type="duplicateValues" dxfId="1099" priority="266"/>
    <cfRule type="duplicateValues" dxfId="1098" priority="267"/>
    <cfRule type="duplicateValues" dxfId="1097" priority="268"/>
    <cfRule type="duplicateValues" dxfId="1096" priority="269"/>
    <cfRule type="duplicateValues" dxfId="1095" priority="270"/>
  </conditionalFormatting>
  <conditionalFormatting sqref="I22">
    <cfRule type="duplicateValues" dxfId="1094" priority="471"/>
    <cfRule type="duplicateValues" dxfId="1093" priority="472"/>
    <cfRule type="duplicateValues" dxfId="1092" priority="473"/>
    <cfRule type="duplicateValues" dxfId="1091" priority="474"/>
    <cfRule type="duplicateValues" dxfId="1090" priority="475"/>
    <cfRule type="duplicateValues" dxfId="1089" priority="476"/>
  </conditionalFormatting>
  <conditionalFormatting sqref="I23">
    <cfRule type="duplicateValues" dxfId="1088" priority="340"/>
    <cfRule type="duplicateValues" dxfId="1087" priority="341"/>
    <cfRule type="duplicateValues" dxfId="1086" priority="342"/>
    <cfRule type="duplicateValues" dxfId="1085" priority="343"/>
    <cfRule type="duplicateValues" dxfId="1084" priority="344"/>
    <cfRule type="duplicateValues" dxfId="1083" priority="345"/>
  </conditionalFormatting>
  <conditionalFormatting sqref="I24">
    <cfRule type="duplicateValues" dxfId="1082" priority="489"/>
    <cfRule type="duplicateValues" dxfId="1081" priority="490"/>
    <cfRule type="duplicateValues" dxfId="1080" priority="491"/>
    <cfRule type="duplicateValues" dxfId="1079" priority="492"/>
    <cfRule type="duplicateValues" dxfId="1078" priority="493"/>
    <cfRule type="duplicateValues" dxfId="1077" priority="494"/>
  </conditionalFormatting>
  <conditionalFormatting sqref="I25">
    <cfRule type="duplicateValues" dxfId="1076" priority="412"/>
    <cfRule type="duplicateValues" dxfId="1075" priority="413"/>
    <cfRule type="duplicateValues" dxfId="1074" priority="414"/>
    <cfRule type="duplicateValues" dxfId="1073" priority="415"/>
    <cfRule type="duplicateValues" dxfId="1072" priority="416"/>
    <cfRule type="duplicateValues" dxfId="1071" priority="417"/>
  </conditionalFormatting>
  <conditionalFormatting sqref="I26">
    <cfRule type="duplicateValues" dxfId="1070" priority="430"/>
    <cfRule type="duplicateValues" dxfId="1069" priority="431"/>
    <cfRule type="duplicateValues" dxfId="1068" priority="432"/>
    <cfRule type="duplicateValues" dxfId="1067" priority="433"/>
    <cfRule type="duplicateValues" dxfId="1066" priority="434"/>
    <cfRule type="duplicateValues" dxfId="1065" priority="435"/>
  </conditionalFormatting>
  <conditionalFormatting sqref="I27">
    <cfRule type="duplicateValues" dxfId="1064" priority="394"/>
    <cfRule type="duplicateValues" dxfId="1063" priority="395"/>
    <cfRule type="duplicateValues" dxfId="1062" priority="396"/>
    <cfRule type="duplicateValues" dxfId="1061" priority="397"/>
    <cfRule type="duplicateValues" dxfId="1060" priority="398"/>
    <cfRule type="duplicateValues" dxfId="1059" priority="399"/>
  </conditionalFormatting>
  <conditionalFormatting sqref="I28">
    <cfRule type="duplicateValues" dxfId="1058" priority="448"/>
    <cfRule type="duplicateValues" dxfId="1057" priority="449"/>
    <cfRule type="duplicateValues" dxfId="1056" priority="450"/>
    <cfRule type="duplicateValues" dxfId="1055" priority="451"/>
    <cfRule type="duplicateValues" dxfId="1054" priority="452"/>
    <cfRule type="duplicateValues" dxfId="1053" priority="453"/>
  </conditionalFormatting>
  <conditionalFormatting sqref="I29">
    <cfRule type="duplicateValues" dxfId="1052" priority="24066"/>
    <cfRule type="duplicateValues" dxfId="1051" priority="24067"/>
    <cfRule type="duplicateValues" dxfId="1050" priority="24068"/>
    <cfRule type="duplicateValues" dxfId="1049" priority="24069"/>
    <cfRule type="duplicateValues" dxfId="1048" priority="24070"/>
    <cfRule type="duplicateValues" dxfId="1047" priority="24071"/>
  </conditionalFormatting>
  <conditionalFormatting sqref="I30">
    <cfRule type="duplicateValues" dxfId="1046" priority="516"/>
    <cfRule type="duplicateValues" dxfId="1045" priority="517"/>
    <cfRule type="duplicateValues" dxfId="1044" priority="518"/>
    <cfRule type="duplicateValues" dxfId="1043" priority="519"/>
    <cfRule type="duplicateValues" dxfId="1042" priority="520"/>
    <cfRule type="duplicateValues" dxfId="1041" priority="521"/>
  </conditionalFormatting>
  <conditionalFormatting sqref="I31">
    <cfRule type="duplicateValues" dxfId="1040" priority="295"/>
    <cfRule type="duplicateValues" dxfId="1039" priority="296"/>
    <cfRule type="duplicateValues" dxfId="1038" priority="297"/>
    <cfRule type="duplicateValues" dxfId="1037" priority="298"/>
    <cfRule type="duplicateValues" dxfId="1036" priority="299"/>
    <cfRule type="duplicateValues" dxfId="1035" priority="300"/>
  </conditionalFormatting>
  <conditionalFormatting sqref="I32">
    <cfRule type="duplicateValues" dxfId="1034" priority="286"/>
    <cfRule type="duplicateValues" dxfId="1033" priority="287"/>
    <cfRule type="duplicateValues" dxfId="1032" priority="288"/>
    <cfRule type="duplicateValues" dxfId="1031" priority="289"/>
    <cfRule type="duplicateValues" dxfId="1030" priority="290"/>
    <cfRule type="duplicateValues" dxfId="1029" priority="291"/>
  </conditionalFormatting>
  <conditionalFormatting sqref="I33">
    <cfRule type="duplicateValues" dxfId="1028" priority="507"/>
    <cfRule type="duplicateValues" dxfId="1027" priority="508"/>
    <cfRule type="duplicateValues" dxfId="1026" priority="509"/>
    <cfRule type="duplicateValues" dxfId="1025" priority="510"/>
    <cfRule type="duplicateValues" dxfId="1024" priority="511"/>
    <cfRule type="duplicateValues" dxfId="1023" priority="512"/>
  </conditionalFormatting>
  <conditionalFormatting sqref="I34">
    <cfRule type="duplicateValues" dxfId="1022" priority="17834"/>
    <cfRule type="duplicateValues" dxfId="1021" priority="17835"/>
    <cfRule type="duplicateValues" dxfId="1020" priority="17836"/>
    <cfRule type="duplicateValues" dxfId="1019" priority="17837"/>
    <cfRule type="duplicateValues" dxfId="1018" priority="17839"/>
  </conditionalFormatting>
  <conditionalFormatting sqref="I35">
    <cfRule type="duplicateValues" dxfId="1017" priority="642"/>
    <cfRule type="duplicateValues" dxfId="1016" priority="643"/>
    <cfRule type="duplicateValues" dxfId="1015" priority="644"/>
    <cfRule type="duplicateValues" dxfId="1014" priority="645"/>
    <cfRule type="duplicateValues" dxfId="1013" priority="646"/>
    <cfRule type="duplicateValues" dxfId="1012" priority="647"/>
  </conditionalFormatting>
  <conditionalFormatting sqref="I36">
    <cfRule type="duplicateValues" dxfId="1011" priority="633"/>
    <cfRule type="duplicateValues" dxfId="1010" priority="634"/>
    <cfRule type="duplicateValues" dxfId="1009" priority="635"/>
    <cfRule type="duplicateValues" dxfId="1008" priority="636"/>
    <cfRule type="duplicateValues" dxfId="1007" priority="637"/>
    <cfRule type="duplicateValues" dxfId="1006" priority="638"/>
  </conditionalFormatting>
  <conditionalFormatting sqref="I37">
    <cfRule type="duplicateValues" dxfId="1005" priority="624"/>
    <cfRule type="duplicateValues" dxfId="1004" priority="625"/>
    <cfRule type="duplicateValues" dxfId="1003" priority="626"/>
    <cfRule type="duplicateValues" dxfId="1002" priority="627"/>
    <cfRule type="duplicateValues" dxfId="1001" priority="628"/>
    <cfRule type="duplicateValues" dxfId="1000" priority="629"/>
  </conditionalFormatting>
  <conditionalFormatting sqref="I38">
    <cfRule type="duplicateValues" dxfId="999" priority="615"/>
    <cfRule type="duplicateValues" dxfId="998" priority="616"/>
    <cfRule type="duplicateValues" dxfId="997" priority="617"/>
    <cfRule type="duplicateValues" dxfId="996" priority="618"/>
    <cfRule type="duplicateValues" dxfId="995" priority="619"/>
    <cfRule type="duplicateValues" dxfId="994" priority="620"/>
  </conditionalFormatting>
  <conditionalFormatting sqref="I39">
    <cfRule type="duplicateValues" dxfId="993" priority="597"/>
    <cfRule type="duplicateValues" dxfId="992" priority="598"/>
    <cfRule type="duplicateValues" dxfId="991" priority="599"/>
    <cfRule type="duplicateValues" dxfId="990" priority="600"/>
    <cfRule type="duplicateValues" dxfId="989" priority="601"/>
    <cfRule type="duplicateValues" dxfId="988" priority="602"/>
  </conditionalFormatting>
  <conditionalFormatting sqref="I40">
    <cfRule type="duplicateValues" dxfId="987" priority="588"/>
    <cfRule type="duplicateValues" dxfId="986" priority="589"/>
    <cfRule type="duplicateValues" dxfId="985" priority="590"/>
    <cfRule type="duplicateValues" dxfId="984" priority="591"/>
    <cfRule type="duplicateValues" dxfId="983" priority="592"/>
    <cfRule type="duplicateValues" dxfId="982" priority="593"/>
  </conditionalFormatting>
  <conditionalFormatting sqref="I41">
    <cfRule type="duplicateValues" dxfId="981" priority="579"/>
    <cfRule type="duplicateValues" dxfId="980" priority="580"/>
    <cfRule type="duplicateValues" dxfId="979" priority="581"/>
    <cfRule type="duplicateValues" dxfId="978" priority="582"/>
    <cfRule type="duplicateValues" dxfId="977" priority="583"/>
    <cfRule type="duplicateValues" dxfId="976" priority="584"/>
  </conditionalFormatting>
  <conditionalFormatting sqref="I42">
    <cfRule type="duplicateValues" dxfId="975" priority="543"/>
    <cfRule type="duplicateValues" dxfId="974" priority="544"/>
    <cfRule type="duplicateValues" dxfId="973" priority="545"/>
    <cfRule type="duplicateValues" dxfId="972" priority="546"/>
    <cfRule type="duplicateValues" dxfId="971" priority="547"/>
    <cfRule type="duplicateValues" dxfId="970" priority="548"/>
  </conditionalFormatting>
  <conditionalFormatting sqref="I43">
    <cfRule type="duplicateValues" dxfId="969" priority="534"/>
    <cfRule type="duplicateValues" dxfId="968" priority="535"/>
    <cfRule type="duplicateValues" dxfId="967" priority="536"/>
    <cfRule type="duplicateValues" dxfId="966" priority="537"/>
    <cfRule type="duplicateValues" dxfId="965" priority="538"/>
    <cfRule type="duplicateValues" dxfId="964" priority="539"/>
  </conditionalFormatting>
  <conditionalFormatting sqref="I44">
    <cfRule type="duplicateValues" dxfId="963" priority="693"/>
    <cfRule type="duplicateValues" dxfId="962" priority="697"/>
    <cfRule type="duplicateValues" dxfId="961" priority="698"/>
    <cfRule type="duplicateValues" dxfId="960" priority="699"/>
    <cfRule type="duplicateValues" dxfId="959" priority="700"/>
    <cfRule type="duplicateValues" dxfId="958" priority="701"/>
  </conditionalFormatting>
  <conditionalFormatting sqref="I45">
    <cfRule type="duplicateValues" dxfId="957" priority="678"/>
    <cfRule type="duplicateValues" dxfId="956" priority="679"/>
    <cfRule type="duplicateValues" dxfId="955" priority="680"/>
    <cfRule type="duplicateValues" dxfId="954" priority="681"/>
    <cfRule type="duplicateValues" dxfId="953" priority="682"/>
    <cfRule type="duplicateValues" dxfId="952" priority="683"/>
  </conditionalFormatting>
  <conditionalFormatting sqref="I46">
    <cfRule type="duplicateValues" dxfId="951" priority="669"/>
    <cfRule type="duplicateValues" dxfId="950" priority="670"/>
    <cfRule type="duplicateValues" dxfId="949" priority="671"/>
    <cfRule type="duplicateValues" dxfId="948" priority="672"/>
    <cfRule type="duplicateValues" dxfId="947" priority="673"/>
    <cfRule type="duplicateValues" dxfId="946" priority="674"/>
  </conditionalFormatting>
  <conditionalFormatting sqref="I47">
    <cfRule type="duplicateValues" dxfId="945" priority="730"/>
    <cfRule type="duplicateValues" dxfId="944" priority="731"/>
    <cfRule type="duplicateValues" dxfId="943" priority="732"/>
    <cfRule type="duplicateValues" dxfId="942" priority="733"/>
    <cfRule type="duplicateValues" dxfId="941" priority="734"/>
  </conditionalFormatting>
  <conditionalFormatting sqref="I48">
    <cfRule type="duplicateValues" dxfId="940" priority="714"/>
    <cfRule type="duplicateValues" dxfId="939" priority="715"/>
    <cfRule type="duplicateValues" dxfId="938" priority="716"/>
    <cfRule type="duplicateValues" dxfId="937" priority="717"/>
    <cfRule type="duplicateValues" dxfId="936" priority="718"/>
  </conditionalFormatting>
  <conditionalFormatting sqref="I49">
    <cfRule type="duplicateValues" dxfId="935" priority="842"/>
    <cfRule type="duplicateValues" dxfId="934" priority="843"/>
    <cfRule type="duplicateValues" dxfId="933" priority="844"/>
    <cfRule type="duplicateValues" dxfId="932" priority="845"/>
    <cfRule type="duplicateValues" dxfId="931" priority="846"/>
  </conditionalFormatting>
  <conditionalFormatting sqref="I50">
    <cfRule type="duplicateValues" dxfId="930" priority="834"/>
    <cfRule type="duplicateValues" dxfId="929" priority="835"/>
    <cfRule type="duplicateValues" dxfId="928" priority="836"/>
    <cfRule type="duplicateValues" dxfId="927" priority="837"/>
    <cfRule type="duplicateValues" dxfId="926" priority="838"/>
  </conditionalFormatting>
  <conditionalFormatting sqref="I51">
    <cfRule type="duplicateValues" dxfId="925" priority="826"/>
    <cfRule type="duplicateValues" dxfId="924" priority="827"/>
    <cfRule type="duplicateValues" dxfId="923" priority="828"/>
    <cfRule type="duplicateValues" dxfId="922" priority="829"/>
    <cfRule type="duplicateValues" dxfId="921" priority="830"/>
  </conditionalFormatting>
  <conditionalFormatting sqref="I52">
    <cfRule type="duplicateValues" dxfId="920" priority="818"/>
    <cfRule type="duplicateValues" dxfId="919" priority="819"/>
    <cfRule type="duplicateValues" dxfId="918" priority="820"/>
    <cfRule type="duplicateValues" dxfId="917" priority="821"/>
    <cfRule type="duplicateValues" dxfId="916" priority="822"/>
  </conditionalFormatting>
  <conditionalFormatting sqref="I53">
    <cfRule type="duplicateValues" dxfId="915" priority="810"/>
    <cfRule type="duplicateValues" dxfId="914" priority="811"/>
    <cfRule type="duplicateValues" dxfId="913" priority="812"/>
    <cfRule type="duplicateValues" dxfId="912" priority="813"/>
    <cfRule type="duplicateValues" dxfId="911" priority="814"/>
  </conditionalFormatting>
  <conditionalFormatting sqref="I54">
    <cfRule type="duplicateValues" dxfId="910" priority="802"/>
    <cfRule type="duplicateValues" dxfId="909" priority="803"/>
    <cfRule type="duplicateValues" dxfId="908" priority="804"/>
    <cfRule type="duplicateValues" dxfId="907" priority="805"/>
    <cfRule type="duplicateValues" dxfId="906" priority="806"/>
  </conditionalFormatting>
  <conditionalFormatting sqref="I55">
    <cfRule type="duplicateValues" dxfId="905" priority="786"/>
    <cfRule type="duplicateValues" dxfId="904" priority="787"/>
    <cfRule type="duplicateValues" dxfId="903" priority="788"/>
    <cfRule type="duplicateValues" dxfId="902" priority="789"/>
    <cfRule type="duplicateValues" dxfId="901" priority="790"/>
  </conditionalFormatting>
  <conditionalFormatting sqref="I56">
    <cfRule type="duplicateValues" dxfId="900" priority="778"/>
    <cfRule type="duplicateValues" dxfId="899" priority="779"/>
    <cfRule type="duplicateValues" dxfId="898" priority="780"/>
    <cfRule type="duplicateValues" dxfId="897" priority="781"/>
    <cfRule type="duplicateValues" dxfId="896" priority="782"/>
  </conditionalFormatting>
  <conditionalFormatting sqref="I57">
    <cfRule type="duplicateValues" dxfId="895" priority="762"/>
    <cfRule type="duplicateValues" dxfId="894" priority="763"/>
    <cfRule type="duplicateValues" dxfId="893" priority="764"/>
    <cfRule type="duplicateValues" dxfId="892" priority="765"/>
    <cfRule type="duplicateValues" dxfId="891" priority="766"/>
  </conditionalFormatting>
  <conditionalFormatting sqref="I58:I59">
    <cfRule type="duplicateValues" dxfId="890" priority="954"/>
    <cfRule type="duplicateValues" dxfId="889" priority="955"/>
    <cfRule type="duplicateValues" dxfId="888" priority="956"/>
    <cfRule type="duplicateValues" dxfId="887" priority="957"/>
    <cfRule type="duplicateValues" dxfId="886" priority="958"/>
  </conditionalFormatting>
  <conditionalFormatting sqref="I60">
    <cfRule type="duplicateValues" dxfId="885" priority="946"/>
    <cfRule type="duplicateValues" dxfId="884" priority="947"/>
    <cfRule type="duplicateValues" dxfId="883" priority="948"/>
    <cfRule type="duplicateValues" dxfId="882" priority="949"/>
    <cfRule type="duplicateValues" dxfId="881" priority="950"/>
  </conditionalFormatting>
  <conditionalFormatting sqref="I61">
    <cfRule type="duplicateValues" dxfId="880" priority="938"/>
    <cfRule type="duplicateValues" dxfId="879" priority="939"/>
    <cfRule type="duplicateValues" dxfId="878" priority="940"/>
    <cfRule type="duplicateValues" dxfId="877" priority="941"/>
    <cfRule type="duplicateValues" dxfId="876" priority="942"/>
  </conditionalFormatting>
  <conditionalFormatting sqref="I62">
    <cfRule type="duplicateValues" dxfId="875" priority="929"/>
    <cfRule type="duplicateValues" dxfId="874" priority="930"/>
    <cfRule type="duplicateValues" dxfId="873" priority="931"/>
    <cfRule type="duplicateValues" dxfId="872" priority="932"/>
    <cfRule type="duplicateValues" dxfId="871" priority="934"/>
  </conditionalFormatting>
  <conditionalFormatting sqref="I63">
    <cfRule type="duplicateValues" dxfId="870" priority="922"/>
    <cfRule type="duplicateValues" dxfId="869" priority="923"/>
    <cfRule type="duplicateValues" dxfId="868" priority="924"/>
    <cfRule type="duplicateValues" dxfId="867" priority="925"/>
    <cfRule type="duplicateValues" dxfId="866" priority="926"/>
  </conditionalFormatting>
  <conditionalFormatting sqref="I64">
    <cfRule type="duplicateValues" dxfId="865" priority="914"/>
    <cfRule type="duplicateValues" dxfId="864" priority="915"/>
    <cfRule type="duplicateValues" dxfId="863" priority="916"/>
    <cfRule type="duplicateValues" dxfId="862" priority="917"/>
    <cfRule type="duplicateValues" dxfId="861" priority="918"/>
  </conditionalFormatting>
  <conditionalFormatting sqref="I65">
    <cfRule type="duplicateValues" dxfId="860" priority="906"/>
    <cfRule type="duplicateValues" dxfId="859" priority="907"/>
    <cfRule type="duplicateValues" dxfId="858" priority="908"/>
    <cfRule type="duplicateValues" dxfId="857" priority="909"/>
    <cfRule type="duplicateValues" dxfId="856" priority="910"/>
  </conditionalFormatting>
  <conditionalFormatting sqref="I66">
    <cfRule type="duplicateValues" dxfId="855" priority="898"/>
    <cfRule type="duplicateValues" dxfId="854" priority="899"/>
    <cfRule type="duplicateValues" dxfId="853" priority="900"/>
    <cfRule type="duplicateValues" dxfId="852" priority="901"/>
    <cfRule type="duplicateValues" dxfId="851" priority="902"/>
  </conditionalFormatting>
  <conditionalFormatting sqref="I67">
    <cfRule type="duplicateValues" dxfId="850" priority="890"/>
    <cfRule type="duplicateValues" dxfId="849" priority="891"/>
    <cfRule type="duplicateValues" dxfId="848" priority="892"/>
    <cfRule type="duplicateValues" dxfId="847" priority="893"/>
    <cfRule type="duplicateValues" dxfId="846" priority="894"/>
  </conditionalFormatting>
  <conditionalFormatting sqref="I68">
    <cfRule type="duplicateValues" dxfId="845" priority="882"/>
    <cfRule type="duplicateValues" dxfId="844" priority="883"/>
    <cfRule type="duplicateValues" dxfId="843" priority="884"/>
    <cfRule type="duplicateValues" dxfId="842" priority="885"/>
    <cfRule type="duplicateValues" dxfId="841" priority="886"/>
  </conditionalFormatting>
  <conditionalFormatting sqref="I69">
    <cfRule type="duplicateValues" dxfId="840" priority="874"/>
    <cfRule type="duplicateValues" dxfId="839" priority="875"/>
    <cfRule type="duplicateValues" dxfId="838" priority="876"/>
    <cfRule type="duplicateValues" dxfId="837" priority="877"/>
    <cfRule type="duplicateValues" dxfId="836" priority="878"/>
  </conditionalFormatting>
  <conditionalFormatting sqref="I70">
    <cfRule type="duplicateValues" dxfId="835" priority="866"/>
    <cfRule type="duplicateValues" dxfId="834" priority="867"/>
    <cfRule type="duplicateValues" dxfId="833" priority="868"/>
    <cfRule type="duplicateValues" dxfId="832" priority="869"/>
    <cfRule type="duplicateValues" dxfId="831" priority="870"/>
  </conditionalFormatting>
  <conditionalFormatting sqref="I71">
    <cfRule type="duplicateValues" dxfId="830" priority="858"/>
    <cfRule type="duplicateValues" dxfId="829" priority="859"/>
    <cfRule type="duplicateValues" dxfId="828" priority="860"/>
    <cfRule type="duplicateValues" dxfId="827" priority="861"/>
    <cfRule type="duplicateValues" dxfId="826" priority="862"/>
  </conditionalFormatting>
  <conditionalFormatting sqref="I72">
    <cfRule type="duplicateValues" dxfId="825" priority="962"/>
    <cfRule type="duplicateValues" dxfId="824" priority="963"/>
    <cfRule type="duplicateValues" dxfId="823" priority="964"/>
    <cfRule type="duplicateValues" dxfId="822" priority="965"/>
    <cfRule type="duplicateValues" dxfId="821" priority="966"/>
  </conditionalFormatting>
  <conditionalFormatting sqref="I73">
    <cfRule type="duplicateValues" dxfId="820" priority="1186"/>
    <cfRule type="duplicateValues" dxfId="819" priority="1187"/>
    <cfRule type="duplicateValues" dxfId="818" priority="1188"/>
    <cfRule type="duplicateValues" dxfId="817" priority="1189"/>
    <cfRule type="duplicateValues" dxfId="816" priority="1190"/>
  </conditionalFormatting>
  <conditionalFormatting sqref="I74">
    <cfRule type="duplicateValues" dxfId="815" priority="1178"/>
    <cfRule type="duplicateValues" dxfId="814" priority="1179"/>
    <cfRule type="duplicateValues" dxfId="813" priority="1180"/>
    <cfRule type="duplicateValues" dxfId="812" priority="1181"/>
    <cfRule type="duplicateValues" dxfId="811" priority="1182"/>
  </conditionalFormatting>
  <conditionalFormatting sqref="I75">
    <cfRule type="duplicateValues" dxfId="810" priority="1170"/>
    <cfRule type="duplicateValues" dxfId="809" priority="1171"/>
    <cfRule type="duplicateValues" dxfId="808" priority="1172"/>
    <cfRule type="duplicateValues" dxfId="807" priority="1173"/>
    <cfRule type="duplicateValues" dxfId="806" priority="1174"/>
  </conditionalFormatting>
  <conditionalFormatting sqref="I76">
    <cfRule type="duplicateValues" dxfId="805" priority="1162"/>
    <cfRule type="duplicateValues" dxfId="804" priority="1163"/>
    <cfRule type="duplicateValues" dxfId="803" priority="1164"/>
    <cfRule type="duplicateValues" dxfId="802" priority="1165"/>
    <cfRule type="duplicateValues" dxfId="801" priority="1166"/>
  </conditionalFormatting>
  <conditionalFormatting sqref="I77">
    <cfRule type="duplicateValues" dxfId="800" priority="1154"/>
    <cfRule type="duplicateValues" dxfId="799" priority="1155"/>
    <cfRule type="duplicateValues" dxfId="798" priority="1156"/>
    <cfRule type="duplicateValues" dxfId="797" priority="1157"/>
    <cfRule type="duplicateValues" dxfId="796" priority="1158"/>
  </conditionalFormatting>
  <conditionalFormatting sqref="I79">
    <cfRule type="duplicateValues" dxfId="795" priority="1146"/>
    <cfRule type="duplicateValues" dxfId="794" priority="1147"/>
    <cfRule type="duplicateValues" dxfId="793" priority="1148"/>
    <cfRule type="duplicateValues" dxfId="792" priority="1149"/>
    <cfRule type="duplicateValues" dxfId="791" priority="1150"/>
  </conditionalFormatting>
  <conditionalFormatting sqref="I80">
    <cfRule type="duplicateValues" dxfId="790" priority="1138"/>
    <cfRule type="duplicateValues" dxfId="789" priority="1139"/>
    <cfRule type="duplicateValues" dxfId="788" priority="1140"/>
    <cfRule type="duplicateValues" dxfId="787" priority="1141"/>
    <cfRule type="duplicateValues" dxfId="786" priority="1142"/>
  </conditionalFormatting>
  <conditionalFormatting sqref="I81">
    <cfRule type="duplicateValues" dxfId="785" priority="1130"/>
    <cfRule type="duplicateValues" dxfId="784" priority="1131"/>
    <cfRule type="duplicateValues" dxfId="783" priority="1132"/>
    <cfRule type="duplicateValues" dxfId="782" priority="1133"/>
    <cfRule type="duplicateValues" dxfId="781" priority="1134"/>
  </conditionalFormatting>
  <conditionalFormatting sqref="I82">
    <cfRule type="duplicateValues" dxfId="780" priority="1122"/>
    <cfRule type="duplicateValues" dxfId="779" priority="1123"/>
    <cfRule type="duplicateValues" dxfId="778" priority="1124"/>
    <cfRule type="duplicateValues" dxfId="777" priority="1125"/>
    <cfRule type="duplicateValues" dxfId="776" priority="1126"/>
  </conditionalFormatting>
  <conditionalFormatting sqref="I83">
    <cfRule type="duplicateValues" dxfId="775" priority="1114"/>
    <cfRule type="duplicateValues" dxfId="774" priority="1115"/>
    <cfRule type="duplicateValues" dxfId="773" priority="1116"/>
    <cfRule type="duplicateValues" dxfId="772" priority="1117"/>
    <cfRule type="duplicateValues" dxfId="771" priority="1118"/>
  </conditionalFormatting>
  <conditionalFormatting sqref="I84">
    <cfRule type="duplicateValues" dxfId="770" priority="1106"/>
    <cfRule type="duplicateValues" dxfId="769" priority="1107"/>
    <cfRule type="duplicateValues" dxfId="768" priority="1108"/>
    <cfRule type="duplicateValues" dxfId="767" priority="1109"/>
    <cfRule type="duplicateValues" dxfId="766" priority="1110"/>
  </conditionalFormatting>
  <conditionalFormatting sqref="I85">
    <cfRule type="duplicateValues" dxfId="765" priority="1098"/>
    <cfRule type="duplicateValues" dxfId="764" priority="1099"/>
    <cfRule type="duplicateValues" dxfId="763" priority="1100"/>
    <cfRule type="duplicateValues" dxfId="762" priority="1101"/>
    <cfRule type="duplicateValues" dxfId="761" priority="1102"/>
  </conditionalFormatting>
  <conditionalFormatting sqref="I87">
    <cfRule type="duplicateValues" dxfId="760" priority="1090"/>
    <cfRule type="duplicateValues" dxfId="759" priority="1091"/>
    <cfRule type="duplicateValues" dxfId="758" priority="1092"/>
    <cfRule type="duplicateValues" dxfId="757" priority="1093"/>
    <cfRule type="duplicateValues" dxfId="756" priority="1094"/>
  </conditionalFormatting>
  <conditionalFormatting sqref="I88">
    <cfRule type="duplicateValues" dxfId="755" priority="1074"/>
    <cfRule type="duplicateValues" dxfId="754" priority="1075"/>
    <cfRule type="duplicateValues" dxfId="753" priority="1076"/>
    <cfRule type="duplicateValues" dxfId="752" priority="1077"/>
    <cfRule type="duplicateValues" dxfId="751" priority="1078"/>
  </conditionalFormatting>
  <conditionalFormatting sqref="I89">
    <cfRule type="duplicateValues" dxfId="750" priority="1066"/>
    <cfRule type="duplicateValues" dxfId="749" priority="1067"/>
    <cfRule type="duplicateValues" dxfId="748" priority="1068"/>
    <cfRule type="duplicateValues" dxfId="747" priority="1069"/>
    <cfRule type="duplicateValues" dxfId="746" priority="1070"/>
  </conditionalFormatting>
  <conditionalFormatting sqref="I90">
    <cfRule type="duplicateValues" dxfId="745" priority="1058"/>
    <cfRule type="duplicateValues" dxfId="744" priority="1059"/>
    <cfRule type="duplicateValues" dxfId="743" priority="1060"/>
    <cfRule type="duplicateValues" dxfId="742" priority="1061"/>
    <cfRule type="duplicateValues" dxfId="741" priority="1062"/>
  </conditionalFormatting>
  <conditionalFormatting sqref="I91">
    <cfRule type="duplicateValues" dxfId="740" priority="1042"/>
    <cfRule type="duplicateValues" dxfId="739" priority="1043"/>
    <cfRule type="duplicateValues" dxfId="738" priority="1044"/>
    <cfRule type="duplicateValues" dxfId="737" priority="1045"/>
    <cfRule type="duplicateValues" dxfId="736" priority="1046"/>
  </conditionalFormatting>
  <conditionalFormatting sqref="I92">
    <cfRule type="duplicateValues" dxfId="735" priority="1034"/>
    <cfRule type="duplicateValues" dxfId="734" priority="1035"/>
    <cfRule type="duplicateValues" dxfId="733" priority="1036"/>
    <cfRule type="duplicateValues" dxfId="732" priority="1037"/>
    <cfRule type="duplicateValues" dxfId="731" priority="1038"/>
  </conditionalFormatting>
  <conditionalFormatting sqref="I93">
    <cfRule type="duplicateValues" dxfId="730" priority="1026"/>
    <cfRule type="duplicateValues" dxfId="729" priority="1027"/>
    <cfRule type="duplicateValues" dxfId="728" priority="1028"/>
    <cfRule type="duplicateValues" dxfId="727" priority="1029"/>
    <cfRule type="duplicateValues" dxfId="726" priority="1030"/>
  </conditionalFormatting>
  <conditionalFormatting sqref="I94">
    <cfRule type="duplicateValues" dxfId="725" priority="1002"/>
    <cfRule type="duplicateValues" dxfId="724" priority="1003"/>
    <cfRule type="duplicateValues" dxfId="723" priority="1004"/>
    <cfRule type="duplicateValues" dxfId="722" priority="1005"/>
    <cfRule type="duplicateValues" dxfId="721" priority="1006"/>
  </conditionalFormatting>
  <conditionalFormatting sqref="I95">
    <cfRule type="duplicateValues" dxfId="720" priority="994"/>
    <cfRule type="duplicateValues" dxfId="719" priority="995"/>
    <cfRule type="duplicateValues" dxfId="718" priority="996"/>
    <cfRule type="duplicateValues" dxfId="717" priority="997"/>
    <cfRule type="duplicateValues" dxfId="716" priority="998"/>
  </conditionalFormatting>
  <conditionalFormatting sqref="I96">
    <cfRule type="duplicateValues" dxfId="715" priority="986"/>
    <cfRule type="duplicateValues" dxfId="714" priority="987"/>
    <cfRule type="duplicateValues" dxfId="713" priority="988"/>
    <cfRule type="duplicateValues" dxfId="712" priority="989"/>
    <cfRule type="duplicateValues" dxfId="711" priority="990"/>
  </conditionalFormatting>
  <conditionalFormatting sqref="I97">
    <cfRule type="duplicateValues" dxfId="710" priority="978"/>
    <cfRule type="duplicateValues" dxfId="709" priority="979"/>
    <cfRule type="duplicateValues" dxfId="708" priority="980"/>
    <cfRule type="duplicateValues" dxfId="707" priority="981"/>
    <cfRule type="duplicateValues" dxfId="706" priority="982"/>
  </conditionalFormatting>
  <conditionalFormatting sqref="I98">
    <cfRule type="duplicateValues" dxfId="705" priority="970"/>
    <cfRule type="duplicateValues" dxfId="704" priority="971"/>
    <cfRule type="duplicateValues" dxfId="703" priority="972"/>
    <cfRule type="duplicateValues" dxfId="702" priority="973"/>
    <cfRule type="duplicateValues" dxfId="701" priority="974"/>
  </conditionalFormatting>
  <conditionalFormatting sqref="I99">
    <cfRule type="duplicateValues" dxfId="700" priority="1595"/>
    <cfRule type="duplicateValues" dxfId="699" priority="1596"/>
    <cfRule type="duplicateValues" dxfId="698" priority="1597"/>
    <cfRule type="duplicateValues" dxfId="697" priority="1598"/>
    <cfRule type="duplicateValues" dxfId="696" priority="1599"/>
  </conditionalFormatting>
  <conditionalFormatting sqref="I100">
    <cfRule type="duplicateValues" dxfId="695" priority="1350"/>
    <cfRule type="duplicateValues" dxfId="694" priority="1351"/>
    <cfRule type="duplicateValues" dxfId="693" priority="1352"/>
    <cfRule type="duplicateValues" dxfId="692" priority="1353"/>
    <cfRule type="duplicateValues" dxfId="691" priority="1354"/>
  </conditionalFormatting>
  <conditionalFormatting sqref="I101">
    <cfRule type="duplicateValues" dxfId="690" priority="1336"/>
    <cfRule type="duplicateValues" dxfId="689" priority="1337"/>
    <cfRule type="duplicateValues" dxfId="688" priority="1338"/>
    <cfRule type="duplicateValues" dxfId="687" priority="1339"/>
    <cfRule type="duplicateValues" dxfId="686" priority="1340"/>
  </conditionalFormatting>
  <conditionalFormatting sqref="I102">
    <cfRule type="duplicateValues" dxfId="685" priority="1357"/>
    <cfRule type="duplicateValues" dxfId="684" priority="1358"/>
    <cfRule type="duplicateValues" dxfId="683" priority="1359"/>
    <cfRule type="duplicateValues" dxfId="682" priority="1360"/>
    <cfRule type="duplicateValues" dxfId="681" priority="1361"/>
  </conditionalFormatting>
  <conditionalFormatting sqref="I103">
    <cfRule type="duplicateValues" dxfId="680" priority="1308"/>
    <cfRule type="duplicateValues" dxfId="679" priority="1309"/>
    <cfRule type="duplicateValues" dxfId="678" priority="1310"/>
    <cfRule type="duplicateValues" dxfId="677" priority="1311"/>
    <cfRule type="duplicateValues" dxfId="676" priority="1312"/>
  </conditionalFormatting>
  <conditionalFormatting sqref="I104">
    <cfRule type="duplicateValues" dxfId="675" priority="1214"/>
    <cfRule type="duplicateValues" dxfId="674" priority="1215"/>
    <cfRule type="duplicateValues" dxfId="673" priority="1216"/>
    <cfRule type="duplicateValues" dxfId="672" priority="1217"/>
    <cfRule type="duplicateValues" dxfId="671" priority="1218"/>
  </conditionalFormatting>
  <conditionalFormatting sqref="I105">
    <cfRule type="duplicateValues" dxfId="670" priority="1200"/>
    <cfRule type="duplicateValues" dxfId="669" priority="1201"/>
    <cfRule type="duplicateValues" dxfId="668" priority="1202"/>
    <cfRule type="duplicateValues" dxfId="667" priority="1203"/>
    <cfRule type="duplicateValues" dxfId="666" priority="1204"/>
  </conditionalFormatting>
  <conditionalFormatting sqref="I106">
    <cfRule type="duplicateValues" dxfId="665" priority="1228"/>
    <cfRule type="duplicateValues" dxfId="664" priority="1229"/>
    <cfRule type="duplicateValues" dxfId="663" priority="1230"/>
    <cfRule type="duplicateValues" dxfId="662" priority="1231"/>
    <cfRule type="duplicateValues" dxfId="661" priority="1232"/>
  </conditionalFormatting>
  <conditionalFormatting sqref="I107">
    <cfRule type="duplicateValues" dxfId="660" priority="1294"/>
    <cfRule type="duplicateValues" dxfId="659" priority="1295"/>
    <cfRule type="duplicateValues" dxfId="658" priority="1296"/>
    <cfRule type="duplicateValues" dxfId="657" priority="1297"/>
    <cfRule type="duplicateValues" dxfId="656" priority="1298"/>
  </conditionalFormatting>
  <conditionalFormatting sqref="I108">
    <cfRule type="duplicateValues" dxfId="655" priority="1263"/>
    <cfRule type="duplicateValues" dxfId="654" priority="1264"/>
    <cfRule type="duplicateValues" dxfId="653" priority="1265"/>
    <cfRule type="duplicateValues" dxfId="652" priority="1266"/>
    <cfRule type="duplicateValues" dxfId="651" priority="1267"/>
  </conditionalFormatting>
  <conditionalFormatting sqref="I109">
    <cfRule type="duplicateValues" dxfId="650" priority="1256"/>
    <cfRule type="duplicateValues" dxfId="649" priority="1257"/>
    <cfRule type="duplicateValues" dxfId="648" priority="1258"/>
    <cfRule type="duplicateValues" dxfId="647" priority="1259"/>
    <cfRule type="duplicateValues" dxfId="646" priority="1260"/>
  </conditionalFormatting>
  <conditionalFormatting sqref="I110">
    <cfRule type="duplicateValues" dxfId="645" priority="1275"/>
    <cfRule type="duplicateValues" dxfId="644" priority="1276"/>
    <cfRule type="duplicateValues" dxfId="643" priority="1277"/>
    <cfRule type="duplicateValues" dxfId="642" priority="1278"/>
    <cfRule type="duplicateValues" dxfId="641" priority="1279"/>
  </conditionalFormatting>
  <conditionalFormatting sqref="I111">
    <cfRule type="duplicateValues" dxfId="640" priority="1249"/>
    <cfRule type="duplicateValues" dxfId="639" priority="1250"/>
    <cfRule type="duplicateValues" dxfId="638" priority="1251"/>
    <cfRule type="duplicateValues" dxfId="637" priority="1252"/>
    <cfRule type="duplicateValues" dxfId="636" priority="1253"/>
  </conditionalFormatting>
  <conditionalFormatting sqref="I112">
    <cfRule type="duplicateValues" dxfId="635" priority="1322"/>
    <cfRule type="duplicateValues" dxfId="634" priority="1323"/>
    <cfRule type="duplicateValues" dxfId="633" priority="1324"/>
    <cfRule type="duplicateValues" dxfId="632" priority="1325"/>
    <cfRule type="duplicateValues" dxfId="631" priority="1326"/>
  </conditionalFormatting>
  <conditionalFormatting sqref="I112:I230 I107 I78 I86 I99:I103 I3 I10">
    <cfRule type="duplicateValues" dxfId="630" priority="25223"/>
    <cfRule type="duplicateValues" dxfId="629" priority="25224"/>
  </conditionalFormatting>
  <conditionalFormatting sqref="I113">
    <cfRule type="duplicateValues" dxfId="628" priority="1508"/>
  </conditionalFormatting>
  <conditionalFormatting sqref="I114">
    <cfRule type="duplicateValues" dxfId="627" priority="1413"/>
    <cfRule type="duplicateValues" dxfId="626" priority="1414"/>
    <cfRule type="duplicateValues" dxfId="625" priority="1415"/>
    <cfRule type="duplicateValues" dxfId="624" priority="1416"/>
    <cfRule type="duplicateValues" dxfId="623" priority="1417"/>
  </conditionalFormatting>
  <conditionalFormatting sqref="I115">
    <cfRule type="duplicateValues" dxfId="622" priority="1406"/>
    <cfRule type="duplicateValues" dxfId="621" priority="1407"/>
    <cfRule type="duplicateValues" dxfId="620" priority="1408"/>
    <cfRule type="duplicateValues" dxfId="619" priority="1409"/>
    <cfRule type="duplicateValues" dxfId="618" priority="1410"/>
  </conditionalFormatting>
  <conditionalFormatting sqref="I116">
    <cfRule type="duplicateValues" dxfId="617" priority="1399"/>
    <cfRule type="duplicateValues" dxfId="616" priority="1400"/>
    <cfRule type="duplicateValues" dxfId="615" priority="1401"/>
    <cfRule type="duplicateValues" dxfId="614" priority="1402"/>
    <cfRule type="duplicateValues" dxfId="613" priority="1403"/>
  </conditionalFormatting>
  <conditionalFormatting sqref="I117">
    <cfRule type="duplicateValues" dxfId="612" priority="1392"/>
    <cfRule type="duplicateValues" dxfId="611" priority="1393"/>
    <cfRule type="duplicateValues" dxfId="610" priority="1394"/>
    <cfRule type="duplicateValues" dxfId="609" priority="1395"/>
    <cfRule type="duplicateValues" dxfId="608" priority="1396"/>
  </conditionalFormatting>
  <conditionalFormatting sqref="I118">
    <cfRule type="duplicateValues" dxfId="607" priority="1385"/>
    <cfRule type="duplicateValues" dxfId="606" priority="1386"/>
    <cfRule type="duplicateValues" dxfId="605" priority="1387"/>
    <cfRule type="duplicateValues" dxfId="604" priority="1388"/>
    <cfRule type="duplicateValues" dxfId="603" priority="1389"/>
  </conditionalFormatting>
  <conditionalFormatting sqref="I119">
    <cfRule type="duplicateValues" dxfId="602" priority="1378"/>
    <cfRule type="duplicateValues" dxfId="601" priority="1379"/>
    <cfRule type="duplicateValues" dxfId="600" priority="1380"/>
    <cfRule type="duplicateValues" dxfId="599" priority="1381"/>
    <cfRule type="duplicateValues" dxfId="598" priority="1382"/>
  </conditionalFormatting>
  <conditionalFormatting sqref="I120">
    <cfRule type="duplicateValues" dxfId="597" priority="1371"/>
    <cfRule type="duplicateValues" dxfId="596" priority="1372"/>
    <cfRule type="duplicateValues" dxfId="595" priority="1373"/>
    <cfRule type="duplicateValues" dxfId="594" priority="1374"/>
    <cfRule type="duplicateValues" dxfId="593" priority="1375"/>
  </conditionalFormatting>
  <conditionalFormatting sqref="I121">
    <cfRule type="duplicateValues" dxfId="592" priority="1364"/>
    <cfRule type="duplicateValues" dxfId="591" priority="1365"/>
    <cfRule type="duplicateValues" dxfId="590" priority="1366"/>
    <cfRule type="duplicateValues" dxfId="589" priority="1367"/>
    <cfRule type="duplicateValues" dxfId="588" priority="1368"/>
  </conditionalFormatting>
  <conditionalFormatting sqref="I122">
    <cfRule type="duplicateValues" dxfId="587" priority="1490"/>
    <cfRule type="duplicateValues" dxfId="586" priority="1491"/>
    <cfRule type="duplicateValues" dxfId="585" priority="1492"/>
    <cfRule type="duplicateValues" dxfId="584" priority="1493"/>
    <cfRule type="duplicateValues" dxfId="583" priority="1494"/>
  </conditionalFormatting>
  <conditionalFormatting sqref="I123">
    <cfRule type="duplicateValues" dxfId="582" priority="1483"/>
    <cfRule type="duplicateValues" dxfId="581" priority="1484"/>
    <cfRule type="duplicateValues" dxfId="580" priority="1485"/>
    <cfRule type="duplicateValues" dxfId="579" priority="1486"/>
    <cfRule type="duplicateValues" dxfId="578" priority="1487"/>
  </conditionalFormatting>
  <conditionalFormatting sqref="I124">
    <cfRule type="duplicateValues" dxfId="577" priority="1476"/>
    <cfRule type="duplicateValues" dxfId="576" priority="1477"/>
    <cfRule type="duplicateValues" dxfId="575" priority="1478"/>
    <cfRule type="duplicateValues" dxfId="574" priority="1479"/>
    <cfRule type="duplicateValues" dxfId="573" priority="1480"/>
  </conditionalFormatting>
  <conditionalFormatting sqref="I125">
    <cfRule type="duplicateValues" dxfId="572" priority="1462"/>
    <cfRule type="duplicateValues" dxfId="571" priority="1463"/>
    <cfRule type="duplicateValues" dxfId="570" priority="1464"/>
    <cfRule type="duplicateValues" dxfId="569" priority="1465"/>
    <cfRule type="duplicateValues" dxfId="568" priority="1466"/>
  </conditionalFormatting>
  <conditionalFormatting sqref="I126">
    <cfRule type="duplicateValues" dxfId="567" priority="1455"/>
    <cfRule type="duplicateValues" dxfId="566" priority="1456"/>
    <cfRule type="duplicateValues" dxfId="565" priority="1457"/>
    <cfRule type="duplicateValues" dxfId="564" priority="1458"/>
    <cfRule type="duplicateValues" dxfId="563" priority="1459"/>
  </conditionalFormatting>
  <conditionalFormatting sqref="I127">
    <cfRule type="duplicateValues" dxfId="562" priority="1448"/>
    <cfRule type="duplicateValues" dxfId="561" priority="1449"/>
    <cfRule type="duplicateValues" dxfId="560" priority="1450"/>
    <cfRule type="duplicateValues" dxfId="559" priority="1451"/>
    <cfRule type="duplicateValues" dxfId="558" priority="1452"/>
  </conditionalFormatting>
  <conditionalFormatting sqref="I128">
    <cfRule type="duplicateValues" dxfId="557" priority="1441"/>
    <cfRule type="duplicateValues" dxfId="556" priority="1442"/>
    <cfRule type="duplicateValues" dxfId="555" priority="1443"/>
    <cfRule type="duplicateValues" dxfId="554" priority="1444"/>
    <cfRule type="duplicateValues" dxfId="553" priority="1445"/>
  </conditionalFormatting>
  <conditionalFormatting sqref="I129">
    <cfRule type="duplicateValues" dxfId="552" priority="1434"/>
    <cfRule type="duplicateValues" dxfId="551" priority="1435"/>
    <cfRule type="duplicateValues" dxfId="550" priority="1436"/>
    <cfRule type="duplicateValues" dxfId="549" priority="1437"/>
    <cfRule type="duplicateValues" dxfId="548" priority="1438"/>
  </conditionalFormatting>
  <conditionalFormatting sqref="I130">
    <cfRule type="duplicateValues" dxfId="547" priority="1420"/>
    <cfRule type="duplicateValues" dxfId="546" priority="1421"/>
    <cfRule type="duplicateValues" dxfId="545" priority="1422"/>
    <cfRule type="duplicateValues" dxfId="544" priority="1423"/>
    <cfRule type="duplicateValues" dxfId="543" priority="1424"/>
  </conditionalFormatting>
  <conditionalFormatting sqref="I131 I113">
    <cfRule type="duplicateValues" dxfId="542" priority="1504"/>
    <cfRule type="duplicateValues" dxfId="541" priority="1505"/>
    <cfRule type="duplicateValues" dxfId="540" priority="1506"/>
    <cfRule type="duplicateValues" dxfId="539" priority="1507"/>
  </conditionalFormatting>
  <conditionalFormatting sqref="I132">
    <cfRule type="duplicateValues" dxfId="538" priority="1497"/>
    <cfRule type="duplicateValues" dxfId="537" priority="1498"/>
    <cfRule type="duplicateValues" dxfId="536" priority="1499"/>
    <cfRule type="duplicateValues" dxfId="535" priority="1500"/>
    <cfRule type="duplicateValues" dxfId="534" priority="1501"/>
  </conditionalFormatting>
  <conditionalFormatting sqref="I133">
    <cfRule type="duplicateValues" dxfId="533" priority="1609"/>
    <cfRule type="duplicateValues" dxfId="532" priority="1610"/>
    <cfRule type="duplicateValues" dxfId="531" priority="1611"/>
    <cfRule type="duplicateValues" dxfId="530" priority="1612"/>
    <cfRule type="duplicateValues" dxfId="529" priority="1613"/>
  </conditionalFormatting>
  <conditionalFormatting sqref="I134">
    <cfRule type="duplicateValues" dxfId="528" priority="1581"/>
    <cfRule type="duplicateValues" dxfId="527" priority="1582"/>
    <cfRule type="duplicateValues" dxfId="526" priority="1583"/>
    <cfRule type="duplicateValues" dxfId="525" priority="1584"/>
    <cfRule type="duplicateValues" dxfId="524" priority="1585"/>
  </conditionalFormatting>
  <conditionalFormatting sqref="I135">
    <cfRule type="duplicateValues" dxfId="523" priority="1518"/>
    <cfRule type="duplicateValues" dxfId="522" priority="1519"/>
    <cfRule type="duplicateValues" dxfId="521" priority="1520"/>
    <cfRule type="duplicateValues" dxfId="520" priority="1521"/>
    <cfRule type="duplicateValues" dxfId="519" priority="1522"/>
  </conditionalFormatting>
  <conditionalFormatting sqref="I136">
    <cfRule type="duplicateValues" dxfId="518" priority="1567"/>
    <cfRule type="duplicateValues" dxfId="517" priority="1568"/>
    <cfRule type="duplicateValues" dxfId="516" priority="1569"/>
    <cfRule type="duplicateValues" dxfId="515" priority="1570"/>
    <cfRule type="duplicateValues" dxfId="514" priority="1571"/>
  </conditionalFormatting>
  <conditionalFormatting sqref="I137">
    <cfRule type="duplicateValues" dxfId="513" priority="1546"/>
    <cfRule type="duplicateValues" dxfId="512" priority="1547"/>
    <cfRule type="duplicateValues" dxfId="511" priority="1548"/>
    <cfRule type="duplicateValues" dxfId="510" priority="1549"/>
    <cfRule type="duplicateValues" dxfId="509" priority="1550"/>
  </conditionalFormatting>
  <conditionalFormatting sqref="I138">
    <cfRule type="duplicateValues" dxfId="508" priority="1511"/>
    <cfRule type="duplicateValues" dxfId="507" priority="1512"/>
    <cfRule type="duplicateValues" dxfId="506" priority="1513"/>
    <cfRule type="duplicateValues" dxfId="505" priority="1514"/>
    <cfRule type="duplicateValues" dxfId="504" priority="1515"/>
  </conditionalFormatting>
  <conditionalFormatting sqref="I139">
    <cfRule type="duplicateValues" dxfId="503" priority="1539"/>
    <cfRule type="duplicateValues" dxfId="502" priority="1540"/>
    <cfRule type="duplicateValues" dxfId="501" priority="1541"/>
    <cfRule type="duplicateValues" dxfId="500" priority="1542"/>
    <cfRule type="duplicateValues" dxfId="499" priority="1543"/>
  </conditionalFormatting>
  <conditionalFormatting sqref="I140">
    <cfRule type="duplicateValues" dxfId="498" priority="1553"/>
    <cfRule type="duplicateValues" dxfId="497" priority="1554"/>
    <cfRule type="duplicateValues" dxfId="496" priority="1555"/>
    <cfRule type="duplicateValues" dxfId="495" priority="1556"/>
    <cfRule type="duplicateValues" dxfId="494" priority="1557"/>
  </conditionalFormatting>
  <conditionalFormatting sqref="I141">
    <cfRule type="duplicateValues" dxfId="493" priority="1560"/>
    <cfRule type="duplicateValues" dxfId="492" priority="1561"/>
    <cfRule type="duplicateValues" dxfId="491" priority="1562"/>
    <cfRule type="duplicateValues" dxfId="490" priority="1563"/>
    <cfRule type="duplicateValues" dxfId="489" priority="1564"/>
  </conditionalFormatting>
  <conditionalFormatting sqref="I142">
    <cfRule type="duplicateValues" dxfId="488" priority="1616"/>
    <cfRule type="duplicateValues" dxfId="487" priority="1617"/>
    <cfRule type="duplicateValues" dxfId="486" priority="1618"/>
    <cfRule type="duplicateValues" dxfId="485" priority="1619"/>
    <cfRule type="duplicateValues" dxfId="484" priority="1620"/>
  </conditionalFormatting>
  <conditionalFormatting sqref="I143">
    <cfRule type="duplicateValues" dxfId="483" priority="1621"/>
    <cfRule type="duplicateValues" dxfId="482" priority="1622"/>
    <cfRule type="duplicateValues" dxfId="481" priority="1623"/>
    <cfRule type="duplicateValues" dxfId="480" priority="1624"/>
    <cfRule type="duplicateValues" dxfId="479" priority="1625"/>
  </conditionalFormatting>
  <conditionalFormatting sqref="I144">
    <cfRule type="duplicateValues" dxfId="478" priority="1672"/>
    <cfRule type="duplicateValues" dxfId="477" priority="1673"/>
    <cfRule type="duplicateValues" dxfId="476" priority="1674"/>
    <cfRule type="duplicateValues" dxfId="475" priority="1675"/>
    <cfRule type="duplicateValues" dxfId="474" priority="1676"/>
  </conditionalFormatting>
  <conditionalFormatting sqref="I145">
    <cfRule type="duplicateValues" dxfId="473" priority="1665"/>
    <cfRule type="duplicateValues" dxfId="472" priority="1666"/>
    <cfRule type="duplicateValues" dxfId="471" priority="1667"/>
    <cfRule type="duplicateValues" dxfId="470" priority="1668"/>
    <cfRule type="duplicateValues" dxfId="469" priority="1669"/>
  </conditionalFormatting>
  <conditionalFormatting sqref="I146">
    <cfRule type="duplicateValues" dxfId="468" priority="1651"/>
    <cfRule type="duplicateValues" dxfId="467" priority="1652"/>
    <cfRule type="duplicateValues" dxfId="466" priority="1653"/>
    <cfRule type="duplicateValues" dxfId="465" priority="1654"/>
    <cfRule type="duplicateValues" dxfId="464" priority="1655"/>
  </conditionalFormatting>
  <conditionalFormatting sqref="I147">
    <cfRule type="duplicateValues" dxfId="463" priority="1644"/>
    <cfRule type="duplicateValues" dxfId="462" priority="1645"/>
    <cfRule type="duplicateValues" dxfId="461" priority="1646"/>
    <cfRule type="duplicateValues" dxfId="460" priority="1647"/>
    <cfRule type="duplicateValues" dxfId="459" priority="1648"/>
  </conditionalFormatting>
  <conditionalFormatting sqref="I148">
    <cfRule type="duplicateValues" dxfId="458" priority="1637"/>
    <cfRule type="duplicateValues" dxfId="457" priority="1638"/>
    <cfRule type="duplicateValues" dxfId="456" priority="1639"/>
    <cfRule type="duplicateValues" dxfId="455" priority="1640"/>
    <cfRule type="duplicateValues" dxfId="454" priority="1641"/>
  </conditionalFormatting>
  <conditionalFormatting sqref="I149">
    <cfRule type="duplicateValues" dxfId="453" priority="1658"/>
    <cfRule type="duplicateValues" dxfId="452" priority="1659"/>
    <cfRule type="duplicateValues" dxfId="451" priority="1660"/>
    <cfRule type="duplicateValues" dxfId="450" priority="1661"/>
    <cfRule type="duplicateValues" dxfId="449" priority="1662"/>
  </conditionalFormatting>
  <conditionalFormatting sqref="I150">
    <cfRule type="duplicateValues" dxfId="448" priority="1687"/>
    <cfRule type="duplicateValues" dxfId="447" priority="1688"/>
    <cfRule type="duplicateValues" dxfId="446" priority="1689"/>
    <cfRule type="duplicateValues" dxfId="445" priority="1690"/>
    <cfRule type="duplicateValues" dxfId="444" priority="1691"/>
  </conditionalFormatting>
  <conditionalFormatting sqref="I151">
    <cfRule type="duplicateValues" dxfId="443" priority="1694"/>
    <cfRule type="duplicateValues" dxfId="442" priority="1695"/>
    <cfRule type="duplicateValues" dxfId="441" priority="1696"/>
    <cfRule type="duplicateValues" dxfId="440" priority="1697"/>
    <cfRule type="duplicateValues" dxfId="439" priority="1698"/>
  </conditionalFormatting>
  <conditionalFormatting sqref="I152">
    <cfRule type="duplicateValues" dxfId="438" priority="1701"/>
    <cfRule type="duplicateValues" dxfId="437" priority="1702"/>
    <cfRule type="duplicateValues" dxfId="436" priority="1703"/>
    <cfRule type="duplicateValues" dxfId="435" priority="1704"/>
    <cfRule type="duplicateValues" dxfId="434" priority="1705"/>
  </conditionalFormatting>
  <conditionalFormatting sqref="I153">
    <cfRule type="duplicateValues" dxfId="433" priority="1708"/>
    <cfRule type="duplicateValues" dxfId="432" priority="1709"/>
    <cfRule type="duplicateValues" dxfId="431" priority="1710"/>
    <cfRule type="duplicateValues" dxfId="430" priority="1711"/>
    <cfRule type="duplicateValues" dxfId="429" priority="1712"/>
  </conditionalFormatting>
  <conditionalFormatting sqref="I154">
    <cfRule type="duplicateValues" dxfId="428" priority="1722"/>
    <cfRule type="duplicateValues" dxfId="427" priority="1723"/>
    <cfRule type="duplicateValues" dxfId="426" priority="1724"/>
    <cfRule type="duplicateValues" dxfId="425" priority="1725"/>
    <cfRule type="duplicateValues" dxfId="424" priority="1726"/>
  </conditionalFormatting>
  <conditionalFormatting sqref="I155">
    <cfRule type="duplicateValues" dxfId="423" priority="1736"/>
    <cfRule type="duplicateValues" dxfId="422" priority="1737"/>
    <cfRule type="duplicateValues" dxfId="421" priority="1738"/>
    <cfRule type="duplicateValues" dxfId="420" priority="1739"/>
    <cfRule type="duplicateValues" dxfId="419" priority="1740"/>
  </conditionalFormatting>
  <conditionalFormatting sqref="I156">
    <cfRule type="duplicateValues" dxfId="418" priority="1757"/>
    <cfRule type="duplicateValues" dxfId="417" priority="1758"/>
    <cfRule type="duplicateValues" dxfId="416" priority="1759"/>
    <cfRule type="duplicateValues" dxfId="415" priority="1760"/>
    <cfRule type="duplicateValues" dxfId="414" priority="1761"/>
  </conditionalFormatting>
  <conditionalFormatting sqref="I157">
    <cfRule type="duplicateValues" dxfId="413" priority="1911"/>
    <cfRule type="duplicateValues" dxfId="412" priority="1912"/>
    <cfRule type="duplicateValues" dxfId="411" priority="1913"/>
    <cfRule type="duplicateValues" dxfId="410" priority="1914"/>
    <cfRule type="duplicateValues" dxfId="409" priority="1915"/>
  </conditionalFormatting>
  <conditionalFormatting sqref="I158:I159">
    <cfRule type="duplicateValues" dxfId="408" priority="1846"/>
    <cfRule type="duplicateValues" dxfId="407" priority="1847"/>
    <cfRule type="duplicateValues" dxfId="406" priority="1848"/>
    <cfRule type="duplicateValues" dxfId="405" priority="1849"/>
    <cfRule type="duplicateValues" dxfId="404" priority="1850"/>
  </conditionalFormatting>
  <conditionalFormatting sqref="I160">
    <cfRule type="duplicateValues" dxfId="403" priority="1827"/>
    <cfRule type="duplicateValues" dxfId="402" priority="1828"/>
    <cfRule type="duplicateValues" dxfId="401" priority="1829"/>
    <cfRule type="duplicateValues" dxfId="400" priority="1830"/>
    <cfRule type="duplicateValues" dxfId="399" priority="1831"/>
  </conditionalFormatting>
  <conditionalFormatting sqref="I161">
    <cfRule type="duplicateValues" dxfId="398" priority="1813"/>
    <cfRule type="duplicateValues" dxfId="397" priority="1814"/>
    <cfRule type="duplicateValues" dxfId="396" priority="1815"/>
    <cfRule type="duplicateValues" dxfId="395" priority="1816"/>
    <cfRule type="duplicateValues" dxfId="394" priority="1817"/>
  </conditionalFormatting>
  <conditionalFormatting sqref="I162">
    <cfRule type="duplicateValues" dxfId="393" priority="1771"/>
    <cfRule type="duplicateValues" dxfId="392" priority="1772"/>
    <cfRule type="duplicateValues" dxfId="391" priority="1773"/>
    <cfRule type="duplicateValues" dxfId="390" priority="1774"/>
    <cfRule type="duplicateValues" dxfId="389" priority="1775"/>
  </conditionalFormatting>
  <conditionalFormatting sqref="I163">
    <cfRule type="duplicateValues" dxfId="388" priority="1778"/>
    <cfRule type="duplicateValues" dxfId="387" priority="1779"/>
    <cfRule type="duplicateValues" dxfId="386" priority="1780"/>
    <cfRule type="duplicateValues" dxfId="385" priority="1781"/>
    <cfRule type="duplicateValues" dxfId="384" priority="1782"/>
  </conditionalFormatting>
  <conditionalFormatting sqref="I164">
    <cfRule type="duplicateValues" dxfId="383" priority="1785"/>
    <cfRule type="duplicateValues" dxfId="382" priority="1786"/>
    <cfRule type="duplicateValues" dxfId="381" priority="1787"/>
    <cfRule type="duplicateValues" dxfId="380" priority="1788"/>
    <cfRule type="duplicateValues" dxfId="379" priority="1789"/>
  </conditionalFormatting>
  <conditionalFormatting sqref="I165">
    <cfRule type="duplicateValues" dxfId="378" priority="1792"/>
    <cfRule type="duplicateValues" dxfId="377" priority="1793"/>
    <cfRule type="duplicateValues" dxfId="376" priority="1794"/>
    <cfRule type="duplicateValues" dxfId="375" priority="1795"/>
    <cfRule type="duplicateValues" dxfId="374" priority="1796"/>
  </conditionalFormatting>
  <conditionalFormatting sqref="I166">
    <cfRule type="duplicateValues" dxfId="373" priority="1799"/>
    <cfRule type="duplicateValues" dxfId="372" priority="1800"/>
    <cfRule type="duplicateValues" dxfId="371" priority="1801"/>
    <cfRule type="duplicateValues" dxfId="370" priority="1802"/>
    <cfRule type="duplicateValues" dxfId="369" priority="1803"/>
  </conditionalFormatting>
  <conditionalFormatting sqref="I167">
    <cfRule type="duplicateValues" dxfId="368" priority="1806"/>
    <cfRule type="duplicateValues" dxfId="367" priority="1807"/>
    <cfRule type="duplicateValues" dxfId="366" priority="1808"/>
    <cfRule type="duplicateValues" dxfId="365" priority="1809"/>
    <cfRule type="duplicateValues" dxfId="364" priority="1810"/>
  </conditionalFormatting>
  <conditionalFormatting sqref="I168">
    <cfRule type="duplicateValues" dxfId="363" priority="1820"/>
    <cfRule type="duplicateValues" dxfId="362" priority="1821"/>
    <cfRule type="duplicateValues" dxfId="361" priority="1822"/>
    <cfRule type="duplicateValues" dxfId="360" priority="1823"/>
    <cfRule type="duplicateValues" dxfId="359" priority="1824"/>
  </conditionalFormatting>
  <conditionalFormatting sqref="I169">
    <cfRule type="duplicateValues" dxfId="358" priority="1834"/>
    <cfRule type="duplicateValues" dxfId="357" priority="1835"/>
    <cfRule type="duplicateValues" dxfId="356" priority="1836"/>
    <cfRule type="duplicateValues" dxfId="355" priority="1837"/>
    <cfRule type="duplicateValues" dxfId="354" priority="1838"/>
  </conditionalFormatting>
  <conditionalFormatting sqref="I170">
    <cfRule type="duplicateValues" dxfId="353" priority="1839"/>
    <cfRule type="duplicateValues" dxfId="352" priority="1840"/>
    <cfRule type="duplicateValues" dxfId="351" priority="1841"/>
    <cfRule type="duplicateValues" dxfId="350" priority="1842"/>
    <cfRule type="duplicateValues" dxfId="349" priority="1843"/>
  </conditionalFormatting>
  <conditionalFormatting sqref="I171">
    <cfRule type="duplicateValues" dxfId="348" priority="1853"/>
    <cfRule type="duplicateValues" dxfId="347" priority="1854"/>
    <cfRule type="duplicateValues" dxfId="346" priority="1855"/>
    <cfRule type="duplicateValues" dxfId="345" priority="1856"/>
    <cfRule type="duplicateValues" dxfId="344" priority="1857"/>
  </conditionalFormatting>
  <conditionalFormatting sqref="I172">
    <cfRule type="duplicateValues" dxfId="343" priority="1867"/>
    <cfRule type="duplicateValues" dxfId="342" priority="1868"/>
    <cfRule type="duplicateValues" dxfId="341" priority="1869"/>
    <cfRule type="duplicateValues" dxfId="340" priority="1870"/>
    <cfRule type="duplicateValues" dxfId="339" priority="1871"/>
  </conditionalFormatting>
  <conditionalFormatting sqref="I173">
    <cfRule type="duplicateValues" dxfId="338" priority="1876"/>
    <cfRule type="duplicateValues" dxfId="337" priority="1877"/>
    <cfRule type="duplicateValues" dxfId="336" priority="1878"/>
    <cfRule type="duplicateValues" dxfId="335" priority="1879"/>
    <cfRule type="duplicateValues" dxfId="334" priority="1880"/>
  </conditionalFormatting>
  <conditionalFormatting sqref="I174">
    <cfRule type="duplicateValues" dxfId="333" priority="1883"/>
    <cfRule type="duplicateValues" dxfId="332" priority="1884"/>
    <cfRule type="duplicateValues" dxfId="331" priority="1885"/>
    <cfRule type="duplicateValues" dxfId="330" priority="1886"/>
    <cfRule type="duplicateValues" dxfId="329" priority="1887"/>
  </conditionalFormatting>
  <conditionalFormatting sqref="I175">
    <cfRule type="duplicateValues" dxfId="328" priority="1890"/>
    <cfRule type="duplicateValues" dxfId="327" priority="1891"/>
    <cfRule type="duplicateValues" dxfId="326" priority="1892"/>
    <cfRule type="duplicateValues" dxfId="325" priority="1893"/>
    <cfRule type="duplicateValues" dxfId="324" priority="1894"/>
  </conditionalFormatting>
  <conditionalFormatting sqref="I176">
    <cfRule type="duplicateValues" dxfId="323" priority="1904"/>
    <cfRule type="duplicateValues" dxfId="322" priority="1905"/>
    <cfRule type="duplicateValues" dxfId="321" priority="1906"/>
    <cfRule type="duplicateValues" dxfId="320" priority="1907"/>
    <cfRule type="duplicateValues" dxfId="319" priority="1908"/>
  </conditionalFormatting>
  <conditionalFormatting sqref="I177">
    <cfRule type="duplicateValues" dxfId="318" priority="1974"/>
    <cfRule type="duplicateValues" dxfId="317" priority="1975"/>
    <cfRule type="duplicateValues" dxfId="316" priority="1976"/>
    <cfRule type="duplicateValues" dxfId="315" priority="1977"/>
    <cfRule type="duplicateValues" dxfId="314" priority="1978"/>
  </conditionalFormatting>
  <conditionalFormatting sqref="I178">
    <cfRule type="duplicateValues" dxfId="313" priority="1925"/>
    <cfRule type="duplicateValues" dxfId="312" priority="1926"/>
    <cfRule type="duplicateValues" dxfId="311" priority="1927"/>
    <cfRule type="duplicateValues" dxfId="310" priority="1928"/>
    <cfRule type="duplicateValues" dxfId="309" priority="1929"/>
  </conditionalFormatting>
  <conditionalFormatting sqref="I179">
    <cfRule type="duplicateValues" dxfId="308" priority="1932"/>
    <cfRule type="duplicateValues" dxfId="307" priority="1933"/>
    <cfRule type="duplicateValues" dxfId="306" priority="1934"/>
    <cfRule type="duplicateValues" dxfId="305" priority="1935"/>
    <cfRule type="duplicateValues" dxfId="304" priority="1936"/>
  </conditionalFormatting>
  <conditionalFormatting sqref="I180">
    <cfRule type="duplicateValues" dxfId="303" priority="1939"/>
    <cfRule type="duplicateValues" dxfId="302" priority="1940"/>
    <cfRule type="duplicateValues" dxfId="301" priority="1941"/>
    <cfRule type="duplicateValues" dxfId="300" priority="1942"/>
    <cfRule type="duplicateValues" dxfId="299" priority="1943"/>
  </conditionalFormatting>
  <conditionalFormatting sqref="I181">
    <cfRule type="duplicateValues" dxfId="298" priority="1953"/>
    <cfRule type="duplicateValues" dxfId="297" priority="1954"/>
    <cfRule type="duplicateValues" dxfId="296" priority="1955"/>
    <cfRule type="duplicateValues" dxfId="295" priority="1956"/>
    <cfRule type="duplicateValues" dxfId="294" priority="1957"/>
  </conditionalFormatting>
  <conditionalFormatting sqref="I182">
    <cfRule type="duplicateValues" dxfId="293" priority="1967"/>
    <cfRule type="duplicateValues" dxfId="292" priority="1968"/>
    <cfRule type="duplicateValues" dxfId="291" priority="1969"/>
    <cfRule type="duplicateValues" dxfId="290" priority="1970"/>
    <cfRule type="duplicateValues" dxfId="289" priority="1971"/>
  </conditionalFormatting>
  <conditionalFormatting sqref="I183">
    <cfRule type="duplicateValues" dxfId="288" priority="1960"/>
    <cfRule type="duplicateValues" dxfId="287" priority="1961"/>
    <cfRule type="duplicateValues" dxfId="286" priority="1962"/>
    <cfRule type="duplicateValues" dxfId="285" priority="1963"/>
    <cfRule type="duplicateValues" dxfId="284" priority="1964"/>
  </conditionalFormatting>
  <conditionalFormatting sqref="I184">
    <cfRule type="duplicateValues" dxfId="283" priority="1995"/>
    <cfRule type="duplicateValues" dxfId="282" priority="1996"/>
    <cfRule type="duplicateValues" dxfId="281" priority="1997"/>
    <cfRule type="duplicateValues" dxfId="280" priority="1998"/>
    <cfRule type="duplicateValues" dxfId="279" priority="1999"/>
  </conditionalFormatting>
  <conditionalFormatting sqref="I185">
    <cfRule type="duplicateValues" dxfId="278" priority="1981"/>
    <cfRule type="duplicateValues" dxfId="277" priority="1982"/>
    <cfRule type="duplicateValues" dxfId="276" priority="1983"/>
    <cfRule type="duplicateValues" dxfId="275" priority="1984"/>
    <cfRule type="duplicateValues" dxfId="274" priority="1985"/>
  </conditionalFormatting>
  <conditionalFormatting sqref="I186">
    <cfRule type="duplicateValues" dxfId="273" priority="1988"/>
    <cfRule type="duplicateValues" dxfId="272" priority="1989"/>
    <cfRule type="duplicateValues" dxfId="271" priority="1990"/>
    <cfRule type="duplicateValues" dxfId="270" priority="1991"/>
    <cfRule type="duplicateValues" dxfId="269" priority="1992"/>
  </conditionalFormatting>
  <conditionalFormatting sqref="I188">
    <cfRule type="duplicateValues" dxfId="268" priority="2034"/>
    <cfRule type="duplicateValues" dxfId="267" priority="2035"/>
    <cfRule type="duplicateValues" dxfId="266" priority="2036"/>
    <cfRule type="duplicateValues" dxfId="265" priority="2037"/>
    <cfRule type="duplicateValues" dxfId="264" priority="2038"/>
  </conditionalFormatting>
  <conditionalFormatting sqref="I189">
    <cfRule type="duplicateValues" dxfId="263" priority="2046"/>
    <cfRule type="duplicateValues" dxfId="262" priority="2047"/>
    <cfRule type="duplicateValues" dxfId="261" priority="2048"/>
    <cfRule type="duplicateValues" dxfId="260" priority="2049"/>
    <cfRule type="duplicateValues" dxfId="259" priority="2050"/>
  </conditionalFormatting>
  <conditionalFormatting sqref="I190">
    <cfRule type="duplicateValues" dxfId="258" priority="2138"/>
  </conditionalFormatting>
  <conditionalFormatting sqref="I191">
    <cfRule type="duplicateValues" dxfId="257" priority="2085"/>
    <cfRule type="duplicateValues" dxfId="256" priority="2086"/>
    <cfRule type="duplicateValues" dxfId="255" priority="2087"/>
    <cfRule type="duplicateValues" dxfId="254" priority="2088"/>
    <cfRule type="duplicateValues" dxfId="253" priority="2089"/>
  </conditionalFormatting>
  <conditionalFormatting sqref="I192">
    <cfRule type="duplicateValues" dxfId="252" priority="2071"/>
    <cfRule type="duplicateValues" dxfId="251" priority="2072"/>
    <cfRule type="duplicateValues" dxfId="250" priority="2073"/>
    <cfRule type="duplicateValues" dxfId="249" priority="2074"/>
    <cfRule type="duplicateValues" dxfId="248" priority="2075"/>
  </conditionalFormatting>
  <conditionalFormatting sqref="I193">
    <cfRule type="duplicateValues" dxfId="247" priority="2078"/>
    <cfRule type="duplicateValues" dxfId="246" priority="2079"/>
    <cfRule type="duplicateValues" dxfId="245" priority="2080"/>
    <cfRule type="duplicateValues" dxfId="244" priority="2081"/>
    <cfRule type="duplicateValues" dxfId="243" priority="2082"/>
  </conditionalFormatting>
  <conditionalFormatting sqref="I194">
    <cfRule type="duplicateValues" dxfId="242" priority="2092"/>
    <cfRule type="duplicateValues" dxfId="241" priority="2093"/>
    <cfRule type="duplicateValues" dxfId="240" priority="2094"/>
    <cfRule type="duplicateValues" dxfId="239" priority="2095"/>
    <cfRule type="duplicateValues" dxfId="238" priority="2096"/>
  </conditionalFormatting>
  <conditionalFormatting sqref="I195">
    <cfRule type="duplicateValues" dxfId="237" priority="2099"/>
    <cfRule type="duplicateValues" dxfId="236" priority="2100"/>
    <cfRule type="duplicateValues" dxfId="235" priority="2101"/>
    <cfRule type="duplicateValues" dxfId="234" priority="2102"/>
    <cfRule type="duplicateValues" dxfId="233" priority="2103"/>
  </conditionalFormatting>
  <conditionalFormatting sqref="I196">
    <cfRule type="duplicateValues" dxfId="232" priority="2113"/>
    <cfRule type="duplicateValues" dxfId="231" priority="2114"/>
    <cfRule type="duplicateValues" dxfId="230" priority="2115"/>
    <cfRule type="duplicateValues" dxfId="229" priority="2116"/>
    <cfRule type="duplicateValues" dxfId="228" priority="2117"/>
  </conditionalFormatting>
  <conditionalFormatting sqref="I197">
    <cfRule type="duplicateValues" dxfId="227" priority="1860"/>
    <cfRule type="duplicateValues" dxfId="226" priority="1861"/>
    <cfRule type="duplicateValues" dxfId="225" priority="1862"/>
    <cfRule type="duplicateValues" dxfId="224" priority="1863"/>
    <cfRule type="duplicateValues" dxfId="223" priority="1864"/>
  </conditionalFormatting>
  <conditionalFormatting sqref="I198">
    <cfRule type="duplicateValues" dxfId="222" priority="1743"/>
    <cfRule type="duplicateValues" dxfId="221" priority="1744"/>
    <cfRule type="duplicateValues" dxfId="220" priority="1745"/>
    <cfRule type="duplicateValues" dxfId="219" priority="1746"/>
    <cfRule type="duplicateValues" dxfId="218" priority="1747"/>
  </conditionalFormatting>
  <conditionalFormatting sqref="I199 I190">
    <cfRule type="duplicateValues" dxfId="217" priority="2134"/>
    <cfRule type="duplicateValues" dxfId="216" priority="2135"/>
    <cfRule type="duplicateValues" dxfId="215" priority="2136"/>
    <cfRule type="duplicateValues" dxfId="214" priority="2137"/>
  </conditionalFormatting>
  <conditionalFormatting sqref="I200">
    <cfRule type="duplicateValues" dxfId="213" priority="2127"/>
    <cfRule type="duplicateValues" dxfId="212" priority="2128"/>
    <cfRule type="duplicateValues" dxfId="211" priority="2129"/>
    <cfRule type="duplicateValues" dxfId="210" priority="2130"/>
    <cfRule type="duplicateValues" dxfId="209" priority="2131"/>
  </conditionalFormatting>
  <conditionalFormatting sqref="I201">
    <cfRule type="duplicateValues" dxfId="208" priority="1918"/>
    <cfRule type="duplicateValues" dxfId="207" priority="1919"/>
    <cfRule type="duplicateValues" dxfId="206" priority="1920"/>
    <cfRule type="duplicateValues" dxfId="205" priority="1921"/>
    <cfRule type="duplicateValues" dxfId="204" priority="1922"/>
  </conditionalFormatting>
  <conditionalFormatting sqref="I202">
    <cfRule type="duplicateValues" dxfId="203" priority="2141"/>
    <cfRule type="duplicateValues" dxfId="202" priority="2142"/>
    <cfRule type="duplicateValues" dxfId="201" priority="2143"/>
    <cfRule type="duplicateValues" dxfId="200" priority="2144"/>
    <cfRule type="duplicateValues" dxfId="199" priority="2145"/>
  </conditionalFormatting>
  <conditionalFormatting sqref="I203">
    <cfRule type="duplicateValues" dxfId="198" priority="2155"/>
    <cfRule type="duplicateValues" dxfId="197" priority="2156"/>
    <cfRule type="duplicateValues" dxfId="196" priority="2157"/>
    <cfRule type="duplicateValues" dxfId="195" priority="2158"/>
    <cfRule type="duplicateValues" dxfId="194" priority="2159"/>
  </conditionalFormatting>
  <conditionalFormatting sqref="I204">
    <cfRule type="duplicateValues" dxfId="193" priority="2169"/>
    <cfRule type="duplicateValues" dxfId="192" priority="2170"/>
    <cfRule type="duplicateValues" dxfId="191" priority="2171"/>
    <cfRule type="duplicateValues" dxfId="190" priority="2172"/>
    <cfRule type="duplicateValues" dxfId="189" priority="2173"/>
  </conditionalFormatting>
  <conditionalFormatting sqref="I205">
    <cfRule type="duplicateValues" dxfId="188" priority="2176"/>
    <cfRule type="duplicateValues" dxfId="187" priority="2177"/>
    <cfRule type="duplicateValues" dxfId="186" priority="2178"/>
    <cfRule type="duplicateValues" dxfId="185" priority="2179"/>
    <cfRule type="duplicateValues" dxfId="184" priority="2180"/>
  </conditionalFormatting>
  <conditionalFormatting sqref="I206">
    <cfRule type="duplicateValues" dxfId="183" priority="2183"/>
    <cfRule type="duplicateValues" dxfId="182" priority="2184"/>
    <cfRule type="duplicateValues" dxfId="181" priority="2185"/>
    <cfRule type="duplicateValues" dxfId="180" priority="2186"/>
    <cfRule type="duplicateValues" dxfId="179" priority="2187"/>
  </conditionalFormatting>
  <conditionalFormatting sqref="I207">
    <cfRule type="duplicateValues" dxfId="178" priority="2190"/>
    <cfRule type="duplicateValues" dxfId="177" priority="2191"/>
    <cfRule type="duplicateValues" dxfId="176" priority="2192"/>
    <cfRule type="duplicateValues" dxfId="175" priority="2193"/>
    <cfRule type="duplicateValues" dxfId="174" priority="2194"/>
  </conditionalFormatting>
  <conditionalFormatting sqref="I214">
    <cfRule type="duplicateValues" dxfId="173" priority="1750"/>
    <cfRule type="duplicateValues" dxfId="172" priority="1751"/>
    <cfRule type="duplicateValues" dxfId="171" priority="1752"/>
    <cfRule type="duplicateValues" dxfId="170" priority="1753"/>
    <cfRule type="duplicateValues" dxfId="169" priority="1754"/>
  </conditionalFormatting>
  <conditionalFormatting sqref="I223">
    <cfRule type="duplicateValues" dxfId="168" priority="2002"/>
    <cfRule type="duplicateValues" dxfId="167" priority="2003"/>
    <cfRule type="duplicateValues" dxfId="166" priority="2004"/>
    <cfRule type="duplicateValues" dxfId="165" priority="2005"/>
    <cfRule type="duplicateValues" dxfId="164" priority="2006"/>
  </conditionalFormatting>
  <conditionalFormatting sqref="I224">
    <cfRule type="duplicateValues" dxfId="163" priority="2009"/>
    <cfRule type="duplicateValues" dxfId="162" priority="2010"/>
    <cfRule type="duplicateValues" dxfId="161" priority="2011"/>
    <cfRule type="duplicateValues" dxfId="160" priority="2012"/>
    <cfRule type="duplicateValues" dxfId="159" priority="2013"/>
  </conditionalFormatting>
  <dataValidations count="4">
    <dataValidation type="list" allowBlank="1" showInputMessage="1" showErrorMessage="1" sqref="P216:Q216" xr:uid="{00000000-0002-0000-2200-000000000000}">
      <formula1>"ANIMAL,POVERTY RELIEF,CHILDREN HOME,CHURCH/MINISTRY,CIVIC GROUP,COMMUNITY DEVELOPMENT,CORPORATE,DEVELOPMENT FUND,EDUCATION,ENDOWMENT FUND,ENVIRONMENT,FOUNDATION/TRUST,HOME,HOSPITAL/HEALTH CARE,INFIRMARY,PERFORMING ART,SENIOR CITIZENS,SERVICE CLUBS,SPORTS,"</formula1>
    </dataValidation>
    <dataValidation type="list" allowBlank="1" showInputMessage="1" showErrorMessage="1" sqref="M216 M218 M227 M210:M211 M207 M179:M180 M195 M222:M224 M182:M184 M200:M202 M173:M175 M156:M157 M170 M168 M166 M160:M164 M153:M154 M151 M145:M146 M148 M142 M137 M126:M127 M122:M123 M117:M118 M99:M100 M102 M112:M114 M107 M109 M104:M105 M94:M95 M76:M77 M79:M82 M87:M90 M92 M61:M63 M69:M70 M72:M74 M52:M54 M33:M34 M46:M48 M25 M23 M19:M20 M130:M134 M7:M8 M10:M17 M36:M44 M56:M59 M4:M5" xr:uid="{00000000-0002-0000-2200-000001000000}">
      <formula1>"UN - UNICORPORATED, V- VEST ACT (WITHIN PARLIAMENT) , C - COMPANY ACT, FS - FRIENDLY SOCIETIES ACT"</formula1>
    </dataValidation>
    <dataValidation type="list" allowBlank="1" showInputMessage="1" showErrorMessage="1" sqref="M226 M208:M209 M165 M203:M206 M212:M215 M228 M185:M186 M181 M177:M178 M171:M172 M158:M159 M169 M167 M196:M199 M152 M143:M144 M147 M135:M136 M138:M141 M124:M125 M128:M129 M115:M116 M119:M121 M101 M108 M110:M111 M103 M106 M75 M83:M85 M91 M93 M96:M98 M60 M64:M68 M71 M49:M51 M55 M35 M24 M9 M6 M18 M21:M22 M26:M32 M45 M149:M150 M155 M188:M194" xr:uid="{00000000-0002-0000-2200-000002000000}">
      <formula1>"V    - Vest Act (within Parliament),C    - Company Act,FS   - Friendly Societies Act"</formula1>
    </dataValidation>
    <dataValidation type="list" allowBlank="1" showInputMessage="1" showErrorMessage="1" sqref="O3:O230" xr:uid="{00000000-0002-0000-2200-000003000000}">
      <formula1>"Overseas Charities Operating in Jamaica,Muslim Groups/Foundation,Churches,Benevolent Societies,Alumni/Past Students'associations,Schools(Government/Private),Govt.Based Trust/Charities,Trust,Company Based Foundations,Other Foundations,Unincorporated Groups"</formula1>
    </dataValidation>
  </dataValidations>
  <hyperlinks>
    <hyperlink ref="T129" r:id="rId1" display="INFO.NESTLE@JM.NESTLE.COM" xr:uid="{00000000-0004-0000-2200-000000000000}"/>
    <hyperlink ref="T39" r:id="rId2" display="educarefj@gmail.com" xr:uid="{00000000-0004-0000-2200-000001000000}"/>
    <hyperlink ref="T104" r:id="rId3" display="donatetojamaica@gmail.com" xr:uid="{00000000-0004-0000-2200-000002000000}"/>
    <hyperlink ref="T151" r:id="rId4" display="reachdem@gmail.com" xr:uid="{00000000-0004-0000-2200-000003000000}"/>
    <hyperlink ref="T133" r:id="rId5" display="info@nextgencreators.com" xr:uid="{00000000-0004-0000-2200-000004000000}"/>
    <hyperlink ref="T84" r:id="rId6" display="kevoy1@yahoo.com" xr:uid="{00000000-0004-0000-2200-000005000000}"/>
    <hyperlink ref="T123" r:id="rId7" display="naomi_samuda@yahoo.com" xr:uid="{00000000-0004-0000-2200-000006000000}"/>
    <hyperlink ref="T172" r:id="rId8" display="romainemitchell123@gmail.com" xr:uid="{00000000-0004-0000-2200-000007000000}"/>
    <hyperlink ref="T163" r:id="rId9" xr:uid="{00000000-0004-0000-2200-000008000000}"/>
    <hyperlink ref="T72" r:id="rId10" display="info@braced-jamhabitat.org" xr:uid="{00000000-0004-0000-2200-000009000000}"/>
    <hyperlink ref="T117" r:id="rId11" display="mochovillage@gmail.com" xr:uid="{00000000-0004-0000-2200-00000A000000}"/>
    <hyperlink ref="T91" r:id="rId12" display="knox.communitycollege@moey.gov.jm" xr:uid="{00000000-0004-0000-2200-00000B000000}"/>
    <hyperlink ref="T125" r:id="rId13" display="mountzionter@outlook.com" xr:uid="{00000000-0004-0000-2200-00000C000000}"/>
    <hyperlink ref="T83" r:id="rId14" display="jkellyfoundation@gmail.com" xr:uid="{00000000-0004-0000-2200-00000D000000}"/>
    <hyperlink ref="T168" r:id="rId15" display="sharedknowledgeinternational@gmail.com" xr:uid="{00000000-0004-0000-2200-00000E000000}"/>
    <hyperlink ref="T140" r:id="rId16" display="kosministries@gmail.com" xr:uid="{00000000-0004-0000-2200-00000F000000}"/>
    <hyperlink ref="T185" r:id="rId17" xr:uid="{00000000-0004-0000-2200-000011000000}"/>
    <hyperlink ref="T145" r:id="rId18" xr:uid="{00000000-0004-0000-2200-000012000000}"/>
    <hyperlink ref="T162" r:id="rId19" display="dianebernard@rad.org.jm" xr:uid="{00000000-0004-0000-2200-000014000000}"/>
    <hyperlink ref="T96" r:id="rId20" display="CARE@LIVEHEART2HEART.ORG" xr:uid="{00000000-0004-0000-2200-000015000000}"/>
    <hyperlink ref="T44" r:id="rId21" display="info@equipjamaica.com" xr:uid="{00000000-0004-0000-2200-000016000000}"/>
    <hyperlink ref="T109" r:id="rId22" display="grant4joy@gmail.com" xr:uid="{00000000-0004-0000-2200-000017000000}"/>
    <hyperlink ref="T55" r:id="rId23" display="gracefellowship19@gmail.com" xr:uid="{00000000-0004-0000-2200-000018000000}"/>
    <hyperlink ref="T48" r:id="rId24" display="eldaazan@gmail.com" xr:uid="{00000000-0004-0000-2200-000019000000}"/>
    <hyperlink ref="T8" r:id="rId25" xr:uid="{00000000-0004-0000-2200-00001A000000}"/>
    <hyperlink ref="T212" r:id="rId26" display="stanleyferuson1@gmail.com" xr:uid="{00000000-0004-0000-2200-00001B000000}"/>
    <hyperlink ref="T176" r:id="rId27" xr:uid="{00000000-0004-0000-2200-00001C000000}"/>
    <hyperlink ref="T205" r:id="rId28" xr:uid="{00000000-0004-0000-2200-00001D000000}"/>
    <hyperlink ref="T76" r:id="rId29" xr:uid="{00000000-0004-0000-2200-00001E000000}"/>
    <hyperlink ref="T74" r:id="rId30" xr:uid="{00000000-0004-0000-2200-00001F000000}"/>
    <hyperlink ref="T53" r:id="rId31" xr:uid="{00000000-0004-0000-2200-000020000000}"/>
    <hyperlink ref="T110" r:id="rId32" xr:uid="{3777652A-B64E-49E5-9315-BEAF481FE48C}"/>
    <hyperlink ref="T107" r:id="rId33" xr:uid="{D65E87B9-BD7B-45DC-82D1-E9A82530813F}"/>
    <hyperlink ref="T122" r:id="rId34" xr:uid="{6B5CE4E3-C396-402B-8C1F-BD280D2A332B}"/>
    <hyperlink ref="T215" r:id="rId35" display="vibesandpassion@gmail.com" xr:uid="{CC8BAA9E-E49D-45F1-82CC-69DA7248A28C}"/>
    <hyperlink ref="T219" r:id="rId36" display="scripturecontroll@gmail.com" xr:uid="{F753E41C-49A9-4EDA-A493-33E69ED93264}"/>
    <hyperlink ref="T202" r:id="rId37" display="nfjmanager@yahoo.com" xr:uid="{34BF319E-A643-471C-B2F3-22533CB4F0DA}"/>
    <hyperlink ref="T20" r:id="rId38" display="cei@flowja.com" xr:uid="{37A19FEE-B16F-4E6E-AB4B-AEEDC9EC7190}"/>
    <hyperlink ref="T218" r:id="rId39" display="karose@cwjamaica.com" xr:uid="{99939D40-B0DD-4D46-AB6A-19B63C0905E4}"/>
    <hyperlink ref="T86" r:id="rId40" xr:uid="{FC3AE9AC-F583-4D39-959F-2EDA7F375A47}"/>
    <hyperlink ref="T33" r:id="rId41" xr:uid="{32E35C9F-59F9-4BDB-8A1A-748EA0A750CB}"/>
    <hyperlink ref="T188" r:id="rId42" display="temple.faithdeliverance@gmail.com" xr:uid="{F1D71F61-64A3-4161-8853-8B83D9BE71F0}"/>
    <hyperlink ref="T148" r:id="rId43" display="bridgettebarrett@project-abroad.org" xr:uid="{E157E387-9F6E-42DF-9796-3983770A00F9}"/>
    <hyperlink ref="T68" r:id="rId44" display="HELLO@IRIEKIDZFOUNDATION.ORG" xr:uid="{2021D26F-ABF7-4994-B362-A35DDBD8D0BF}"/>
    <hyperlink ref="T95" r:id="rId45" display="kayds_mac@yahoo.com" xr:uid="{0480D9DE-8626-436A-BB78-77B60510B5D3}"/>
    <hyperlink ref="T75" r:id="rId46" display="jetlive1@gmail.com" xr:uid="{B42F01B8-47CE-4E48-98F5-73F0A4BCA027}"/>
    <hyperlink ref="T165" r:id="rId47" display="SAYONEFOUNDATION@YAHOO.COM" xr:uid="{719CBA9D-31D5-4D26-9FD4-31AEB934D0CC}"/>
    <hyperlink ref="T69" r:id="rId48" display="nirving@itech-caribbean.org" xr:uid="{614ADB89-A851-4AA7-9036-591CEEE05A7C}"/>
    <hyperlink ref="T45" r:id="rId49" display="support@fcbtrust.org" xr:uid="{BE3B4C23-52F5-459C-AC21-6FBC2DCC17CE}"/>
    <hyperlink ref="T230" r:id="rId50" display="zionmissioncc1@yahoo.com" xr:uid="{425633FC-DFC8-44B1-B679-796D824E57C5}"/>
    <hyperlink ref="T154" r:id="rId51" display="restoredholinesschurchsutton@yahoo.com" xr:uid="{218B01DC-01EE-4047-BADF-9EC6A9709502}"/>
    <hyperlink ref="T184" r:id="rId52" display="fruta.yutaro@gmail.com                                                                            " xr:uid="{F6306C60-D151-452D-89A6-CEF3A0D942AD}"/>
    <hyperlink ref="T41" r:id="rId53" xr:uid="{00BE2212-E058-4F2C-8204-901E973B49E8}"/>
    <hyperlink ref="T164" r:id="rId54" xr:uid="{177C90FF-0058-4D97-BAB5-6E95BC12B2A0}"/>
    <hyperlink ref="T16" r:id="rId55" display="brookslevelcitizenassoc@gmail.com" xr:uid="{6D70E905-09E9-4D77-9C5C-9B5F56EF7BD9}"/>
    <hyperlink ref="T88" r:id="rId56" display="ksattaentries@gmail.com" xr:uid="{384E7D07-B024-4A3A-9DB6-3BC347503022}"/>
    <hyperlink ref="T40" r:id="rId57" display="aynassociateslaw@gmail.com" xr:uid="{8B984B53-8587-43E6-9244-BC1A6E067FEF}"/>
    <hyperlink ref="T114" r:id="rId58" display="missionofcharityandlove@gmail.com" xr:uid="{F62CC7C2-E472-43C6-BC8F-8580FF42ACB3}"/>
    <hyperlink ref="T102" r:id="rId59" xr:uid="{A4C8E430-ADF3-47DF-B482-3AC75DD933E0}"/>
    <hyperlink ref="T42" r:id="rId60" display="bhalawoffice@cwjamaica.com" xr:uid="{2375FC55-1AFA-4B38-9878-54C0EFD49775}"/>
    <hyperlink ref="T221" r:id="rId61" display="jamaicatrust@gmail.com" xr:uid="{354A8FB9-5903-4365-BD29-290CA15502F4}"/>
    <hyperlink ref="T112" r:id="rId62" display="Iscott@MissionFour18.org" xr:uid="{B71C9F77-6F81-4230-8BF3-FEE5E6107397}"/>
    <hyperlink ref="T71" r:id="rId63" display="jailbreakdeliverancechurch@gmail.com" xr:uid="{22A8EF43-1B73-48A7-B90A-89F2EF97A62D}"/>
    <hyperlink ref="T200" r:id="rId64" display="mucaamosa@yahoo.com" xr:uid="{73C47B00-8662-4F24-B3C9-6FBB0009D625}"/>
    <hyperlink ref="T65" r:id="rId65" xr:uid="{35CF2EB9-ADC7-4F6D-BDBA-B8CC55C60D1F}"/>
    <hyperlink ref="T146" r:id="rId66" display="INDEFENCEOFQUALITY@GMAIL.COM" xr:uid="{4C8ED683-DDF7-4AEA-86E2-6C2A4C566D69}"/>
    <hyperlink ref="T50" r:id="rId67" display="dandmgaynair@gmail.com" xr:uid="{66541FF4-2AC1-41F1-855A-69B28C2A9D48}"/>
    <hyperlink ref="T54" r:id="rId68" display="church21@hotmail.com" xr:uid="{E32D2C03-8931-475D-8F07-3B8FAA11D7DC}"/>
    <hyperlink ref="T85" r:id="rId69" display="desmclarty@gmail.com" xr:uid="{76CC0E5E-2222-43B5-B498-F8908AD93B70}"/>
    <hyperlink ref="T196" r:id="rId70" display="thehouseofthelivinggod2018@gmail.com" xr:uid="{571AB358-BE11-46E0-9604-187BF69DF6ED}"/>
    <hyperlink ref="T150" r:id="rId71" display="oneilsmith1975@gmail.com" xr:uid="{705FF9BD-6057-404D-8304-44135A432DD4}"/>
    <hyperlink ref="T46" r:id="rId72" xr:uid="{95019BB5-C43D-4B92-8BC7-B365A0082A62}"/>
    <hyperlink ref="T100" r:id="rId73" display="vnp_preciousjewels@yahoo.com" xr:uid="{288C4F93-16D7-4E40-8299-503AD340FBCC}"/>
    <hyperlink ref="T30" r:id="rId74" display="orved23@gmail.com" xr:uid="{9EB80444-4CB2-4FA0-A144-2C8BDA34E6DD}"/>
    <hyperlink ref="T124" r:id="rId75" xr:uid="{4A82EEE1-66E6-4F52-B36E-0538555CFC1A}"/>
    <hyperlink ref="T113" r:id="rId76" display="winnilewis@gmail.com" xr:uid="{3F89B724-FAB9-4880-8C0F-90A9AB8DA4BC}"/>
    <hyperlink ref="T24" r:id="rId77" display="CCCWCNEWPORT@GMAIL.COM" xr:uid="{5906D20D-BFA6-4648-AB4B-1256A4BF5DCA}"/>
    <hyperlink ref="T94" r:id="rId78" display="yolandefender@gmail.com" xr:uid="{DFB3578B-41FD-4BBA-9E5F-D39156E83223}"/>
    <hyperlink ref="T175" r:id="rId79" xr:uid="{492E482D-D5D1-40EB-9D04-4357D2D05AF6}"/>
    <hyperlink ref="T182" r:id="rId80" xr:uid="{91C0CF17-D47A-42C6-9D10-F411C297B105}"/>
    <hyperlink ref="T183" r:id="rId81" display="stmarypc@yahoo.com" xr:uid="{2DC0299B-871B-45F7-8211-E691DE3BF736}"/>
    <hyperlink ref="T11" r:id="rId82" xr:uid="{BBD83152-EBD4-49F8-9971-6C213537EA50}"/>
    <hyperlink ref="T49" r:id="rId83" xr:uid="{8C62CB52-2D15-43E3-A3D9-AAFDD908DA98}"/>
    <hyperlink ref="T64" r:id="rId84" display="geoff-jan@yahoo.com" xr:uid="{35A555BD-1F21-477F-8FAE-98B5038E9518}"/>
    <hyperlink ref="T105" r:id="rId85" display="debbie-ann.gordon@daglegal.com" xr:uid="{04FEEC4A-DAB8-4DCE-8614-0DD4A92AE966}"/>
    <hyperlink ref="T31" r:id="rId86" display="JAMAICA@DEBATEMATE.COM" xr:uid="{A25400FA-D01B-4B85-A934-03E8AF58DB9E}"/>
    <hyperlink ref="T6" r:id="rId87" display="SDONKORJR@ANIDA.ORG" xr:uid="{E785C3CF-DBEC-4C04-96B0-AB7B2F10B136}"/>
    <hyperlink ref="T190" r:id="rId88" display="randlewis@gmail.com" xr:uid="{FF8F3BB5-2A1B-4B86-AB17-1C03304C1611}"/>
    <hyperlink ref="T225" r:id="rId89" display="youthempoweringyouthja@gmail.com" xr:uid="{76E27CDA-4435-4A71-A389-4291F7ED6601}"/>
    <hyperlink ref="T26" r:id="rId90" xr:uid="{3713ADBD-6DB3-48CD-80BE-3AFC14964FBC}"/>
    <hyperlink ref="T9" r:id="rId91" xr:uid="{1C80CCC0-8003-4B58-92E7-75FD629B83FD}"/>
    <hyperlink ref="T139" r:id="rId92" display="passcom@flowja.com" xr:uid="{B60DC19E-0052-4AA4-A00A-1059F4FE2C61}"/>
    <hyperlink ref="T19" r:id="rId93" display="englebert@caswi.org" xr:uid="{ECBCB97A-F416-4A7A-A2E9-46D18335EA19}"/>
    <hyperlink ref="T43" r:id="rId94" display="enfieldcdc2016@gmail.com" xr:uid="{9AEAE777-6FBC-4DAE-9B1A-E85475C13940}"/>
    <hyperlink ref="T142" r:id="rId95" display="pcebjam@gmail.com" xr:uid="{0C8BDBB0-D9F5-4FD0-B7BB-F69D7ABAC71B}"/>
    <hyperlink ref="T57" r:id="rId96" display="FEEDTHELESSFORTUNATE@YAHOO.COM" xr:uid="{D29F842C-AD34-4207-B26E-0550E0897C7F}"/>
    <hyperlink ref="T58" r:id="rId97" display="highlyblessfoundation@gmail.com" xr:uid="{B300AAB4-5A15-4418-ABBB-B1215951C2B2}"/>
    <hyperlink ref="T5" r:id="rId98" xr:uid="{1E279F4B-4A78-48A6-9D30-E7EC2A062D6E}"/>
    <hyperlink ref="T12" r:id="rId99" xr:uid="{2795C7E7-4CCB-41D6-BB93-065F39F667A0}"/>
    <hyperlink ref="T13" r:id="rId100" display="elmorechambers@gmail.com" xr:uid="{65C7A4BA-FADD-4A15-809D-40C2BF374EC4}"/>
    <hyperlink ref="T103" r:id="rId101" xr:uid="{329771F7-C8D2-42BE-81F4-5AF6CED80417}"/>
    <hyperlink ref="T56" r:id="rId102" display="hanoverpc@mlge.gov.jm" xr:uid="{AE0910CE-5B9D-463B-86D8-67A98CCADE32}"/>
    <hyperlink ref="T121" r:id="rId103" display="blagrove5@gmail.com" xr:uid="{13C5DF35-DD8C-408D-A9FC-2CF46CAE7632}"/>
    <hyperlink ref="T160" r:id="rId104" display="SIARCHAT@YAHOO.COM" xr:uid="{7DCE707D-436C-4104-9C01-1DD6358380AF}"/>
    <hyperlink ref="T167" r:id="rId105" display="servantsheartjamaica@yahoo.com" xr:uid="{72989B53-FA0A-4F20-8264-3A1FF56CA72B}"/>
    <hyperlink ref="T130" r:id="rId106" display="NEWGENCOJ@GMAIL.COM" xr:uid="{42669DF9-4E49-4A26-BBE4-83C3B3F21800}"/>
    <hyperlink ref="T138" r:id="rId107" xr:uid="{DF4D71CA-0AEB-4147-9830-62C4D20E7AB7}"/>
    <hyperlink ref="T7" r:id="rId108" xr:uid="{6449615F-F759-46AB-9D86-47A97222322C}"/>
    <hyperlink ref="T97" r:id="rId109" display="info@jamjf.com" xr:uid="{A7ED5009-F7CD-4FB3-86CA-685C244F6419}"/>
    <hyperlink ref="T35" r:id="rId110" display="dreamlivesfoundation@gmail.com" xr:uid="{B4C60ECF-1409-4E61-92E4-2BE5F70180F4}"/>
    <hyperlink ref="T17" r:id="rId111" xr:uid="{4DC1B17E-61D8-4428-AE0C-7B0216DB18A3}"/>
    <hyperlink ref="T51" r:id="rId112" display="info@girlzwithgoals.com" xr:uid="{2FE0453B-4D38-479B-B37E-4D8EFB2C1CF9}"/>
    <hyperlink ref="T36" r:id="rId113" display="Driministries1@verizon.net" xr:uid="{74A9852A-A97D-41A9-BD5B-4A88F6A3CA02}"/>
    <hyperlink ref="T216" r:id="rId114" display="VFPHDMINISTRIES@GMAIL.COM" xr:uid="{9F557C39-9FFD-4FA6-A530-49AD996B4A27}"/>
    <hyperlink ref="T38" r:id="rId115" display="EASTKINGSTONPORTROYAL@GMAIL.COM" xr:uid="{81CA4F4D-EDB0-4AF3-B506-20C090D0A6A0}"/>
    <hyperlink ref="T217" r:id="rId116" display="COLVILLEHOLGATE@AOL.COM" xr:uid="{76C1D4FE-2577-4C7F-B86B-1C29349BE6E8}"/>
    <hyperlink ref="T159" r:id="rId117" display="trithj@yahoo.com" xr:uid="{03535C10-B441-40BD-8573-DFA9B0DF40E6}"/>
    <hyperlink ref="T73" r:id="rId118" display="dionne.mckoy@gmail.com" xr:uid="{A3FC4F53-6FD5-444E-9824-3CA564F482BB}"/>
    <hyperlink ref="T115" r:id="rId119" display="Debbie-ann.gordon@daglegal.com" xr:uid="{0091076B-F7EA-43AC-A1AD-DEC7B57CDEF7}"/>
    <hyperlink ref="T194" r:id="rId120" display="info@kimnikvisions.org" xr:uid="{DC1C6247-052B-473C-B246-6B2AFE72A9F9}"/>
  </hyperlinks>
  <pageMargins left="1" right="1" top="1" bottom="1" header="0.5" footer="0.5"/>
  <pageSetup paperSize="5" scale="23" fitToHeight="0" orientation="landscape" verticalDpi="598" r:id="rId121"/>
  <rowBreaks count="1" manualBreakCount="1">
    <brk id="214" max="23" man="1"/>
  </rowBreaks>
  <tableParts count="1">
    <tablePart r:id="rId12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F6642-6892-41C4-B22E-73D63A34F4DE}">
  <sheetPr>
    <tabColor theme="9" tint="-0.249977111117893"/>
  </sheetPr>
  <dimension ref="A1:Z52"/>
  <sheetViews>
    <sheetView zoomScale="90" zoomScaleNormal="90" workbookViewId="0">
      <pane ySplit="1" topLeftCell="A2" activePane="bottomLeft" state="frozen"/>
      <selection pane="bottomLeft" activeCell="V37" sqref="V37"/>
    </sheetView>
  </sheetViews>
  <sheetFormatPr defaultRowHeight="14.6" x14ac:dyDescent="0.4"/>
  <cols>
    <col min="1" max="1" width="33.61328125" style="311" customWidth="1"/>
    <col min="2" max="2" width="18.765625" style="311" customWidth="1"/>
    <col min="3" max="3" width="18.921875" style="311" customWidth="1"/>
    <col min="4" max="4" width="29.23046875" customWidth="1"/>
    <col min="5" max="5" width="20.84375" style="311" customWidth="1"/>
    <col min="6" max="6" width="20.23046875" style="311" customWidth="1"/>
    <col min="7" max="7" width="21.4609375" style="311" customWidth="1"/>
    <col min="8" max="8" width="41.61328125" style="311" customWidth="1"/>
    <col min="9" max="9" width="32.61328125" style="311" customWidth="1"/>
    <col min="10" max="10" width="23.53515625" style="311" customWidth="1"/>
    <col min="11" max="11" width="20.4609375" style="311" customWidth="1"/>
    <col min="12" max="12" width="21.69140625" style="311" customWidth="1"/>
    <col min="13" max="13" width="22.765625" style="311" customWidth="1"/>
    <col min="14" max="14" width="15.4609375" style="311" customWidth="1"/>
    <col min="15" max="15" width="13.61328125" style="311" customWidth="1"/>
    <col min="16" max="16" width="17.765625" style="311" customWidth="1"/>
    <col min="17" max="17" width="25.3046875" style="311" customWidth="1"/>
    <col min="18" max="18" width="29.765625" style="311" customWidth="1"/>
    <col min="19" max="19" width="25.84375" style="311" customWidth="1"/>
    <col min="20" max="20" width="25.4609375" style="311" customWidth="1"/>
    <col min="21" max="21" width="36.4609375" style="311" customWidth="1"/>
    <col min="22" max="22" width="29.3828125" style="311" customWidth="1"/>
    <col min="23" max="23" width="27.07421875" style="312" customWidth="1"/>
    <col min="24" max="24" width="48.07421875" style="311" customWidth="1"/>
    <col min="25" max="25" width="46.69140625" style="311" customWidth="1"/>
    <col min="26" max="26" width="21.15234375" style="311" customWidth="1"/>
  </cols>
  <sheetData>
    <row r="1" spans="1:26" s="313" customFormat="1" ht="49.75" customHeight="1" x14ac:dyDescent="0.4">
      <c r="A1" s="216" t="s">
        <v>424</v>
      </c>
      <c r="B1" s="216" t="s">
        <v>3235</v>
      </c>
      <c r="C1" s="216" t="s">
        <v>0</v>
      </c>
      <c r="D1" s="217" t="s">
        <v>2409</v>
      </c>
      <c r="E1" s="218" t="s">
        <v>2410</v>
      </c>
      <c r="F1" s="218" t="s">
        <v>1541</v>
      </c>
      <c r="G1" s="218" t="s">
        <v>3</v>
      </c>
      <c r="H1" s="218" t="s">
        <v>394</v>
      </c>
      <c r="I1" s="218" t="s">
        <v>395</v>
      </c>
      <c r="J1" s="218" t="s">
        <v>1</v>
      </c>
      <c r="K1" s="218" t="s">
        <v>2552</v>
      </c>
      <c r="L1" s="218" t="s">
        <v>11016</v>
      </c>
      <c r="M1" s="218" t="s">
        <v>1888</v>
      </c>
      <c r="N1" s="218" t="s">
        <v>400</v>
      </c>
      <c r="O1" s="218" t="s">
        <v>6260</v>
      </c>
      <c r="P1" s="218" t="s">
        <v>10813</v>
      </c>
      <c r="Q1" s="218" t="s">
        <v>10814</v>
      </c>
      <c r="R1" s="219" t="s">
        <v>10815</v>
      </c>
      <c r="S1" s="219" t="s">
        <v>10816</v>
      </c>
      <c r="T1" s="218" t="s">
        <v>10817</v>
      </c>
      <c r="U1" s="218" t="s">
        <v>207</v>
      </c>
      <c r="V1" s="218" t="s">
        <v>396</v>
      </c>
      <c r="W1" s="218" t="s">
        <v>401</v>
      </c>
      <c r="X1" s="218" t="s">
        <v>3213</v>
      </c>
      <c r="Y1" s="218" t="s">
        <v>565</v>
      </c>
      <c r="Z1" s="220" t="s">
        <v>10818</v>
      </c>
    </row>
    <row r="2" spans="1:26" ht="180" x14ac:dyDescent="0.4">
      <c r="A2" s="212" t="s">
        <v>10870</v>
      </c>
      <c r="B2" s="212" t="str">
        <f t="shared" ref="B2:B9" ca="1" si="0">IF(F2&lt;TODAY(),"Expired","Active")</f>
        <v>Expired</v>
      </c>
      <c r="C2" s="212" t="s">
        <v>1543</v>
      </c>
      <c r="D2" s="231">
        <v>42920</v>
      </c>
      <c r="E2" s="231">
        <v>43650</v>
      </c>
      <c r="F2" s="261">
        <f t="shared" ref="F2:F11" si="1">DATE(YEAR(E2)+2,MONTH(E2),DAY(E2)-1)</f>
        <v>44380</v>
      </c>
      <c r="G2" s="212" t="s">
        <v>3236</v>
      </c>
      <c r="H2" s="214" t="s">
        <v>10903</v>
      </c>
      <c r="I2" s="16" t="s">
        <v>10904</v>
      </c>
      <c r="J2" s="16" t="s">
        <v>10</v>
      </c>
      <c r="K2" s="16" t="s">
        <v>2237</v>
      </c>
      <c r="L2" s="16"/>
      <c r="M2" s="16" t="s">
        <v>10821</v>
      </c>
      <c r="N2" s="15" t="s">
        <v>6263</v>
      </c>
      <c r="O2" s="16" t="s">
        <v>10821</v>
      </c>
      <c r="P2" s="16" t="s">
        <v>10821</v>
      </c>
      <c r="Q2" s="223" t="s">
        <v>10905</v>
      </c>
      <c r="R2" s="223" t="s">
        <v>10906</v>
      </c>
      <c r="S2" s="223" t="s">
        <v>10907</v>
      </c>
      <c r="T2" s="221">
        <v>42865</v>
      </c>
      <c r="U2" s="224" t="s">
        <v>10821</v>
      </c>
      <c r="V2" s="16" t="s">
        <v>10908</v>
      </c>
      <c r="W2" s="262" t="s">
        <v>10909</v>
      </c>
      <c r="X2" s="221">
        <v>43650</v>
      </c>
      <c r="Y2" s="215">
        <v>45490</v>
      </c>
      <c r="Z2" s="247" t="s">
        <v>10876</v>
      </c>
    </row>
    <row r="3" spans="1:26" ht="56.6" x14ac:dyDescent="0.4">
      <c r="A3" s="284" t="s">
        <v>7797</v>
      </c>
      <c r="B3" s="21" t="str">
        <f t="shared" ca="1" si="0"/>
        <v>Expired</v>
      </c>
      <c r="C3" s="21" t="s">
        <v>1545</v>
      </c>
      <c r="D3" s="291">
        <v>43214</v>
      </c>
      <c r="E3" s="292">
        <v>43945</v>
      </c>
      <c r="F3" s="285">
        <f t="shared" si="1"/>
        <v>44674</v>
      </c>
      <c r="G3" s="21" t="s">
        <v>3237</v>
      </c>
      <c r="H3" s="19" t="s">
        <v>1546</v>
      </c>
      <c r="I3" s="21" t="s">
        <v>3629</v>
      </c>
      <c r="J3" s="21" t="s">
        <v>2274</v>
      </c>
      <c r="K3" s="21" t="s">
        <v>2237</v>
      </c>
      <c r="L3" s="19" t="s">
        <v>2467</v>
      </c>
      <c r="M3" s="293" t="str">
        <f>IF(EXACT(L3,"C - COMPANY ACT"),"LP",IF(EXACT(L3,"V- VEST ACT (WITHIN PARLIAMENT) "),"LP",IF(EXACT(L3,"FS - FRIENDLY SOCIETIES ACT"),"LP",IF(EXACT(L3,"UN - UNICORPORATED"),"LA",""))))</f>
        <v>LP</v>
      </c>
      <c r="N3" s="21" t="s">
        <v>6264</v>
      </c>
      <c r="O3" s="19" t="str">
        <f>IF(EXACT(N3,"Overseas Charities Operating in Jamaica"),"Medium",IF(EXACT(N3,"Muslim Groups/Foundations"),"Medium",IF(EXACT(N3,"Churches"),"Low",IF(EXACT(N3,"Benevolent Societies"),"Low",IF(EXACT(N3,"Alumni/Past Students Associations"),"Low",IF(EXACT(N3,"Schools(Government/Private)"),"Low",IF(EXACT(N3,"Govt.Based Trusts/Charities"),"Low",IF(EXACT(N3,"Trust"),"Medium",IF(EXACT(N3,"Company Based Foundations"),"Medium",IF(EXACT(N3,"Other Foundations"),"Medium",IF(EXACT(N3,"Unincorporated Groups"),"Medium","")))))))))))</f>
        <v>Low</v>
      </c>
      <c r="P3" s="294"/>
      <c r="Q3" s="21"/>
      <c r="R3" s="294"/>
      <c r="S3" s="31"/>
      <c r="T3" s="31"/>
      <c r="U3" s="289" t="s">
        <v>2231</v>
      </c>
      <c r="V3" s="21" t="s">
        <v>2232</v>
      </c>
      <c r="W3" s="287"/>
      <c r="X3" s="31"/>
      <c r="Y3" s="31" t="s">
        <v>10999</v>
      </c>
      <c r="Z3" s="287" t="s">
        <v>10963</v>
      </c>
    </row>
    <row r="4" spans="1:26" ht="115.75" customHeight="1" x14ac:dyDescent="0.4">
      <c r="A4" s="212" t="s">
        <v>10870</v>
      </c>
      <c r="B4" s="212" t="str">
        <f t="shared" ca="1" si="0"/>
        <v>Expired</v>
      </c>
      <c r="C4" s="212" t="s">
        <v>743</v>
      </c>
      <c r="D4" s="231">
        <v>42446</v>
      </c>
      <c r="E4" s="263">
        <v>42446</v>
      </c>
      <c r="F4" s="261">
        <f t="shared" si="1"/>
        <v>43175</v>
      </c>
      <c r="G4" s="212" t="s">
        <v>746</v>
      </c>
      <c r="H4" s="214" t="s">
        <v>747</v>
      </c>
      <c r="I4" s="212" t="s">
        <v>10915</v>
      </c>
      <c r="J4" s="212" t="s">
        <v>13</v>
      </c>
      <c r="K4" s="212" t="s">
        <v>2237</v>
      </c>
      <c r="L4" s="265" t="s">
        <v>2467</v>
      </c>
      <c r="M4" s="266" t="s">
        <v>10821</v>
      </c>
      <c r="N4" s="212" t="s">
        <v>6263</v>
      </c>
      <c r="O4" s="213" t="s">
        <v>2364</v>
      </c>
      <c r="P4" s="213">
        <v>18</v>
      </c>
      <c r="Q4" s="24" t="s">
        <v>10916</v>
      </c>
      <c r="R4" s="24" t="s">
        <v>10917</v>
      </c>
      <c r="S4" s="24" t="s">
        <v>10918</v>
      </c>
      <c r="T4" s="267" t="s">
        <v>10919</v>
      </c>
      <c r="U4" s="268" t="s">
        <v>10821</v>
      </c>
      <c r="V4" s="269" t="s">
        <v>10920</v>
      </c>
      <c r="W4" s="270" t="s">
        <v>10921</v>
      </c>
      <c r="X4" s="231">
        <f>F4</f>
        <v>43175</v>
      </c>
      <c r="Y4" s="211"/>
      <c r="Z4" s="211"/>
    </row>
    <row r="5" spans="1:26" ht="60.45" customHeight="1" x14ac:dyDescent="0.4">
      <c r="A5" s="16"/>
      <c r="B5" s="16" t="str">
        <f t="shared" ca="1" si="0"/>
        <v>Expired</v>
      </c>
      <c r="C5" s="16" t="s">
        <v>3076</v>
      </c>
      <c r="D5" s="221">
        <v>44384</v>
      </c>
      <c r="E5" s="221">
        <v>44384</v>
      </c>
      <c r="F5" s="222">
        <f t="shared" si="1"/>
        <v>45113</v>
      </c>
      <c r="G5" s="16" t="s">
        <v>3238</v>
      </c>
      <c r="H5" s="214" t="s">
        <v>10898</v>
      </c>
      <c r="I5" s="16" t="s">
        <v>10899</v>
      </c>
      <c r="J5" s="16" t="s">
        <v>10</v>
      </c>
      <c r="K5" s="16" t="s">
        <v>2237</v>
      </c>
      <c r="L5" s="227" t="s">
        <v>2467</v>
      </c>
      <c r="M5" s="232" t="s">
        <v>10886</v>
      </c>
      <c r="N5" s="16" t="s">
        <v>6261</v>
      </c>
      <c r="O5" s="15" t="s">
        <v>10866</v>
      </c>
      <c r="P5" s="15">
        <v>5</v>
      </c>
      <c r="Q5" s="223" t="s">
        <v>10900</v>
      </c>
      <c r="R5" s="223" t="s">
        <v>10901</v>
      </c>
      <c r="S5" s="223" t="s">
        <v>10902</v>
      </c>
      <c r="T5" s="221">
        <v>44354</v>
      </c>
      <c r="U5" s="224" t="s">
        <v>3077</v>
      </c>
      <c r="V5" s="16" t="s">
        <v>3078</v>
      </c>
      <c r="W5" s="258" t="s">
        <v>3699</v>
      </c>
      <c r="X5" s="222">
        <v>45113</v>
      </c>
      <c r="Y5" s="211"/>
      <c r="Z5" s="247" t="s">
        <v>10876</v>
      </c>
    </row>
    <row r="6" spans="1:26" ht="70.75" x14ac:dyDescent="0.4">
      <c r="A6" s="214" t="s">
        <v>10870</v>
      </c>
      <c r="B6" s="213" t="str">
        <f t="shared" ca="1" si="0"/>
        <v>Expired</v>
      </c>
      <c r="C6" s="213" t="s">
        <v>2239</v>
      </c>
      <c r="D6" s="215">
        <v>43907</v>
      </c>
      <c r="E6" s="280">
        <v>43907</v>
      </c>
      <c r="F6" s="280">
        <f t="shared" si="1"/>
        <v>44636</v>
      </c>
      <c r="G6" s="213" t="s">
        <v>10957</v>
      </c>
      <c r="H6" s="241" t="s">
        <v>2240</v>
      </c>
      <c r="I6" s="24" t="s">
        <v>10958</v>
      </c>
      <c r="J6" s="23" t="s">
        <v>10</v>
      </c>
      <c r="K6" s="23" t="s">
        <v>2237</v>
      </c>
      <c r="L6" s="23" t="s">
        <v>10959</v>
      </c>
      <c r="M6" s="23" t="s">
        <v>10821</v>
      </c>
      <c r="N6" s="16" t="s">
        <v>6261</v>
      </c>
      <c r="O6" s="210" t="s">
        <v>10821</v>
      </c>
      <c r="P6" s="210" t="s">
        <v>10821</v>
      </c>
      <c r="Q6" s="244" t="s">
        <v>10960</v>
      </c>
      <c r="R6" s="24" t="s">
        <v>10961</v>
      </c>
      <c r="S6" s="24" t="s">
        <v>10962</v>
      </c>
      <c r="T6" s="246">
        <v>43847</v>
      </c>
      <c r="U6" s="248" t="s">
        <v>2241</v>
      </c>
      <c r="V6" s="23"/>
      <c r="W6" s="24"/>
      <c r="X6" s="281">
        <f>F6</f>
        <v>44636</v>
      </c>
      <c r="Y6" s="246">
        <v>45551</v>
      </c>
      <c r="Z6" s="24" t="s">
        <v>10963</v>
      </c>
    </row>
    <row r="7" spans="1:26" ht="60" x14ac:dyDescent="0.4">
      <c r="A7" s="16" t="s">
        <v>10870</v>
      </c>
      <c r="B7" s="16" t="str">
        <f t="shared" ca="1" si="0"/>
        <v>Expired</v>
      </c>
      <c r="C7" s="16" t="s">
        <v>1550</v>
      </c>
      <c r="D7" s="240" t="s">
        <v>10821</v>
      </c>
      <c r="E7" s="17">
        <v>43186</v>
      </c>
      <c r="F7" s="222">
        <f t="shared" si="1"/>
        <v>43916</v>
      </c>
      <c r="G7" s="15" t="s">
        <v>3239</v>
      </c>
      <c r="H7" s="214" t="s">
        <v>10877</v>
      </c>
      <c r="I7" s="15" t="s">
        <v>10878</v>
      </c>
      <c r="J7" s="15" t="s">
        <v>10</v>
      </c>
      <c r="K7" s="15" t="s">
        <v>2237</v>
      </c>
      <c r="L7" s="15" t="s">
        <v>2467</v>
      </c>
      <c r="M7" s="228"/>
      <c r="N7" s="16" t="s">
        <v>6264</v>
      </c>
      <c r="O7" s="15" t="s">
        <v>10879</v>
      </c>
      <c r="P7" s="15">
        <v>12</v>
      </c>
      <c r="Q7" s="233" t="s">
        <v>10880</v>
      </c>
      <c r="R7" s="255" t="s">
        <v>10881</v>
      </c>
      <c r="S7" s="233" t="s">
        <v>10882</v>
      </c>
      <c r="T7" s="234">
        <v>43167</v>
      </c>
      <c r="U7" s="224" t="s">
        <v>10821</v>
      </c>
      <c r="V7" s="16" t="s">
        <v>10883</v>
      </c>
      <c r="W7" s="258"/>
      <c r="X7" s="231">
        <f>F7</f>
        <v>43916</v>
      </c>
      <c r="Y7" s="211"/>
      <c r="Z7" s="247" t="s">
        <v>10876</v>
      </c>
    </row>
    <row r="8" spans="1:26" ht="105" x14ac:dyDescent="0.4">
      <c r="A8" s="212" t="s">
        <v>10870</v>
      </c>
      <c r="B8" s="212" t="str">
        <f t="shared" ca="1" si="0"/>
        <v>Expired</v>
      </c>
      <c r="C8" s="212" t="s">
        <v>1098</v>
      </c>
      <c r="D8" s="231">
        <v>43014</v>
      </c>
      <c r="E8" s="263">
        <v>43744</v>
      </c>
      <c r="F8" s="261">
        <f t="shared" si="1"/>
        <v>44474</v>
      </c>
      <c r="G8" s="212" t="s">
        <v>3240</v>
      </c>
      <c r="H8" s="214" t="s">
        <v>10910</v>
      </c>
      <c r="I8" s="16" t="s">
        <v>10911</v>
      </c>
      <c r="J8" s="16" t="s">
        <v>10</v>
      </c>
      <c r="K8" s="16" t="s">
        <v>2237</v>
      </c>
      <c r="L8" s="227" t="s">
        <v>6357</v>
      </c>
      <c r="M8" s="228"/>
      <c r="N8" s="16" t="s">
        <v>6264</v>
      </c>
      <c r="O8" s="15" t="s">
        <v>10879</v>
      </c>
      <c r="P8" s="229">
        <v>11</v>
      </c>
      <c r="Q8" s="223" t="s">
        <v>10912</v>
      </c>
      <c r="R8" s="264" t="s">
        <v>10913</v>
      </c>
      <c r="S8" s="264" t="s">
        <v>10914</v>
      </c>
      <c r="T8" s="215">
        <v>42888</v>
      </c>
      <c r="U8" s="224" t="s">
        <v>10821</v>
      </c>
      <c r="V8" s="16"/>
      <c r="W8" s="257"/>
      <c r="X8" s="231">
        <v>44474</v>
      </c>
      <c r="Y8" s="211"/>
      <c r="Z8" s="211"/>
    </row>
    <row r="9" spans="1:26" ht="135" x14ac:dyDescent="0.4">
      <c r="A9" s="16"/>
      <c r="B9" s="16" t="str">
        <f t="shared" ca="1" si="0"/>
        <v>Expired</v>
      </c>
      <c r="C9" s="16" t="s">
        <v>2247</v>
      </c>
      <c r="D9" s="221">
        <v>43686</v>
      </c>
      <c r="E9" s="226">
        <v>43686</v>
      </c>
      <c r="F9" s="222">
        <f t="shared" si="1"/>
        <v>44416</v>
      </c>
      <c r="G9" s="16" t="s">
        <v>3241</v>
      </c>
      <c r="H9" s="214" t="s">
        <v>10892</v>
      </c>
      <c r="I9" s="16" t="s">
        <v>10893</v>
      </c>
      <c r="J9" s="16" t="s">
        <v>10</v>
      </c>
      <c r="K9" s="15" t="s">
        <v>2237</v>
      </c>
      <c r="L9" s="227" t="s">
        <v>2467</v>
      </c>
      <c r="M9" s="232" t="s">
        <v>10886</v>
      </c>
      <c r="N9" s="16" t="s">
        <v>6268</v>
      </c>
      <c r="O9" s="15" t="s">
        <v>10866</v>
      </c>
      <c r="P9" s="15">
        <v>8</v>
      </c>
      <c r="Q9" s="233" t="s">
        <v>10894</v>
      </c>
      <c r="R9" s="233" t="s">
        <v>10895</v>
      </c>
      <c r="S9" s="233" t="s">
        <v>10896</v>
      </c>
      <c r="T9" s="215">
        <v>43602</v>
      </c>
      <c r="U9" s="224" t="s">
        <v>3399</v>
      </c>
      <c r="V9" s="213">
        <v>8769405492</v>
      </c>
      <c r="W9" s="306" t="s">
        <v>10897</v>
      </c>
      <c r="X9" s="215">
        <v>44416</v>
      </c>
      <c r="Y9" s="211"/>
      <c r="Z9" s="247" t="s">
        <v>10876</v>
      </c>
    </row>
    <row r="10" spans="1:26" ht="84.9" x14ac:dyDescent="0.4">
      <c r="A10" s="212" t="s">
        <v>10870</v>
      </c>
      <c r="B10" s="212" t="s">
        <v>10820</v>
      </c>
      <c r="C10" s="212" t="s">
        <v>6202</v>
      </c>
      <c r="D10" s="212" t="s">
        <v>10821</v>
      </c>
      <c r="E10" s="263">
        <v>44866</v>
      </c>
      <c r="F10" s="231">
        <f t="shared" si="1"/>
        <v>45596</v>
      </c>
      <c r="G10" s="212" t="s">
        <v>3242</v>
      </c>
      <c r="H10" s="214" t="s">
        <v>10939</v>
      </c>
      <c r="I10" s="212" t="s">
        <v>3825</v>
      </c>
      <c r="J10" s="212" t="s">
        <v>2248</v>
      </c>
      <c r="K10" s="212" t="s">
        <v>2237</v>
      </c>
      <c r="L10" s="265" t="s">
        <v>2467</v>
      </c>
      <c r="M10" s="266" t="str">
        <f>IF(EXACT(L10,"C - COMPANY ACT"),"LP",IF(EXACT(L10,"V- VEST ACT (WITHIN PARLIAMENT) "),"LP",IF(EXACT(L10,"FS - FRIENDLY SOCIETIES ACT"),"LP",IF(EXACT(L10,"UN - UNICORPORATED"),"LA",""))))</f>
        <v>LP</v>
      </c>
      <c r="N10" s="212" t="s">
        <v>6268</v>
      </c>
      <c r="O10" s="213" t="s">
        <v>2364</v>
      </c>
      <c r="P10" s="213">
        <v>14</v>
      </c>
      <c r="Q10" s="244" t="s">
        <v>10940</v>
      </c>
      <c r="R10" s="244" t="s">
        <v>10941</v>
      </c>
      <c r="S10" s="244" t="s">
        <v>10942</v>
      </c>
      <c r="T10" s="215">
        <v>44823</v>
      </c>
      <c r="U10" s="277" t="s">
        <v>2249</v>
      </c>
      <c r="V10" s="16" t="s">
        <v>2250</v>
      </c>
      <c r="W10" s="238" t="s">
        <v>3826</v>
      </c>
      <c r="X10" s="215">
        <f>F10</f>
        <v>45596</v>
      </c>
      <c r="Y10" s="215">
        <v>45495</v>
      </c>
      <c r="Z10" s="211"/>
    </row>
    <row r="11" spans="1:26" ht="66.45" customHeight="1" x14ac:dyDescent="0.4">
      <c r="A11" s="24" t="s">
        <v>10822</v>
      </c>
      <c r="B11" s="15" t="s">
        <v>10820</v>
      </c>
      <c r="C11" s="16" t="s">
        <v>1551</v>
      </c>
      <c r="D11" s="221">
        <v>43264</v>
      </c>
      <c r="E11" s="226">
        <v>43995</v>
      </c>
      <c r="F11" s="222">
        <f t="shared" si="1"/>
        <v>44724</v>
      </c>
      <c r="G11" s="16" t="s">
        <v>3243</v>
      </c>
      <c r="H11" s="15" t="s">
        <v>1552</v>
      </c>
      <c r="I11" s="16" t="s">
        <v>3835</v>
      </c>
      <c r="J11" s="16" t="s">
        <v>2248</v>
      </c>
      <c r="K11" s="16" t="s">
        <v>2237</v>
      </c>
      <c r="L11" s="227" t="s">
        <v>2467</v>
      </c>
      <c r="M11" s="228" t="str">
        <f>IF(EXACT(L11,"C - COMPANY ACT"),"LP",IF(EXACT(L11,"V- VEST ACT (WITHIN PARLIAMENT) "),"LP",IF(EXACT(L11,"FS - FRIENDLY SOCIETIES ACT"),"LP",IF(EXACT(L11,"UN - UNICORPORATED"),"LA",""))))</f>
        <v>LP</v>
      </c>
      <c r="N11" s="16" t="s">
        <v>6261</v>
      </c>
      <c r="O11" s="15" t="str">
        <f>IF(EXACT(N11,"Overseas Charities Operating in Jamaica"),"Medium",IF(EXACT(N11,"Muslim Groups/Foundations"),"Medium",IF(EXACT(N11,"Churches"),"Low",IF(EXACT(N11,"Benevolent Societies"),"Low",IF(EXACT(N11,"Alumni/Past Students Associations"),"Low",IF(EXACT(N11,"Schools(Government/Private)"),"Low",IF(EXACT(N11,"Govt.Based Trusts/Charities"),"Low",IF(EXACT(N11,"Trust"),"Medium",IF(EXACT(N11,"Company Based Foundations"),"Medium",IF(EXACT(N11,"Other Foundations"),"Medium",IF(EXACT(N11,"Unincorporated Groups"),"Medium","")))))))))))</f>
        <v>Medium</v>
      </c>
      <c r="P11" s="229"/>
      <c r="Q11" s="16"/>
      <c r="R11" s="211"/>
      <c r="S11" s="211"/>
      <c r="T11" s="211"/>
      <c r="U11" s="224" t="s">
        <v>2254</v>
      </c>
      <c r="V11" s="16" t="s">
        <v>9162</v>
      </c>
      <c r="W11" s="230" t="s">
        <v>9163</v>
      </c>
      <c r="X11" s="231">
        <v>44724</v>
      </c>
      <c r="Y11" s="231">
        <v>45250</v>
      </c>
      <c r="Z11" s="225" t="s">
        <v>10821</v>
      </c>
    </row>
    <row r="12" spans="1:26" ht="60" x14ac:dyDescent="0.4">
      <c r="A12" s="284" t="s">
        <v>7797</v>
      </c>
      <c r="B12" s="40" t="str">
        <f t="shared" ref="B12" ca="1" si="2">IF(F12&lt;TODAY(),"Expired","Active")</f>
        <v>Expired</v>
      </c>
      <c r="C12" s="41" t="s">
        <v>615</v>
      </c>
      <c r="D12" s="314">
        <v>42206</v>
      </c>
      <c r="E12" s="315">
        <v>44674</v>
      </c>
      <c r="F12" s="316">
        <f t="shared" ref="F12" si="3">DATE(YEAR(E12)+2,MONTH(E12),DAY(E12)-1)</f>
        <v>45404</v>
      </c>
      <c r="G12" s="41" t="s">
        <v>616</v>
      </c>
      <c r="H12" s="286" t="s">
        <v>10998</v>
      </c>
      <c r="I12" s="41" t="s">
        <v>3910</v>
      </c>
      <c r="J12" s="41" t="s">
        <v>2274</v>
      </c>
      <c r="K12" s="41" t="s">
        <v>2237</v>
      </c>
      <c r="L12" s="317" t="s">
        <v>2467</v>
      </c>
      <c r="M12" s="318" t="str">
        <f t="shared" ref="M12" si="4">IF(EXACT(L12,"C - COMPANY ACT"),"LP",IF(EXACT(L12,"V- VEST ACT (WITHIN PARLIAMENT) "),"LP",IF(EXACT(L12,"FS - FRIENDLY SOCIETIES ACT"),"LP",IF(EXACT(L12,"UN - UNICORPORATED"),"LA",""))))</f>
        <v>LP</v>
      </c>
      <c r="N12" s="41" t="s">
        <v>6263</v>
      </c>
      <c r="O12" s="40" t="str">
        <f t="shared" ref="O12" si="5">IF(EXACT(N12,"Overseas Charities Operating in Jamaica"),"Medium",IF(EXACT(N12,"Muslim Groups/Foundations"),"Medium",IF(EXACT(N12,"Churches"),"Low",IF(EXACT(N12,"Benevolent Societies"),"Low",IF(EXACT(N12,"Alumni/Past Students Associations"),"Low",IF(EXACT(N12,"Schools(Government/Private)"),"Low",IF(EXACT(N12,"Govt.Based Trusts/Charities"),"Low",IF(EXACT(N12,"Trust"),"Medium",IF(EXACT(N12,"Company Based Foundations"),"Medium",IF(EXACT(N12,"Other Foundations"),"Medium",IF(EXACT(N12,"Unincorporated Groups"),"Medium","")))))))))))</f>
        <v>Medium</v>
      </c>
      <c r="P12" s="286"/>
      <c r="Q12" s="287"/>
      <c r="R12" s="287"/>
      <c r="S12" s="287"/>
      <c r="T12" s="288"/>
      <c r="U12" s="41" t="s">
        <v>7466</v>
      </c>
      <c r="V12" s="41" t="s">
        <v>6521</v>
      </c>
      <c r="W12" s="319" t="s">
        <v>6520</v>
      </c>
      <c r="X12" s="320">
        <v>45404</v>
      </c>
      <c r="Y12" s="132">
        <v>45701</v>
      </c>
      <c r="Z12" s="287"/>
    </row>
    <row r="13" spans="1:26" ht="75.45" customHeight="1" x14ac:dyDescent="0.4">
      <c r="A13" s="212" t="s">
        <v>10870</v>
      </c>
      <c r="B13" s="212" t="s">
        <v>10820</v>
      </c>
      <c r="C13" s="212" t="s">
        <v>1554</v>
      </c>
      <c r="D13" s="274">
        <v>43186</v>
      </c>
      <c r="E13" s="274">
        <v>43186</v>
      </c>
      <c r="F13" s="261">
        <v>43906</v>
      </c>
      <c r="G13" s="273" t="s">
        <v>3244</v>
      </c>
      <c r="H13" s="214" t="s">
        <v>10932</v>
      </c>
      <c r="I13" s="273" t="s">
        <v>10933</v>
      </c>
      <c r="J13" s="273" t="s">
        <v>10934</v>
      </c>
      <c r="K13" s="273" t="s">
        <v>2237</v>
      </c>
      <c r="L13" s="273" t="s">
        <v>2466</v>
      </c>
      <c r="M13" s="266" t="s">
        <v>10935</v>
      </c>
      <c r="N13" s="212" t="s">
        <v>6270</v>
      </c>
      <c r="O13" s="273" t="s">
        <v>10821</v>
      </c>
      <c r="P13" s="273">
        <v>8</v>
      </c>
      <c r="Q13" s="275" t="s">
        <v>10936</v>
      </c>
      <c r="R13" s="276" t="s">
        <v>10937</v>
      </c>
      <c r="S13" s="275" t="s">
        <v>10938</v>
      </c>
      <c r="T13" s="267">
        <v>43173</v>
      </c>
      <c r="U13" s="277" t="s">
        <v>2260</v>
      </c>
      <c r="V13" s="212" t="s">
        <v>2261</v>
      </c>
      <c r="W13" s="258" t="s">
        <v>3926</v>
      </c>
      <c r="X13" s="215">
        <f>F13</f>
        <v>43906</v>
      </c>
      <c r="Y13" s="215">
        <v>45495</v>
      </c>
      <c r="Z13" s="211"/>
    </row>
    <row r="14" spans="1:26" ht="107.6" customHeight="1" x14ac:dyDescent="0.4">
      <c r="A14" s="19" t="s">
        <v>10823</v>
      </c>
      <c r="B14" s="19" t="s">
        <v>10820</v>
      </c>
      <c r="C14" s="19" t="s">
        <v>858</v>
      </c>
      <c r="D14" s="20">
        <v>42632</v>
      </c>
      <c r="E14" s="292">
        <v>43362</v>
      </c>
      <c r="F14" s="291">
        <f t="shared" ref="F14:F24" si="6">DATE(YEAR(E14)+2,MONTH(E14),DAY(E14)-1)</f>
        <v>44092</v>
      </c>
      <c r="G14" s="19" t="s">
        <v>3245</v>
      </c>
      <c r="H14" s="19" t="s">
        <v>859</v>
      </c>
      <c r="I14" s="21" t="s">
        <v>3929</v>
      </c>
      <c r="J14" s="21" t="s">
        <v>2248</v>
      </c>
      <c r="K14" s="19" t="s">
        <v>2237</v>
      </c>
      <c r="L14" s="19"/>
      <c r="M14" s="321" t="s">
        <v>749</v>
      </c>
      <c r="N14" s="21"/>
      <c r="O14" s="19" t="s">
        <v>749</v>
      </c>
      <c r="P14" s="19" t="s">
        <v>749</v>
      </c>
      <c r="Q14" s="322" t="s">
        <v>10824</v>
      </c>
      <c r="R14" s="322" t="s">
        <v>10825</v>
      </c>
      <c r="S14" s="322" t="s">
        <v>10826</v>
      </c>
      <c r="T14" s="323">
        <v>43553</v>
      </c>
      <c r="U14" s="235" t="s">
        <v>3402</v>
      </c>
      <c r="V14" s="21" t="s">
        <v>2262</v>
      </c>
      <c r="W14" s="236" t="s">
        <v>3930</v>
      </c>
      <c r="X14" s="237">
        <v>44092</v>
      </c>
      <c r="Y14" s="291">
        <v>45322</v>
      </c>
      <c r="Z14" s="314" t="s">
        <v>10821</v>
      </c>
    </row>
    <row r="15" spans="1:26" ht="60" x14ac:dyDescent="0.4">
      <c r="A15" s="208"/>
      <c r="B15" s="15"/>
      <c r="C15" s="16" t="s">
        <v>3081</v>
      </c>
      <c r="D15" s="17">
        <v>44341</v>
      </c>
      <c r="E15" s="17">
        <v>44341</v>
      </c>
      <c r="F15" s="222">
        <f t="shared" si="6"/>
        <v>45070</v>
      </c>
      <c r="G15" s="15" t="s">
        <v>3246</v>
      </c>
      <c r="H15" s="15" t="s">
        <v>10827</v>
      </c>
      <c r="I15" s="15" t="s">
        <v>10828</v>
      </c>
      <c r="J15" s="15" t="s">
        <v>154</v>
      </c>
      <c r="K15" s="15" t="s">
        <v>2237</v>
      </c>
      <c r="L15" s="227" t="s">
        <v>2467</v>
      </c>
      <c r="M15" s="228" t="str">
        <f>IF(EXACT(L15,"C - COMPANY ACT"),"LP",IF(EXACT(L15,"V- VEST ACT (WITHIN PARLIAMENT) "),"LP",IF(EXACT(L15,"FS - FRIENDLY SOCIETIES ACT"),"LP",IF(EXACT(L15,"UN - UNICORPORATED"),"LA",""))))</f>
        <v>LP</v>
      </c>
      <c r="N15" s="16" t="s">
        <v>6264</v>
      </c>
      <c r="O15" s="15" t="str">
        <f>IF(EXACT(N15,"Overseas Charities Operating in Jamaica"),"Medium",IF(EXACT(N15,"Muslim Groups/Foundations"),"Medium",IF(EXACT(N15,"Churches"),"Low",IF(EXACT(N15,"Benevolent Societies"),"Low",IF(EXACT(N15,"Alumni/Past Students Associations"),"Low",IF(EXACT(N15,"Schools(Government/Private)"),"Low",IF(EXACT(N15,"Govt.Based Trusts/Charities"),"Low",IF(EXACT(N15,"Trust"),"Medium",IF(EXACT(N15,"Company Based Foundations"),"Medium",IF(EXACT(N15,"Other Foundations"),"Medium",IF(EXACT(N15,"Unincorporated Groups"),"Medium","")))))))))))</f>
        <v>Low</v>
      </c>
      <c r="P15" s="15" t="s">
        <v>749</v>
      </c>
      <c r="Q15" s="233" t="s">
        <v>10829</v>
      </c>
      <c r="R15" s="233" t="s">
        <v>10830</v>
      </c>
      <c r="S15" s="233" t="s">
        <v>10831</v>
      </c>
      <c r="T15" s="234">
        <v>44329</v>
      </c>
      <c r="U15" s="224" t="s">
        <v>3082</v>
      </c>
      <c r="V15" s="16" t="s">
        <v>3083</v>
      </c>
      <c r="W15" s="238" t="s">
        <v>3941</v>
      </c>
      <c r="X15" s="231">
        <v>45070</v>
      </c>
      <c r="Y15" s="221">
        <v>45345</v>
      </c>
      <c r="Z15" s="225" t="s">
        <v>10821</v>
      </c>
    </row>
    <row r="16" spans="1:26" ht="51.45" x14ac:dyDescent="0.4">
      <c r="A16" s="208" t="s">
        <v>10832</v>
      </c>
      <c r="B16" s="15" t="str">
        <f ca="1">IF(F16&lt;TODAY(),"Expired","Active")</f>
        <v>Expired</v>
      </c>
      <c r="C16" s="15" t="s">
        <v>612</v>
      </c>
      <c r="D16" s="17">
        <v>42206</v>
      </c>
      <c r="E16" s="17">
        <f>D16</f>
        <v>42206</v>
      </c>
      <c r="F16" s="222">
        <f t="shared" si="6"/>
        <v>42936</v>
      </c>
      <c r="G16" s="15" t="s">
        <v>613</v>
      </c>
      <c r="H16" s="15" t="s">
        <v>2075</v>
      </c>
      <c r="I16" s="15" t="s">
        <v>4011</v>
      </c>
      <c r="J16" s="16" t="s">
        <v>2248</v>
      </c>
      <c r="K16" s="15" t="s">
        <v>3492</v>
      </c>
      <c r="L16" s="15" t="s">
        <v>2467</v>
      </c>
      <c r="M16" s="228" t="str">
        <f>IF(EXACT(L16,"C - COMPANY ACT"),"LP",IF(EXACT(L16,"V- VEST ACT (WITHIN PARLIAMENT) "),"LP",IF(EXACT(L16,"FS - FRIENDLY SOCIETIES ACT"),"LP",IF(EXACT(L16,"UN - UNICORPORATED"),"LA",""))))</f>
        <v>LP</v>
      </c>
      <c r="N16" s="15" t="s">
        <v>6264</v>
      </c>
      <c r="O16" s="15" t="str">
        <f>IF(EXACT(N16,"Overseas Charities Operating in Jamaica"),"Medium",IF(EXACT(N16,"Muslim Groups/Foundations"),"Medium",IF(EXACT(N16,"Churches"),"Low",IF(EXACT(N16,"Benevolent Societies"),"Low",IF(EXACT(N16,"Alumni/Past Students Associations"),"Low",IF(EXACT(N16,"Schools(Government/Private)"),"Low",IF(EXACT(N16,"Govt.Based Trusts/Charities"),"Low",IF(EXACT(N16,"Trust"),"Medium",IF(EXACT(N16,"Company Based Foundations"),"Medium",IF(EXACT(N16,"Other Foundations"),"Medium",IF(EXACT(N16,"Unincorporated Groups"),"Medium","")))))))))))</f>
        <v>Low</v>
      </c>
      <c r="P16" s="15" t="s">
        <v>749</v>
      </c>
      <c r="Q16" s="15" t="s">
        <v>749</v>
      </c>
      <c r="R16" s="211"/>
      <c r="S16" s="15" t="s">
        <v>749</v>
      </c>
      <c r="T16" s="15" t="s">
        <v>749</v>
      </c>
      <c r="U16" s="239" t="s">
        <v>1364</v>
      </c>
      <c r="V16" s="15" t="s">
        <v>6819</v>
      </c>
      <c r="W16" s="230" t="s">
        <v>6820</v>
      </c>
      <c r="X16" s="231">
        <v>42936</v>
      </c>
      <c r="Y16" s="231">
        <v>45303</v>
      </c>
      <c r="Z16" s="225" t="s">
        <v>10821</v>
      </c>
    </row>
    <row r="17" spans="1:26" ht="68.599999999999994" customHeight="1" x14ac:dyDescent="0.4">
      <c r="A17" s="214" t="s">
        <v>10870</v>
      </c>
      <c r="B17" s="213" t="str">
        <f ca="1">IF(F17&lt;TODAY(),"Expired","Active")</f>
        <v>Expired</v>
      </c>
      <c r="C17" s="213"/>
      <c r="D17" s="221">
        <v>43963</v>
      </c>
      <c r="E17" s="280">
        <v>43874</v>
      </c>
      <c r="F17" s="280">
        <f t="shared" si="6"/>
        <v>44604</v>
      </c>
      <c r="G17" s="213" t="s">
        <v>3247</v>
      </c>
      <c r="H17" s="241" t="s">
        <v>2268</v>
      </c>
      <c r="I17" s="16" t="s">
        <v>10971</v>
      </c>
      <c r="J17" s="16" t="s">
        <v>10</v>
      </c>
      <c r="K17" s="210" t="s">
        <v>2237</v>
      </c>
      <c r="L17" s="15" t="s">
        <v>2467</v>
      </c>
      <c r="M17" s="228" t="str">
        <f>IF(EXACT(L17,"C - COMPANY ACT"),"LP",IF(EXACT(L17,"V- VEST ACT (WITHIN PARLIAMENT) "),"LP",IF(EXACT(L17,"FS - FRIENDLY SOCIETIES ACT"),"LP",IF(EXACT(L17,"UN - UNICORPORATED"),"LA",""))))</f>
        <v>LP</v>
      </c>
      <c r="N17" s="16" t="s">
        <v>6261</v>
      </c>
      <c r="O17" s="210" t="s">
        <v>10866</v>
      </c>
      <c r="P17" s="210">
        <v>9</v>
      </c>
      <c r="Q17" s="24" t="s">
        <v>10972</v>
      </c>
      <c r="R17" s="24" t="s">
        <v>10973</v>
      </c>
      <c r="S17" s="24" t="s">
        <v>10974</v>
      </c>
      <c r="T17" s="246">
        <v>43845</v>
      </c>
      <c r="U17" s="248" t="s">
        <v>3090</v>
      </c>
      <c r="V17" s="16" t="s">
        <v>2269</v>
      </c>
      <c r="W17" s="282" t="s">
        <v>10975</v>
      </c>
      <c r="X17" s="281">
        <f>F17</f>
        <v>44604</v>
      </c>
      <c r="Y17" s="246">
        <v>45551</v>
      </c>
      <c r="Z17" s="24" t="s">
        <v>10963</v>
      </c>
    </row>
    <row r="18" spans="1:26" ht="76.75" customHeight="1" x14ac:dyDescent="0.4">
      <c r="A18" s="214" t="s">
        <v>10870</v>
      </c>
      <c r="B18" s="213" t="str">
        <f ca="1">IF(F18&lt;TODAY(),"Expired","Active")</f>
        <v>Expired</v>
      </c>
      <c r="C18" s="213" t="s">
        <v>3089</v>
      </c>
      <c r="D18" s="213" t="s">
        <v>10821</v>
      </c>
      <c r="E18" s="280">
        <v>44111</v>
      </c>
      <c r="F18" s="280">
        <f t="shared" si="6"/>
        <v>44840</v>
      </c>
      <c r="G18" s="213" t="s">
        <v>2270</v>
      </c>
      <c r="H18" s="241" t="s">
        <v>2271</v>
      </c>
      <c r="I18" s="16" t="s">
        <v>4118</v>
      </c>
      <c r="J18" s="16" t="s">
        <v>7</v>
      </c>
      <c r="K18" s="16" t="s">
        <v>2237</v>
      </c>
      <c r="L18" s="15" t="s">
        <v>2466</v>
      </c>
      <c r="M18" s="228" t="str">
        <f>IF(EXACT(L18,"C - COMPANY ACT"),"LP",IF(EXACT(L18,"V- VEST ACT (WITHIN PARLIAMENT) "),"LP",IF(EXACT(L18,"FS - FRIENDLY SOCIETIES ACT"),"LP",IF(EXACT(L18,"UN - UNICORPORATED"),"LA",""))))</f>
        <v>LA</v>
      </c>
      <c r="N18" s="15" t="s">
        <v>6270</v>
      </c>
      <c r="O18" s="213" t="s">
        <v>2364</v>
      </c>
      <c r="P18" s="23" t="s">
        <v>10821</v>
      </c>
      <c r="Q18" s="23" t="s">
        <v>10821</v>
      </c>
      <c r="R18" s="23" t="s">
        <v>10821</v>
      </c>
      <c r="S18" s="23" t="s">
        <v>10821</v>
      </c>
      <c r="T18" s="23" t="s">
        <v>10821</v>
      </c>
      <c r="U18" s="23" t="s">
        <v>10821</v>
      </c>
      <c r="V18" s="23" t="s">
        <v>10821</v>
      </c>
      <c r="W18" s="24" t="s">
        <v>10821</v>
      </c>
      <c r="X18" s="23"/>
      <c r="Y18" s="246">
        <v>45551</v>
      </c>
      <c r="Z18" s="24" t="s">
        <v>10963</v>
      </c>
    </row>
    <row r="19" spans="1:26" ht="88.75" customHeight="1" x14ac:dyDescent="0.4">
      <c r="A19" s="16"/>
      <c r="B19" s="15" t="s">
        <v>10820</v>
      </c>
      <c r="C19" s="209" t="s">
        <v>10833</v>
      </c>
      <c r="D19" s="240">
        <v>43613</v>
      </c>
      <c r="E19" s="221">
        <v>43613</v>
      </c>
      <c r="F19" s="222">
        <f t="shared" si="6"/>
        <v>44343</v>
      </c>
      <c r="G19" s="210" t="s">
        <v>3248</v>
      </c>
      <c r="H19" s="241" t="s">
        <v>10834</v>
      </c>
      <c r="I19" s="16" t="s">
        <v>10835</v>
      </c>
      <c r="J19" s="16" t="s">
        <v>10</v>
      </c>
      <c r="K19" s="15" t="s">
        <v>2237</v>
      </c>
      <c r="L19" s="227" t="s">
        <v>6357</v>
      </c>
      <c r="M19" s="16" t="s">
        <v>749</v>
      </c>
      <c r="N19" s="15"/>
      <c r="O19" s="16" t="s">
        <v>10836</v>
      </c>
      <c r="P19" s="16" t="s">
        <v>749</v>
      </c>
      <c r="Q19" s="223" t="s">
        <v>10837</v>
      </c>
      <c r="R19" s="223"/>
      <c r="S19" s="223" t="s">
        <v>10838</v>
      </c>
      <c r="T19" s="221">
        <v>43564</v>
      </c>
      <c r="U19" s="224" t="s">
        <v>3094</v>
      </c>
      <c r="V19" s="16" t="s">
        <v>2272</v>
      </c>
      <c r="W19" s="238" t="s">
        <v>4124</v>
      </c>
      <c r="X19" s="231">
        <v>44321</v>
      </c>
      <c r="Y19" s="221">
        <v>45356</v>
      </c>
      <c r="Z19" s="242" t="s">
        <v>10839</v>
      </c>
    </row>
    <row r="20" spans="1:26" ht="76.3" customHeight="1" x14ac:dyDescent="0.4">
      <c r="A20" s="214" t="s">
        <v>10870</v>
      </c>
      <c r="B20" s="213" t="str">
        <f ca="1">IF(F20&lt;TODAY(),"Expired","Active")</f>
        <v>Expired</v>
      </c>
      <c r="C20" s="213" t="s">
        <v>451</v>
      </c>
      <c r="D20" s="215">
        <v>41940</v>
      </c>
      <c r="E20" s="280">
        <v>41940</v>
      </c>
      <c r="F20" s="280">
        <f t="shared" si="6"/>
        <v>42670</v>
      </c>
      <c r="G20" s="213" t="s">
        <v>3249</v>
      </c>
      <c r="H20" s="241" t="s">
        <v>452</v>
      </c>
      <c r="I20" s="24" t="s">
        <v>10988</v>
      </c>
      <c r="J20" s="23" t="s">
        <v>7</v>
      </c>
      <c r="K20" s="210" t="s">
        <v>2237</v>
      </c>
      <c r="L20" s="15" t="s">
        <v>2467</v>
      </c>
      <c r="M20" s="23"/>
      <c r="N20" s="16" t="s">
        <v>6261</v>
      </c>
      <c r="O20" s="210" t="s">
        <v>2364</v>
      </c>
      <c r="P20" s="210">
        <v>13</v>
      </c>
      <c r="Q20" s="24" t="s">
        <v>10989</v>
      </c>
      <c r="R20" s="24" t="s">
        <v>10990</v>
      </c>
      <c r="S20" s="24" t="s">
        <v>10991</v>
      </c>
      <c r="T20" s="246">
        <v>41895</v>
      </c>
      <c r="U20" s="248" t="s">
        <v>7519</v>
      </c>
      <c r="V20" s="16" t="s">
        <v>6512</v>
      </c>
      <c r="W20" s="238" t="s">
        <v>4161</v>
      </c>
      <c r="X20" s="281">
        <f>F20</f>
        <v>42670</v>
      </c>
      <c r="Y20" s="246">
        <v>45551</v>
      </c>
      <c r="Z20" s="24" t="s">
        <v>10963</v>
      </c>
    </row>
    <row r="21" spans="1:26" ht="28.3" x14ac:dyDescent="0.4">
      <c r="A21" s="214" t="s">
        <v>10944</v>
      </c>
      <c r="B21" s="212" t="str">
        <f ca="1">IF(F21&lt;TODAY(),"Expired","Active")</f>
        <v>Expired</v>
      </c>
      <c r="C21" s="212" t="s">
        <v>3098</v>
      </c>
      <c r="D21" s="231">
        <v>43682</v>
      </c>
      <c r="E21" s="263">
        <v>44382</v>
      </c>
      <c r="F21" s="231">
        <f t="shared" si="6"/>
        <v>45111</v>
      </c>
      <c r="G21" s="212" t="s">
        <v>3250</v>
      </c>
      <c r="H21" s="273" t="s">
        <v>1562</v>
      </c>
      <c r="I21" s="212" t="s">
        <v>10945</v>
      </c>
      <c r="J21" s="212" t="s">
        <v>450</v>
      </c>
      <c r="K21" s="212" t="s">
        <v>2237</v>
      </c>
      <c r="L21" s="265" t="s">
        <v>2467</v>
      </c>
      <c r="M21" s="213" t="s">
        <v>10821</v>
      </c>
      <c r="N21" s="16" t="s">
        <v>6264</v>
      </c>
      <c r="O21" s="213"/>
      <c r="P21" s="213"/>
      <c r="Q21" s="272"/>
      <c r="R21" s="213"/>
      <c r="S21" s="213"/>
      <c r="T21" s="213"/>
      <c r="U21" s="278"/>
      <c r="V21" s="213"/>
      <c r="W21" s="244"/>
      <c r="X21" s="213"/>
      <c r="Y21" s="215">
        <v>45496</v>
      </c>
      <c r="Z21" s="211"/>
    </row>
    <row r="22" spans="1:26" ht="84.9" x14ac:dyDescent="0.4">
      <c r="A22" s="214" t="s">
        <v>10870</v>
      </c>
      <c r="B22" s="213" t="str">
        <f ca="1">IF(F22&lt;TODAY(),"Expired","Active")</f>
        <v>Expired</v>
      </c>
      <c r="C22" s="213" t="s">
        <v>10992</v>
      </c>
      <c r="D22" s="213"/>
      <c r="E22" s="280">
        <v>44389</v>
      </c>
      <c r="F22" s="280">
        <f t="shared" si="6"/>
        <v>45118</v>
      </c>
      <c r="G22" s="213" t="s">
        <v>3251</v>
      </c>
      <c r="H22" s="241" t="s">
        <v>10993</v>
      </c>
      <c r="I22" s="24" t="s">
        <v>10994</v>
      </c>
      <c r="J22" s="23" t="s">
        <v>10</v>
      </c>
      <c r="K22" s="213" t="s">
        <v>2237</v>
      </c>
      <c r="L22" s="15" t="s">
        <v>2467</v>
      </c>
      <c r="M22" s="23"/>
      <c r="N22" s="23"/>
      <c r="O22" s="23"/>
      <c r="P22" s="210">
        <v>13</v>
      </c>
      <c r="Q22" s="24" t="s">
        <v>10995</v>
      </c>
      <c r="R22" s="24" t="s">
        <v>10996</v>
      </c>
      <c r="S22" s="24" t="s">
        <v>10997</v>
      </c>
      <c r="T22" s="246">
        <v>44362</v>
      </c>
      <c r="U22" s="248" t="s">
        <v>3099</v>
      </c>
      <c r="V22" s="16" t="s">
        <v>3100</v>
      </c>
      <c r="W22" s="238" t="s">
        <v>3101</v>
      </c>
      <c r="X22" s="23"/>
      <c r="Y22" s="246">
        <v>45552</v>
      </c>
      <c r="Z22" s="24" t="s">
        <v>10963</v>
      </c>
    </row>
    <row r="23" spans="1:26" ht="107.6" customHeight="1" x14ac:dyDescent="0.4">
      <c r="A23" s="16" t="s">
        <v>10840</v>
      </c>
      <c r="B23" s="15" t="s">
        <v>10820</v>
      </c>
      <c r="C23" s="210" t="s">
        <v>552</v>
      </c>
      <c r="D23" s="17">
        <v>42103</v>
      </c>
      <c r="E23" s="215">
        <v>42834</v>
      </c>
      <c r="F23" s="222">
        <f t="shared" si="6"/>
        <v>43563</v>
      </c>
      <c r="G23" s="210" t="s">
        <v>3252</v>
      </c>
      <c r="H23" s="241" t="s">
        <v>10841</v>
      </c>
      <c r="I23" s="24" t="s">
        <v>10842</v>
      </c>
      <c r="J23" s="211" t="s">
        <v>10</v>
      </c>
      <c r="K23" s="15" t="s">
        <v>2237</v>
      </c>
      <c r="L23" s="227" t="s">
        <v>6357</v>
      </c>
      <c r="M23" s="211"/>
      <c r="N23" s="211" t="s">
        <v>420</v>
      </c>
      <c r="O23" s="243" t="s">
        <v>749</v>
      </c>
      <c r="P23" s="243">
        <v>14</v>
      </c>
      <c r="Q23" s="244" t="s">
        <v>10843</v>
      </c>
      <c r="R23" s="244" t="s">
        <v>10844</v>
      </c>
      <c r="S23" s="214" t="s">
        <v>10845</v>
      </c>
      <c r="T23" s="215">
        <v>42065</v>
      </c>
      <c r="U23" s="213" t="s">
        <v>10846</v>
      </c>
      <c r="V23" s="243" t="s">
        <v>749</v>
      </c>
      <c r="W23" s="247"/>
      <c r="X23" s="245">
        <v>43563</v>
      </c>
      <c r="Y23" s="231">
        <v>45377</v>
      </c>
      <c r="Z23" s="225" t="s">
        <v>10821</v>
      </c>
    </row>
    <row r="24" spans="1:26" ht="30" x14ac:dyDescent="0.4">
      <c r="A24" s="295"/>
      <c r="B24" s="16" t="str">
        <f ca="1">IF(F24&lt;TODAY(),"Expired","Active")</f>
        <v>Expired</v>
      </c>
      <c r="C24" s="16" t="s">
        <v>998</v>
      </c>
      <c r="D24" s="221">
        <v>42928</v>
      </c>
      <c r="E24" s="226">
        <v>42928</v>
      </c>
      <c r="F24" s="280">
        <f t="shared" si="6"/>
        <v>43657</v>
      </c>
      <c r="G24" s="16" t="s">
        <v>3253</v>
      </c>
      <c r="H24" s="15" t="s">
        <v>1563</v>
      </c>
      <c r="I24" s="16" t="s">
        <v>4232</v>
      </c>
      <c r="J24" s="16" t="s">
        <v>2248</v>
      </c>
      <c r="K24" s="16" t="s">
        <v>2237</v>
      </c>
      <c r="L24" s="15" t="s">
        <v>2467</v>
      </c>
      <c r="M24" s="296" t="str">
        <f>IF(EXACT(L24,"C - COMPANY ACT"),"LP",IF(EXACT(L24,"V- VEST ACT (WITHIN PARLIAMENT) "),"LP",IF(EXACT(L24,"FS - FRIENDLY SOCIETIES ACT"),"LP",IF(EXACT(L24,"UN - UNICORPORATED"),"LA",""))))</f>
        <v>LP</v>
      </c>
      <c r="N24" s="16" t="s">
        <v>6264</v>
      </c>
      <c r="O24" s="15" t="str">
        <f>IF(EXACT(N24,"Overseas Charities Operating in Jamaica"),"Medium",IF(EXACT(N24,"Muslim Groups/Foundations"),"Medium",IF(EXACT(N24,"Churches"),"Low",IF(EXACT(N24,"Benevolent Societies"),"Low",IF(EXACT(N24,"Alumni/Past Students Associations"),"Low",IF(EXACT(N24,"Schools(Government/Private)"),"Low",IF(EXACT(N24,"Govt.Based Trusts/Charities"),"Low",IF(EXACT(N24,"Trust"),"Medium",IF(EXACT(N24,"Company Based Foundations"),"Medium",IF(EXACT(N24,"Other Foundations"),"Medium",IF(EXACT(N24,"Unincorporated Groups"),"Medium","")))))))))))</f>
        <v>Low</v>
      </c>
      <c r="P24" s="295"/>
      <c r="Q24" s="295"/>
      <c r="R24" s="295"/>
      <c r="S24" s="295"/>
      <c r="T24" s="295"/>
      <c r="U24" s="295"/>
      <c r="V24" s="295"/>
      <c r="W24" s="309"/>
      <c r="X24" s="246">
        <f>F24</f>
        <v>43657</v>
      </c>
      <c r="Y24" s="246">
        <v>45686</v>
      </c>
      <c r="Z24" s="211"/>
    </row>
    <row r="25" spans="1:26" ht="141.44999999999999" x14ac:dyDescent="0.4">
      <c r="A25" s="214" t="s">
        <v>10976</v>
      </c>
      <c r="B25" s="213" t="str">
        <f ca="1">IF(F25&lt;TODAY(),"Expired","Active")</f>
        <v>Expired</v>
      </c>
      <c r="C25" s="213" t="s">
        <v>10977</v>
      </c>
      <c r="D25" s="221">
        <v>43319</v>
      </c>
      <c r="E25" s="280">
        <v>44780</v>
      </c>
      <c r="F25" s="280">
        <f>DATE(YEAR(E25)+1,MONTH(E25),DAY(E25)-1)</f>
        <v>45144</v>
      </c>
      <c r="G25" s="213" t="s">
        <v>3254</v>
      </c>
      <c r="H25" s="241" t="s">
        <v>10978</v>
      </c>
      <c r="I25" s="16" t="s">
        <v>10979</v>
      </c>
      <c r="J25" s="272" t="s">
        <v>13</v>
      </c>
      <c r="K25" s="210" t="s">
        <v>2237</v>
      </c>
      <c r="L25" s="15" t="s">
        <v>2466</v>
      </c>
      <c r="M25" s="23"/>
      <c r="N25" s="16" t="s">
        <v>6270</v>
      </c>
      <c r="O25" s="210" t="s">
        <v>2364</v>
      </c>
      <c r="P25" s="210">
        <v>14</v>
      </c>
      <c r="Q25" s="24" t="s">
        <v>10980</v>
      </c>
      <c r="R25" s="24" t="s">
        <v>10981</v>
      </c>
      <c r="S25" s="24" t="s">
        <v>10982</v>
      </c>
      <c r="T25" s="246">
        <v>43251</v>
      </c>
      <c r="U25" s="248" t="s">
        <v>2285</v>
      </c>
      <c r="V25" s="23" t="s">
        <v>10821</v>
      </c>
      <c r="W25" s="24" t="s">
        <v>10821</v>
      </c>
      <c r="X25" s="281">
        <f>F25</f>
        <v>45144</v>
      </c>
      <c r="Y25" s="246">
        <v>45552</v>
      </c>
      <c r="Z25" s="24" t="s">
        <v>10963</v>
      </c>
    </row>
    <row r="26" spans="1:26" ht="56.6" x14ac:dyDescent="0.4">
      <c r="A26" s="214" t="s">
        <v>10870</v>
      </c>
      <c r="B26" s="213" t="str">
        <f ca="1">IF(F26&lt;TODAY(),"Expired","Active")</f>
        <v>Expired</v>
      </c>
      <c r="C26" s="213" t="s">
        <v>797</v>
      </c>
      <c r="D26" s="213"/>
      <c r="E26" s="280">
        <v>42544</v>
      </c>
      <c r="F26" s="280">
        <f t="shared" ref="F26:F36" si="7">DATE(YEAR(E26)+2,MONTH(E26),DAY(E26)-1)</f>
        <v>43273</v>
      </c>
      <c r="G26" s="213" t="s">
        <v>3255</v>
      </c>
      <c r="H26" s="241" t="s">
        <v>3418</v>
      </c>
      <c r="I26" s="24" t="s">
        <v>10983</v>
      </c>
      <c r="J26" s="283" t="s">
        <v>10</v>
      </c>
      <c r="K26" s="210" t="s">
        <v>2237</v>
      </c>
      <c r="L26" s="15"/>
      <c r="M26" s="23"/>
      <c r="N26" s="16" t="s">
        <v>6261</v>
      </c>
      <c r="O26" s="210" t="s">
        <v>2364</v>
      </c>
      <c r="P26" s="210">
        <v>12</v>
      </c>
      <c r="Q26" s="23" t="s">
        <v>10984</v>
      </c>
      <c r="R26" s="23" t="s">
        <v>10985</v>
      </c>
      <c r="S26" s="23" t="s">
        <v>10986</v>
      </c>
      <c r="T26" s="246">
        <v>42542</v>
      </c>
      <c r="U26" s="248" t="s">
        <v>2288</v>
      </c>
      <c r="V26" s="23" t="s">
        <v>10821</v>
      </c>
      <c r="W26" s="307" t="s">
        <v>10987</v>
      </c>
      <c r="X26" s="281">
        <f>F26</f>
        <v>43273</v>
      </c>
      <c r="Y26" s="246">
        <v>45551</v>
      </c>
      <c r="Z26" s="24" t="s">
        <v>10963</v>
      </c>
    </row>
    <row r="27" spans="1:26" ht="113.15" x14ac:dyDescent="0.4">
      <c r="A27" s="214" t="s">
        <v>10964</v>
      </c>
      <c r="B27" s="213" t="str">
        <f ca="1">IF(F27&lt;TODAY(),"Expired","Active")</f>
        <v>Expired</v>
      </c>
      <c r="C27" s="213" t="s">
        <v>10965</v>
      </c>
      <c r="D27" s="221">
        <v>41926</v>
      </c>
      <c r="E27" s="280">
        <v>44449</v>
      </c>
      <c r="F27" s="280">
        <f t="shared" si="7"/>
        <v>45178</v>
      </c>
      <c r="G27" s="213" t="s">
        <v>3256</v>
      </c>
      <c r="H27" s="241" t="s">
        <v>438</v>
      </c>
      <c r="I27" s="16" t="s">
        <v>10966</v>
      </c>
      <c r="J27" s="209" t="s">
        <v>10</v>
      </c>
      <c r="K27" s="210" t="s">
        <v>2237</v>
      </c>
      <c r="L27" s="227" t="s">
        <v>2467</v>
      </c>
      <c r="M27" s="228" t="str">
        <f>IF(EXACT(L27,"C - COMPANY ACT"),"LP",IF(EXACT(L27,"V- VEST ACT (WITHIN PARLIAMENT) "),"LP",IF(EXACT(L27,"FS - FRIENDLY SOCIETIES ACT"),"LP",IF(EXACT(L27,"UN - UNICORPORATED"),"LA",""))))</f>
        <v>LP</v>
      </c>
      <c r="N27" s="16" t="s">
        <v>6264</v>
      </c>
      <c r="O27" s="210" t="s">
        <v>2364</v>
      </c>
      <c r="P27" s="210">
        <v>11</v>
      </c>
      <c r="Q27" s="24" t="s">
        <v>10967</v>
      </c>
      <c r="R27" s="24" t="s">
        <v>10968</v>
      </c>
      <c r="S27" s="24" t="s">
        <v>10969</v>
      </c>
      <c r="T27" s="23" t="s">
        <v>10821</v>
      </c>
      <c r="U27" s="248" t="s">
        <v>7335</v>
      </c>
      <c r="V27" s="23"/>
      <c r="W27" s="282" t="s">
        <v>10970</v>
      </c>
      <c r="X27" s="281">
        <f>F27</f>
        <v>45178</v>
      </c>
      <c r="Y27" s="246">
        <v>45553</v>
      </c>
      <c r="Z27" s="24" t="s">
        <v>10963</v>
      </c>
    </row>
    <row r="28" spans="1:26" ht="115.3" customHeight="1" x14ac:dyDescent="0.4">
      <c r="A28" s="213"/>
      <c r="B28" s="212" t="str">
        <f ca="1">IF(F28&lt;TODAY(),"Expired","Active")</f>
        <v>Expired</v>
      </c>
      <c r="C28" s="213" t="s">
        <v>2297</v>
      </c>
      <c r="D28" s="215">
        <v>43620</v>
      </c>
      <c r="E28" s="215">
        <v>43620</v>
      </c>
      <c r="F28" s="261">
        <f t="shared" si="7"/>
        <v>44350</v>
      </c>
      <c r="G28" s="213" t="s">
        <v>3257</v>
      </c>
      <c r="H28" s="214" t="s">
        <v>2298</v>
      </c>
      <c r="I28" s="214" t="s">
        <v>10922</v>
      </c>
      <c r="J28" s="213" t="s">
        <v>10</v>
      </c>
      <c r="K28" s="213" t="s">
        <v>2237</v>
      </c>
      <c r="L28" s="213" t="s">
        <v>10821</v>
      </c>
      <c r="M28" s="213"/>
      <c r="N28" s="16" t="s">
        <v>6270</v>
      </c>
      <c r="O28" s="213" t="s">
        <v>10879</v>
      </c>
      <c r="P28" s="213">
        <v>10</v>
      </c>
      <c r="Q28" s="244" t="s">
        <v>10923</v>
      </c>
      <c r="R28" s="244" t="s">
        <v>10924</v>
      </c>
      <c r="S28" s="244" t="s">
        <v>10925</v>
      </c>
      <c r="T28" s="213">
        <v>2021</v>
      </c>
      <c r="U28" s="271" t="s">
        <v>2299</v>
      </c>
      <c r="V28" s="213" t="s">
        <v>2300</v>
      </c>
      <c r="W28" s="244"/>
      <c r="X28" s="215">
        <f>F28</f>
        <v>44350</v>
      </c>
      <c r="Y28" s="215">
        <v>45495</v>
      </c>
      <c r="Z28" s="211"/>
    </row>
    <row r="29" spans="1:26" ht="70.75" x14ac:dyDescent="0.4">
      <c r="A29" s="16" t="s">
        <v>10847</v>
      </c>
      <c r="B29" s="15" t="s">
        <v>10820</v>
      </c>
      <c r="C29" s="210" t="s">
        <v>10848</v>
      </c>
      <c r="D29" s="240">
        <v>41828</v>
      </c>
      <c r="E29" s="23"/>
      <c r="F29" s="222">
        <f t="shared" si="7"/>
        <v>730</v>
      </c>
      <c r="G29" s="210" t="s">
        <v>3258</v>
      </c>
      <c r="H29" s="241" t="s">
        <v>146</v>
      </c>
      <c r="I29" s="16" t="s">
        <v>4560</v>
      </c>
      <c r="J29" s="16" t="s">
        <v>2248</v>
      </c>
      <c r="K29" s="16" t="s">
        <v>2237</v>
      </c>
      <c r="L29" s="227" t="s">
        <v>6357</v>
      </c>
      <c r="M29" s="228" t="s">
        <v>2580</v>
      </c>
      <c r="N29" s="211" t="s">
        <v>10849</v>
      </c>
      <c r="O29" s="211"/>
      <c r="P29" s="243">
        <v>15</v>
      </c>
      <c r="Q29" s="24" t="s">
        <v>10850</v>
      </c>
      <c r="R29" s="24" t="s">
        <v>10851</v>
      </c>
      <c r="S29" s="211" t="s">
        <v>10849</v>
      </c>
      <c r="T29" s="211" t="s">
        <v>10852</v>
      </c>
      <c r="U29" s="224" t="s">
        <v>2301</v>
      </c>
      <c r="V29" s="16" t="s">
        <v>2302</v>
      </c>
      <c r="W29" s="238" t="s">
        <v>4561</v>
      </c>
      <c r="X29" s="231">
        <v>43288</v>
      </c>
      <c r="Y29" s="231">
        <v>45356</v>
      </c>
      <c r="Z29" s="242" t="s">
        <v>10839</v>
      </c>
    </row>
    <row r="30" spans="1:26" ht="70.75" x14ac:dyDescent="0.4">
      <c r="A30" s="16" t="s">
        <v>10822</v>
      </c>
      <c r="B30" s="15" t="s">
        <v>10820</v>
      </c>
      <c r="C30" s="15" t="s">
        <v>606</v>
      </c>
      <c r="D30" s="240">
        <v>42198</v>
      </c>
      <c r="E30" s="246">
        <v>42929</v>
      </c>
      <c r="F30" s="222">
        <f t="shared" si="7"/>
        <v>43658</v>
      </c>
      <c r="G30" s="210" t="s">
        <v>3246</v>
      </c>
      <c r="H30" s="241" t="s">
        <v>607</v>
      </c>
      <c r="I30" s="24" t="s">
        <v>10853</v>
      </c>
      <c r="J30" s="211" t="s">
        <v>10854</v>
      </c>
      <c r="K30" s="15" t="s">
        <v>2237</v>
      </c>
      <c r="L30" s="227" t="s">
        <v>6357</v>
      </c>
      <c r="M30" s="243" t="s">
        <v>749</v>
      </c>
      <c r="N30" s="16" t="s">
        <v>6264</v>
      </c>
      <c r="O30" s="15" t="s">
        <v>10836</v>
      </c>
      <c r="P30" s="15">
        <v>15</v>
      </c>
      <c r="Q30" s="24" t="s">
        <v>10855</v>
      </c>
      <c r="R30" s="24" t="s">
        <v>10856</v>
      </c>
      <c r="S30" s="247" t="s">
        <v>10857</v>
      </c>
      <c r="T30" s="247" t="s">
        <v>10858</v>
      </c>
      <c r="U30" s="248" t="s">
        <v>3439</v>
      </c>
      <c r="V30" s="16" t="s">
        <v>6623</v>
      </c>
      <c r="W30" s="249" t="s">
        <v>6624</v>
      </c>
      <c r="X30" s="231">
        <v>43658</v>
      </c>
      <c r="Y30" s="231">
        <v>45356</v>
      </c>
      <c r="Z30" s="225" t="s">
        <v>10821</v>
      </c>
    </row>
    <row r="31" spans="1:26" ht="95.6" customHeight="1" x14ac:dyDescent="0.4">
      <c r="A31" s="213"/>
      <c r="B31" s="212" t="str">
        <f ca="1">IF(F31&lt;TODAY(),"Expired","Active")</f>
        <v>Expired</v>
      </c>
      <c r="C31" s="212" t="s">
        <v>1569</v>
      </c>
      <c r="D31" s="231">
        <v>43698</v>
      </c>
      <c r="E31" s="263">
        <v>43685</v>
      </c>
      <c r="F31" s="231">
        <f t="shared" si="7"/>
        <v>44415</v>
      </c>
      <c r="G31" s="212" t="s">
        <v>3259</v>
      </c>
      <c r="H31" s="273" t="s">
        <v>1570</v>
      </c>
      <c r="I31" s="212" t="s">
        <v>10926</v>
      </c>
      <c r="J31" s="273" t="s">
        <v>2325</v>
      </c>
      <c r="K31" s="213" t="s">
        <v>2237</v>
      </c>
      <c r="L31" s="273" t="s">
        <v>2467</v>
      </c>
      <c r="M31" s="213"/>
      <c r="N31" s="16" t="s">
        <v>6261</v>
      </c>
      <c r="O31" s="213" t="s">
        <v>10866</v>
      </c>
      <c r="P31" s="213">
        <v>9</v>
      </c>
      <c r="Q31" s="244" t="s">
        <v>10927</v>
      </c>
      <c r="R31" s="244" t="s">
        <v>10928</v>
      </c>
      <c r="S31" s="244" t="s">
        <v>10929</v>
      </c>
      <c r="T31" s="215">
        <v>43612</v>
      </c>
      <c r="U31" s="224" t="s">
        <v>3116</v>
      </c>
      <c r="V31" s="213" t="s">
        <v>10930</v>
      </c>
      <c r="W31" s="244" t="s">
        <v>10931</v>
      </c>
      <c r="X31" s="215">
        <f>F31</f>
        <v>44415</v>
      </c>
      <c r="Y31" s="215">
        <v>45495</v>
      </c>
      <c r="Z31" s="211"/>
    </row>
    <row r="32" spans="1:26" ht="30" x14ac:dyDescent="0.4">
      <c r="A32" s="16" t="s">
        <v>10819</v>
      </c>
      <c r="B32" s="16" t="s">
        <v>10820</v>
      </c>
      <c r="C32" s="16" t="s">
        <v>3184</v>
      </c>
      <c r="D32" s="221">
        <v>44279</v>
      </c>
      <c r="E32" s="221">
        <v>44279</v>
      </c>
      <c r="F32" s="222">
        <f t="shared" si="7"/>
        <v>45008</v>
      </c>
      <c r="G32" s="16" t="s">
        <v>2309</v>
      </c>
      <c r="H32" s="16" t="s">
        <v>5658</v>
      </c>
      <c r="I32" s="16" t="s">
        <v>5639</v>
      </c>
      <c r="J32" s="16" t="s">
        <v>10</v>
      </c>
      <c r="K32" s="16" t="s">
        <v>2237</v>
      </c>
      <c r="L32" s="16" t="s">
        <v>3737</v>
      </c>
      <c r="M32" s="16" t="s">
        <v>749</v>
      </c>
      <c r="N32" s="15" t="s">
        <v>6261</v>
      </c>
      <c r="O32" s="16" t="s">
        <v>2364</v>
      </c>
      <c r="P32" s="16"/>
      <c r="Q32" s="223"/>
      <c r="R32" s="223"/>
      <c r="S32" s="223"/>
      <c r="T32" s="16"/>
      <c r="U32" s="224"/>
      <c r="V32" s="16" t="s">
        <v>2310</v>
      </c>
      <c r="W32" s="16" t="s">
        <v>5640</v>
      </c>
      <c r="X32" s="221">
        <v>45008</v>
      </c>
      <c r="Y32" s="221">
        <v>44598</v>
      </c>
      <c r="Z32" s="225" t="s">
        <v>10821</v>
      </c>
    </row>
    <row r="33" spans="1:26" ht="90" x14ac:dyDescent="0.4">
      <c r="A33" s="211"/>
      <c r="B33" s="15" t="s">
        <v>10820</v>
      </c>
      <c r="C33" s="210" t="s">
        <v>10859</v>
      </c>
      <c r="D33" s="240">
        <v>43950</v>
      </c>
      <c r="E33" s="226">
        <v>43950</v>
      </c>
      <c r="F33" s="222">
        <f t="shared" si="7"/>
        <v>44679</v>
      </c>
      <c r="G33" s="210" t="s">
        <v>2320</v>
      </c>
      <c r="H33" s="241" t="s">
        <v>2321</v>
      </c>
      <c r="I33" s="16" t="s">
        <v>4723</v>
      </c>
      <c r="J33" s="16" t="s">
        <v>2248</v>
      </c>
      <c r="K33" s="16" t="s">
        <v>2237</v>
      </c>
      <c r="L33" s="15" t="s">
        <v>2467</v>
      </c>
      <c r="M33" s="228" t="str">
        <f>IF(EXACT(L33,"C - COMPANY ACT"),"LP",IF(EXACT(L33,"V- VEST ACT (WITHIN PARLIAMENT) "),"LP",IF(EXACT(L33,"FS - FRIENDLY SOCIETIES ACT"),"LP",IF(EXACT(L33,"UN - UNICORPORATED"),"LA",""))))</f>
        <v>LP</v>
      </c>
      <c r="N33" s="16" t="s">
        <v>6261</v>
      </c>
      <c r="O33" s="15" t="str">
        <f>IF(EXACT(N33,"Overseas Charities Operating in Jamaica"),"Medium",IF(EXACT(N33,"Muslim Groups/Foundations"),"Medium",IF(EXACT(N33,"Churches"),"Low",IF(EXACT(N33,"Benevolent Societies"),"Low",IF(EXACT(N33,"Alumni/Past Students Associations"),"Low",IF(EXACT(N33,"Schools(Government/Private)"),"Low",IF(EXACT(N33,"Govt.Based Trusts/Charities"),"Low",IF(EXACT(N33,"Trust"),"Medium",IF(EXACT(N33,"Company Based Foundations"),"Medium",IF(EXACT(N33,"Other Foundations"),"Medium",IF(EXACT(N33,"Unincorporated Groups"),"Medium","")))))))))))</f>
        <v>Medium</v>
      </c>
      <c r="P33" s="15" t="s">
        <v>749</v>
      </c>
      <c r="Q33" s="24" t="s">
        <v>10860</v>
      </c>
      <c r="R33" s="24" t="s">
        <v>10861</v>
      </c>
      <c r="S33" s="24" t="s">
        <v>10862</v>
      </c>
      <c r="T33" s="250">
        <v>43774</v>
      </c>
      <c r="U33" s="224" t="s">
        <v>3123</v>
      </c>
      <c r="V33" s="16" t="s">
        <v>3124</v>
      </c>
      <c r="W33" s="238" t="s">
        <v>4724</v>
      </c>
      <c r="X33" s="231">
        <v>44679</v>
      </c>
      <c r="Y33" s="231">
        <v>45356</v>
      </c>
      <c r="Z33" s="225" t="s">
        <v>10839</v>
      </c>
    </row>
    <row r="34" spans="1:26" ht="45" x14ac:dyDescent="0.4">
      <c r="A34" s="16" t="s">
        <v>10870</v>
      </c>
      <c r="B34" s="16" t="str">
        <f ca="1">IF(F34&lt;TODAY(),"Expired","Active")</f>
        <v>Expired</v>
      </c>
      <c r="C34" s="15" t="s">
        <v>5663</v>
      </c>
      <c r="D34" s="240" t="s">
        <v>10821</v>
      </c>
      <c r="E34" s="17">
        <v>44645</v>
      </c>
      <c r="F34" s="222">
        <f t="shared" si="7"/>
        <v>45375</v>
      </c>
      <c r="G34" s="15" t="s">
        <v>5666</v>
      </c>
      <c r="H34" s="15" t="s">
        <v>5670</v>
      </c>
      <c r="I34" s="15" t="s">
        <v>5674</v>
      </c>
      <c r="J34" s="16" t="s">
        <v>7</v>
      </c>
      <c r="K34" s="15" t="s">
        <v>2237</v>
      </c>
      <c r="L34" s="15" t="s">
        <v>2467</v>
      </c>
      <c r="M34" s="228"/>
      <c r="N34" s="15" t="s">
        <v>6261</v>
      </c>
      <c r="O34" s="15" t="s">
        <v>10821</v>
      </c>
      <c r="P34" s="15" t="s">
        <v>10821</v>
      </c>
      <c r="Q34" s="255" t="s">
        <v>10871</v>
      </c>
      <c r="R34" s="255" t="s">
        <v>10872</v>
      </c>
      <c r="S34" s="256" t="s">
        <v>10873</v>
      </c>
      <c r="T34" s="17">
        <v>44167</v>
      </c>
      <c r="U34" s="239" t="s">
        <v>10821</v>
      </c>
      <c r="V34" s="15" t="s">
        <v>10874</v>
      </c>
      <c r="W34" s="257" t="s">
        <v>10875</v>
      </c>
      <c r="X34" s="231">
        <f>F34</f>
        <v>45375</v>
      </c>
      <c r="Y34" s="221">
        <v>45478</v>
      </c>
      <c r="Z34" s="247" t="s">
        <v>10876</v>
      </c>
    </row>
    <row r="35" spans="1:26" ht="113.15" x14ac:dyDescent="0.4">
      <c r="A35" s="16" t="s">
        <v>10870</v>
      </c>
      <c r="B35" s="16" t="str">
        <f ca="1">IF(F35&lt;TODAY(),"Expired","Active")</f>
        <v>Expired</v>
      </c>
      <c r="C35" s="15" t="s">
        <v>10884</v>
      </c>
      <c r="D35" s="240" t="s">
        <v>10821</v>
      </c>
      <c r="E35" s="215">
        <v>44266</v>
      </c>
      <c r="F35" s="222">
        <f t="shared" si="7"/>
        <v>44995</v>
      </c>
      <c r="G35" s="210" t="s">
        <v>2331</v>
      </c>
      <c r="H35" s="214" t="s">
        <v>2332</v>
      </c>
      <c r="I35" s="214" t="s">
        <v>10885</v>
      </c>
      <c r="J35" s="213" t="s">
        <v>10</v>
      </c>
      <c r="K35" s="15" t="s">
        <v>2237</v>
      </c>
      <c r="L35" s="227" t="s">
        <v>2467</v>
      </c>
      <c r="M35" s="232" t="s">
        <v>10886</v>
      </c>
      <c r="N35" s="16" t="s">
        <v>6261</v>
      </c>
      <c r="O35" s="15" t="s">
        <v>10866</v>
      </c>
      <c r="P35" s="15">
        <v>8</v>
      </c>
      <c r="Q35" s="24" t="s">
        <v>10887</v>
      </c>
      <c r="R35" s="24" t="s">
        <v>10888</v>
      </c>
      <c r="S35" s="24" t="s">
        <v>10889</v>
      </c>
      <c r="T35" s="259">
        <v>44119</v>
      </c>
      <c r="U35" s="224" t="s">
        <v>2333</v>
      </c>
      <c r="V35" s="16" t="s">
        <v>10890</v>
      </c>
      <c r="W35" s="260" t="s">
        <v>10891</v>
      </c>
      <c r="X35" s="231">
        <v>44995</v>
      </c>
      <c r="Y35" s="215">
        <v>45489</v>
      </c>
      <c r="Z35" s="247" t="s">
        <v>10876</v>
      </c>
    </row>
    <row r="36" spans="1:26" ht="30" x14ac:dyDescent="0.4">
      <c r="A36" s="24" t="s">
        <v>10822</v>
      </c>
      <c r="B36" s="15" t="s">
        <v>10820</v>
      </c>
      <c r="C36" s="15" t="s">
        <v>6505</v>
      </c>
      <c r="D36" s="17">
        <v>42710</v>
      </c>
      <c r="E36" s="17">
        <v>43440</v>
      </c>
      <c r="F36" s="222">
        <f t="shared" si="7"/>
        <v>44170</v>
      </c>
      <c r="G36" s="15" t="s">
        <v>890</v>
      </c>
      <c r="H36" s="15" t="s">
        <v>891</v>
      </c>
      <c r="I36" s="15" t="s">
        <v>4918</v>
      </c>
      <c r="J36" s="15" t="s">
        <v>2325</v>
      </c>
      <c r="K36" s="15" t="s">
        <v>2237</v>
      </c>
      <c r="L36" s="227" t="s">
        <v>6357</v>
      </c>
      <c r="M36" s="228" t="str">
        <f>IF(EXACT(L36,"C - COMPANY ACT"),"LP",IF(EXACT(L36,"V- VEST ACT (WITHIN PARLIAMENT) "),"LP",IF(EXACT(L36,"FS - FRIENDLY SOCIETIES ACT"),"LP",IF(EXACT(L36,"UN - UNICORPORATED"),"LA",""))))</f>
        <v/>
      </c>
      <c r="N36" s="15" t="s">
        <v>6261</v>
      </c>
      <c r="O36" s="15" t="str">
        <f>IF(EXACT(N36,"Overseas Charities Operating in Jamaica"),"Medium",IF(EXACT(N36,"Muslim Groups/Foundations"),"Medium",IF(EXACT(N36,"Churches"),"Low",IF(EXACT(N36,"Benevolent Societies"),"Low",IF(EXACT(N36,"Alumni/Past Students'associations"),"Low",IF(EXACT(N36,"Schools(Government/Private)"),"Low",IF(EXACT(N36,"Govt.Based Trust/Charities"),"Low",IF(EXACT(N36,"Trust"),"Medium",IF(EXACT(N36,"Company Based Foundations"),"Medium",IF(EXACT(N36,"Other Foundations"),"Medium",IF(EXACT(N36,"Unincorporated Groups"),"Medium","")))))))))))</f>
        <v>Medium</v>
      </c>
      <c r="P36" s="15" t="s">
        <v>749</v>
      </c>
      <c r="Q36" s="15"/>
      <c r="R36" s="211"/>
      <c r="S36" s="211"/>
      <c r="T36" s="211"/>
      <c r="U36" s="251"/>
      <c r="V36" s="15" t="s">
        <v>900</v>
      </c>
      <c r="W36" s="230" t="s">
        <v>4919</v>
      </c>
      <c r="X36" s="231">
        <v>44170</v>
      </c>
      <c r="Y36" s="231">
        <v>45329</v>
      </c>
      <c r="Z36" s="225" t="s">
        <v>10821</v>
      </c>
    </row>
    <row r="37" spans="1:26" ht="240" x14ac:dyDescent="0.4">
      <c r="A37" s="214"/>
      <c r="B37" s="15" t="str">
        <f t="shared" ref="B37" ca="1" si="8">IF(F37&lt;TODAY(),"Expired","Active")</f>
        <v>Expired</v>
      </c>
      <c r="C37" s="15" t="s">
        <v>5664</v>
      </c>
      <c r="D37" s="17">
        <v>44645</v>
      </c>
      <c r="E37" s="17">
        <v>44645</v>
      </c>
      <c r="F37" s="222">
        <f t="shared" ref="F37" si="9">DATE(YEAR(E37)+2,MONTH(E37),DAY(E37)-1)</f>
        <v>45375</v>
      </c>
      <c r="G37" s="15" t="s">
        <v>5667</v>
      </c>
      <c r="H37" s="210" t="s">
        <v>5671</v>
      </c>
      <c r="I37" s="15" t="s">
        <v>5675</v>
      </c>
      <c r="J37" s="15" t="s">
        <v>2248</v>
      </c>
      <c r="K37" s="15" t="s">
        <v>2237</v>
      </c>
      <c r="L37" s="227" t="s">
        <v>2467</v>
      </c>
      <c r="M37" s="228" t="str">
        <f t="shared" ref="M37" si="10">IF(EXACT(L37,"C - COMPANY ACT"),"LP",IF(EXACT(L37,"V- VEST ACT (WITHIN PARLIAMENT) "),"LP",IF(EXACT(L37,"FS - FRIENDLY SOCIETIES ACT"),"LP",IF(EXACT(L37,"UN - UNICORPORATED"),"LA",""))))</f>
        <v>LP</v>
      </c>
      <c r="N37" s="15" t="s">
        <v>6264</v>
      </c>
      <c r="O37" s="15" t="str">
        <f t="shared" ref="O37" si="11">IF(EXACT(N37,"Overseas Charities Operating in Jamaica"),"Medium",IF(EXACT(N37,"Muslim Groups/Foundations"),"Medium",IF(EXACT(N37,"Churches"),"Low",IF(EXACT(N37,"Benevolent Societies"),"Low",IF(EXACT(N37,"Alumni/Past Students'associations"),"Low",IF(EXACT(N37,"Schools(Government/Private)"),"Low",IF(EXACT(N37,"Govt.Based Trust/Charities"),"Low",IF(EXACT(N37,"Trust"),"Medium",IF(EXACT(N37,"Company Based Foundations"),"Medium",IF(EXACT(N37,"Other Foundations"),"Medium",IF(EXACT(N37,"Unincorporated Groups"),"Medium","")))))))))))</f>
        <v>Low</v>
      </c>
      <c r="P37" s="210"/>
      <c r="Q37" s="24"/>
      <c r="R37" s="24"/>
      <c r="S37" s="24"/>
      <c r="T37" s="246"/>
      <c r="U37" s="290" t="s">
        <v>5679</v>
      </c>
      <c r="V37" s="243" t="str">
        <f>'[1]#Registered Charities  (26)'!$S$950</f>
        <v>876-770-1268</v>
      </c>
      <c r="W37" s="308" t="str">
        <f>'[1]#Registered Charities  (26)'!$T$950</f>
        <v>lorna_pusey@yahoo.com</v>
      </c>
      <c r="X37" s="231">
        <v>45375</v>
      </c>
      <c r="Y37" s="231">
        <v>45701</v>
      </c>
      <c r="Z37" s="225" t="s">
        <v>10116</v>
      </c>
    </row>
    <row r="38" spans="1:26" ht="226.3" x14ac:dyDescent="0.4">
      <c r="A38" s="214" t="s">
        <v>10870</v>
      </c>
      <c r="B38" s="213" t="s">
        <v>10820</v>
      </c>
      <c r="C38" s="213" t="s">
        <v>3188</v>
      </c>
      <c r="D38" s="215">
        <v>43480</v>
      </c>
      <c r="E38" s="215">
        <v>43480</v>
      </c>
      <c r="F38" s="261">
        <v>44210</v>
      </c>
      <c r="G38" s="213" t="s">
        <v>2341</v>
      </c>
      <c r="H38" s="213" t="s">
        <v>10951</v>
      </c>
      <c r="I38" s="214" t="s">
        <v>10952</v>
      </c>
      <c r="J38" s="213" t="s">
        <v>13</v>
      </c>
      <c r="K38" s="213" t="s">
        <v>2237</v>
      </c>
      <c r="L38" s="265" t="s">
        <v>2467</v>
      </c>
      <c r="M38" s="213" t="s">
        <v>10886</v>
      </c>
      <c r="N38" s="16" t="s">
        <v>6261</v>
      </c>
      <c r="O38" s="213" t="s">
        <v>2364</v>
      </c>
      <c r="P38" s="213">
        <v>14</v>
      </c>
      <c r="Q38" s="244" t="s">
        <v>10953</v>
      </c>
      <c r="R38" s="244" t="s">
        <v>10954</v>
      </c>
      <c r="S38" s="214" t="s">
        <v>10955</v>
      </c>
      <c r="T38" s="213">
        <v>2020</v>
      </c>
      <c r="U38" s="278" t="s">
        <v>3457</v>
      </c>
      <c r="V38" s="213" t="s">
        <v>2342</v>
      </c>
      <c r="W38" s="244"/>
      <c r="X38" s="215">
        <v>44210</v>
      </c>
      <c r="Y38" s="215">
        <v>45504</v>
      </c>
      <c r="Z38" s="211"/>
    </row>
    <row r="39" spans="1:26" ht="39.9" customHeight="1" x14ac:dyDescent="0.4">
      <c r="A39" s="214" t="s">
        <v>10870</v>
      </c>
      <c r="B39" s="16" t="str">
        <f t="shared" ref="B39" ca="1" si="12">IF(F39&lt;TODAY(),"Expired","Active")</f>
        <v>Expired</v>
      </c>
      <c r="C39" s="297" t="s">
        <v>540</v>
      </c>
      <c r="D39" s="221">
        <v>42050</v>
      </c>
      <c r="E39" s="226">
        <v>44281</v>
      </c>
      <c r="F39" s="280">
        <f t="shared" ref="F39" si="13">DATE(YEAR(E39)+2,MONTH(E39),DAY(E39)-1)</f>
        <v>45010</v>
      </c>
      <c r="G39" s="16" t="s">
        <v>3266</v>
      </c>
      <c r="H39" s="213" t="s">
        <v>10956</v>
      </c>
      <c r="I39" s="16" t="s">
        <v>4957</v>
      </c>
      <c r="J39" s="16" t="s">
        <v>2274</v>
      </c>
      <c r="K39" s="16" t="s">
        <v>2237</v>
      </c>
      <c r="L39" s="15" t="s">
        <v>2467</v>
      </c>
      <c r="M39" s="296" t="str">
        <f t="shared" ref="M39" si="14">IF(EXACT(L39,"C - COMPANY ACT"),"LP",IF(EXACT(L39,"V- VEST ACT (WITHIN PARLIAMENT) "),"LP",IF(EXACT(L39,"FS - FRIENDLY SOCIETIES ACT"),"LP",IF(EXACT(L39,"UN - UNICORPORATED"),"LA",""))))</f>
        <v>LP</v>
      </c>
      <c r="N39" s="16" t="s">
        <v>6264</v>
      </c>
      <c r="O39" s="299" t="str">
        <f t="shared" ref="O39" si="15">IF(EXACT(N39,"Overseas Charities Operating in Jamaica"),"Medium",IF(EXACT(N39,"Muslim Groups/Foundations"),"Medium",IF(EXACT(N39,"Churches"),"Low",IF(EXACT(N39,"Benevolent Societies"),"Low",IF(EXACT(N39,"Alumni/Past Students'associations"),"Low",IF(EXACT(N39,"Schools(Government/Private)"),"Low",IF(EXACT(N39,"Govt.Based Trust/Charities"),"Low",IF(EXACT(N39,"Trust"),"Medium",IF(EXACT(N39,"Company Based Foundations"),"Medium",IF(EXACT(N39,"Other Foundations"),"Medium",IF(EXACT(N39,"Unincorporated Groups"),"Medium","")))))))))))</f>
        <v>Low</v>
      </c>
      <c r="P39" s="213">
        <v>14</v>
      </c>
      <c r="Q39" s="302" t="s">
        <v>9886</v>
      </c>
      <c r="R39" s="272" t="s">
        <v>10821</v>
      </c>
      <c r="S39" s="213" t="s">
        <v>10821</v>
      </c>
      <c r="T39" s="213" t="s">
        <v>10821</v>
      </c>
      <c r="U39" s="16" t="s">
        <v>2343</v>
      </c>
      <c r="V39" s="16" t="s">
        <v>2344</v>
      </c>
      <c r="W39" s="300" t="s">
        <v>6587</v>
      </c>
      <c r="X39" s="246">
        <f>F39</f>
        <v>45010</v>
      </c>
      <c r="Y39" s="246">
        <v>45503</v>
      </c>
      <c r="Z39" s="211"/>
    </row>
    <row r="40" spans="1:26" ht="56.6" x14ac:dyDescent="0.4">
      <c r="A40" s="284" t="s">
        <v>7797</v>
      </c>
      <c r="B40" s="21" t="str">
        <f ca="1">IF(F40&lt;TODAY(),"Expired","Active")</f>
        <v>Expired</v>
      </c>
      <c r="C40" s="21" t="s">
        <v>2353</v>
      </c>
      <c r="D40" s="291">
        <v>43635</v>
      </c>
      <c r="E40" s="292">
        <v>43634</v>
      </c>
      <c r="F40" s="285">
        <f>DATE(YEAR(E40)+2,MONTH(E40),DAY(E40)-1)</f>
        <v>44364</v>
      </c>
      <c r="G40" s="21" t="s">
        <v>3267</v>
      </c>
      <c r="H40" s="19" t="s">
        <v>6789</v>
      </c>
      <c r="I40" s="21" t="s">
        <v>5050</v>
      </c>
      <c r="J40" s="21" t="s">
        <v>2248</v>
      </c>
      <c r="K40" s="21" t="s">
        <v>2237</v>
      </c>
      <c r="L40" s="19"/>
      <c r="M40" s="293" t="str">
        <f>IF(EXACT(L40,"C - COMPANY ACT"),"LP",IF(EXACT(L40,"V- VEST ACT (WITHIN PARLIAMENT) "),"LP",IF(EXACT(L40,"FS - FRIENDLY SOCIETIES ACT"),"LP",IF(EXACT(L40,"UN - UNICORPORATED"),"LA",""))))</f>
        <v/>
      </c>
      <c r="N40" s="21" t="s">
        <v>6264</v>
      </c>
      <c r="O40" s="19" t="str">
        <f>IF(EXACT(N40,"Overseas Charities Operating in Jamaica"),"Medium",IF(EXACT(N40,"Muslim Groups/Foundations"),"Medium",IF(EXACT(N40,"Churches"),"Low",IF(EXACT(N40,"Benevolent Societies"),"Low",IF(EXACT(N40,"Alumni/Past Students'associations"),"Low",IF(EXACT(N40,"Schools(Government/Private)"),"Low",IF(EXACT(N40,"Govt.Based Trust/Charities"),"Low",IF(EXACT(N40,"Trust"),"Medium",IF(EXACT(N40,"Company Based Foundations"),"Medium",IF(EXACT(N40,"Other Foundations"),"Medium",IF(EXACT(N40,"Unincorporated Groups"),"Medium","")))))))))))</f>
        <v>Low</v>
      </c>
      <c r="P40" s="31"/>
      <c r="Q40" s="31"/>
      <c r="R40" s="31"/>
      <c r="S40" s="31"/>
      <c r="T40" s="31"/>
      <c r="U40" s="289" t="s">
        <v>2354</v>
      </c>
      <c r="V40" s="31"/>
      <c r="W40" s="287"/>
      <c r="X40" s="31"/>
      <c r="Y40" s="31"/>
      <c r="Z40" s="287" t="s">
        <v>10963</v>
      </c>
    </row>
    <row r="41" spans="1:26" ht="75" x14ac:dyDescent="0.4">
      <c r="A41" s="295"/>
      <c r="B41" s="16" t="str">
        <f ca="1">IF(F41&lt;TODAY(),"Expired","Active")</f>
        <v>Expired</v>
      </c>
      <c r="C41" s="297" t="s">
        <v>3189</v>
      </c>
      <c r="D41" s="221">
        <v>44259</v>
      </c>
      <c r="E41" s="226">
        <v>44252</v>
      </c>
      <c r="F41" s="280">
        <f>DATE(YEAR(E41)+2,MONTH(E41),DAY(E41)-1)</f>
        <v>44981</v>
      </c>
      <c r="G41" s="16" t="s">
        <v>3268</v>
      </c>
      <c r="H41" s="298" t="s">
        <v>11000</v>
      </c>
      <c r="I41" s="16" t="s">
        <v>5085</v>
      </c>
      <c r="J41" s="16" t="s">
        <v>10</v>
      </c>
      <c r="K41" s="16" t="s">
        <v>2237</v>
      </c>
      <c r="L41" s="15" t="s">
        <v>2467</v>
      </c>
      <c r="M41" s="296" t="str">
        <f>IF(EXACT(L41,"C - COMPANY ACT"),"LP",IF(EXACT(L41,"V- VEST ACT (WITHIN PARLIAMENT) "),"LP",IF(EXACT(L41,"FS - FRIENDLY SOCIETIES ACT"),"LP",IF(EXACT(L41,"UN - UNICORPORATED"),"LA",""))))</f>
        <v>LP</v>
      </c>
      <c r="N41" s="16" t="s">
        <v>6264</v>
      </c>
      <c r="O41" s="299" t="s">
        <v>11001</v>
      </c>
      <c r="P41" s="299"/>
      <c r="Q41" s="299"/>
      <c r="R41" s="299"/>
      <c r="S41" s="299"/>
      <c r="T41" s="299"/>
      <c r="U41" s="16" t="s">
        <v>2359</v>
      </c>
      <c r="V41" s="16" t="s">
        <v>2360</v>
      </c>
      <c r="W41" s="300" t="s">
        <v>5086</v>
      </c>
      <c r="X41" s="246">
        <f>F41</f>
        <v>44981</v>
      </c>
      <c r="Y41" s="246">
        <v>45686</v>
      </c>
      <c r="Z41" s="211"/>
    </row>
    <row r="42" spans="1:26" ht="60.9" customHeight="1" x14ac:dyDescent="0.4">
      <c r="A42" s="295"/>
      <c r="B42" s="16" t="str">
        <f ca="1">IF(F42&lt;TODAY(),"Expired","Active")</f>
        <v>Expired</v>
      </c>
      <c r="C42" s="297" t="s">
        <v>11002</v>
      </c>
      <c r="D42" s="299"/>
      <c r="E42" s="226">
        <v>43938</v>
      </c>
      <c r="F42" s="280">
        <f>DATE(YEAR(E42)+2,MONTH(E42),DAY(E42)-1)</f>
        <v>44667</v>
      </c>
      <c r="G42" s="16" t="s">
        <v>3268</v>
      </c>
      <c r="H42" s="301" t="s">
        <v>2361</v>
      </c>
      <c r="I42" s="16" t="s">
        <v>5091</v>
      </c>
      <c r="J42" s="16" t="s">
        <v>2274</v>
      </c>
      <c r="K42" s="16" t="s">
        <v>2237</v>
      </c>
      <c r="L42" s="15" t="s">
        <v>2467</v>
      </c>
      <c r="M42" s="296" t="str">
        <f>IF(EXACT(L42,"C - COMPANY ACT"),"LP",IF(EXACT(L42,"V- VEST ACT (WITHIN PARLIAMENT) "),"LP",IF(EXACT(L42,"FS - FRIENDLY SOCIETIES ACT"),"LP",IF(EXACT(L42,"UN - UNICORPORATED"),"LA",""))))</f>
        <v>LP</v>
      </c>
      <c r="N42" s="16" t="s">
        <v>6264</v>
      </c>
      <c r="O42" s="299" t="s">
        <v>10866</v>
      </c>
      <c r="P42" s="299"/>
      <c r="Q42" s="299"/>
      <c r="R42" s="299"/>
      <c r="S42" s="299"/>
      <c r="T42" s="299"/>
      <c r="U42" s="16" t="s">
        <v>2362</v>
      </c>
      <c r="V42" s="16" t="s">
        <v>2363</v>
      </c>
      <c r="W42" s="300" t="s">
        <v>5092</v>
      </c>
      <c r="X42" s="246">
        <f>F42</f>
        <v>44667</v>
      </c>
      <c r="Y42" s="246">
        <v>45686</v>
      </c>
      <c r="Z42" s="211"/>
    </row>
    <row r="43" spans="1:26" ht="141.44999999999999" x14ac:dyDescent="0.4">
      <c r="A43" s="214" t="s">
        <v>10950</v>
      </c>
      <c r="B43" s="15" t="str">
        <f t="shared" ref="B43" ca="1" si="16">IF(F43&lt;TODAY(),"Expired","Active")</f>
        <v>Expired</v>
      </c>
      <c r="C43" s="16" t="s">
        <v>1158</v>
      </c>
      <c r="D43" s="221">
        <v>43104</v>
      </c>
      <c r="E43" s="226">
        <v>43104</v>
      </c>
      <c r="F43" s="222">
        <f t="shared" ref="F43" si="17">DATE(YEAR(E43)+2,MONTH(E43),DAY(E43)-1)</f>
        <v>43833</v>
      </c>
      <c r="G43" s="16" t="s">
        <v>1159</v>
      </c>
      <c r="H43" s="214" t="s">
        <v>1160</v>
      </c>
      <c r="I43" s="16" t="s">
        <v>5124</v>
      </c>
      <c r="J43" s="16" t="s">
        <v>2274</v>
      </c>
      <c r="K43" s="16" t="s">
        <v>2237</v>
      </c>
      <c r="L43" s="227" t="s">
        <v>2560</v>
      </c>
      <c r="M43" s="228" t="str">
        <f t="shared" ref="M43" si="18">IF(EXACT(L43,"C - COMPANY ACT"),"LP",IF(EXACT(L43,"V- VEST ACT (WITHIN PARLIAMENT) "),"LP",IF(EXACT(L43,"FS - FRIENDLY SOCIETIES ACT"),"LP",IF(EXACT(L43,"UN - UNICORPORATED"),"LA",""))))</f>
        <v>LP</v>
      </c>
      <c r="N43" s="16" t="s">
        <v>6266</v>
      </c>
      <c r="O43" s="15" t="str">
        <f t="shared" ref="O43" si="19">IF(EXACT(N43,"Overseas Charities Operating in Jamaica"),"Medium",IF(EXACT(N43,"Muslim Groups/Foundations"),"Medium",IF(EXACT(N43,"Churches"),"Low",IF(EXACT(N43,"Benevolent Societies"),"Low",IF(EXACT(N43,"Alumni/Past Students'associations"),"Low",IF(EXACT(N43,"Schools(Government/Private)"),"Low",IF(EXACT(N43,"Govt.Based Trust/Charities"),"Low",IF(EXACT(N43,"Trust"),"Medium",IF(EXACT(N43,"Company Based Foundations"),"Medium",IF(EXACT(N43,"Other Foundations"),"Medium",IF(EXACT(N43,"Unincorporated Groups"),"Medium","")))))))))))</f>
        <v>Low</v>
      </c>
      <c r="P43" s="213"/>
      <c r="Q43" s="302" t="s">
        <v>9887</v>
      </c>
      <c r="R43" s="213"/>
      <c r="S43" s="213"/>
      <c r="T43" s="213"/>
      <c r="U43" s="16" t="s">
        <v>7363</v>
      </c>
      <c r="V43" s="16" t="s">
        <v>6582</v>
      </c>
      <c r="W43" s="300" t="s">
        <v>6583</v>
      </c>
      <c r="X43" s="246">
        <f>F43</f>
        <v>43833</v>
      </c>
      <c r="Y43" s="246">
        <v>45497</v>
      </c>
      <c r="Z43" s="211"/>
    </row>
    <row r="44" spans="1:26" ht="75" x14ac:dyDescent="0.4">
      <c r="A44" s="24" t="s">
        <v>10822</v>
      </c>
      <c r="B44" s="15" t="s">
        <v>10820</v>
      </c>
      <c r="C44" s="16" t="s">
        <v>964</v>
      </c>
      <c r="D44" s="221">
        <v>42901</v>
      </c>
      <c r="E44" s="226">
        <v>42901</v>
      </c>
      <c r="F44" s="222">
        <f t="shared" ref="F44:F49" si="20">DATE(YEAR(E44)+2,MONTH(E44),DAY(E44)-1)</f>
        <v>43630</v>
      </c>
      <c r="G44" s="16" t="s">
        <v>3269</v>
      </c>
      <c r="H44" s="15" t="s">
        <v>975</v>
      </c>
      <c r="I44" s="16" t="s">
        <v>5172</v>
      </c>
      <c r="J44" s="16" t="s">
        <v>2248</v>
      </c>
      <c r="K44" s="16" t="s">
        <v>2237</v>
      </c>
      <c r="L44" s="227" t="s">
        <v>6357</v>
      </c>
      <c r="M44" s="228" t="s">
        <v>2580</v>
      </c>
      <c r="N44" s="16" t="s">
        <v>6261</v>
      </c>
      <c r="O44" s="15" t="str">
        <f>IF(EXACT(N44,"Overseas Charities Operating in Jamaica"),"Medium",IF(EXACT(N44,"Muslim Groups/Foundations"),"Medium",IF(EXACT(N44,"Churches"),"Low",IF(EXACT(N44,"Benevolent Societies"),"Low",IF(EXACT(N44,"Alumni/Past Students'associations"),"Low",IF(EXACT(N44,"Schools(Government/Private)"),"Low",IF(EXACT(N44,"Govt.Based Trust/Charities"),"Low",IF(EXACT(N44,"Trust"),"Medium",IF(EXACT(N44,"Company Based Foundations"),"Medium",IF(EXACT(N44,"Other Foundations"),"Medium",IF(EXACT(N44,"Unincorporated Groups"),"Medium","")))))))))))</f>
        <v>Medium</v>
      </c>
      <c r="P44" s="243" t="s">
        <v>749</v>
      </c>
      <c r="Q44" s="223" t="s">
        <v>8284</v>
      </c>
      <c r="R44" s="211" t="s">
        <v>10849</v>
      </c>
      <c r="S44" s="211" t="s">
        <v>10849</v>
      </c>
      <c r="T44" s="248" t="s">
        <v>10849</v>
      </c>
      <c r="U44" s="251" t="s">
        <v>10849</v>
      </c>
      <c r="V44" s="16" t="s">
        <v>8285</v>
      </c>
      <c r="W44" s="238" t="s">
        <v>8286</v>
      </c>
      <c r="X44" s="231">
        <v>43630</v>
      </c>
      <c r="Y44" s="231">
        <v>45335</v>
      </c>
      <c r="Z44" s="225" t="s">
        <v>10821</v>
      </c>
    </row>
    <row r="45" spans="1:26" ht="84.9" x14ac:dyDescent="0.4">
      <c r="A45" s="295"/>
      <c r="B45" s="16" t="str">
        <f ca="1">IF(F45&lt;TODAY(),"Expired","Active")</f>
        <v>Expired</v>
      </c>
      <c r="C45" s="297" t="s">
        <v>1576</v>
      </c>
      <c r="D45" s="221">
        <v>43389</v>
      </c>
      <c r="E45" s="226">
        <v>44120</v>
      </c>
      <c r="F45" s="280">
        <f t="shared" si="20"/>
        <v>44849</v>
      </c>
      <c r="G45" s="16" t="s">
        <v>3271</v>
      </c>
      <c r="H45" s="298" t="s">
        <v>11003</v>
      </c>
      <c r="I45" s="16" t="s">
        <v>5180</v>
      </c>
      <c r="J45" s="16" t="s">
        <v>10</v>
      </c>
      <c r="K45" s="16" t="s">
        <v>2237</v>
      </c>
      <c r="L45" s="15" t="s">
        <v>2467</v>
      </c>
      <c r="M45" s="296" t="str">
        <f>IF(EXACT(L45,"C - COMPANY ACT"),"LP",IF(EXACT(L45,"V- VEST ACT (WITHIN PARLIAMENT) "),"LP",IF(EXACT(L45,"FS - FRIENDLY SOCIETIES ACT"),"LP",IF(EXACT(L45,"UN - UNICORPORATED"),"LA",""))))</f>
        <v>LP</v>
      </c>
      <c r="N45" s="16" t="s">
        <v>6264</v>
      </c>
      <c r="O45" s="299" t="s">
        <v>10866</v>
      </c>
      <c r="P45" s="299"/>
      <c r="Q45" s="302" t="s">
        <v>11004</v>
      </c>
      <c r="R45" s="302" t="s">
        <v>11005</v>
      </c>
      <c r="S45" s="302" t="s">
        <v>11006</v>
      </c>
      <c r="T45" s="303">
        <v>43282</v>
      </c>
      <c r="U45" s="16" t="s">
        <v>2370</v>
      </c>
      <c r="V45" s="16" t="s">
        <v>2371</v>
      </c>
      <c r="W45" s="300" t="s">
        <v>5181</v>
      </c>
      <c r="X45" s="246">
        <f>F45</f>
        <v>44849</v>
      </c>
      <c r="Y45" s="246">
        <v>45712</v>
      </c>
      <c r="Z45" s="211"/>
    </row>
    <row r="46" spans="1:26" ht="58.3" x14ac:dyDescent="0.4">
      <c r="A46" s="295"/>
      <c r="B46" s="16" t="str">
        <f ca="1">IF(F46&lt;TODAY(),"Expired","Active")</f>
        <v>Expired</v>
      </c>
      <c r="C46" s="297" t="s">
        <v>1577</v>
      </c>
      <c r="D46" s="221">
        <v>43312</v>
      </c>
      <c r="E46" s="226">
        <v>43312</v>
      </c>
      <c r="F46" s="280">
        <f t="shared" si="20"/>
        <v>44042</v>
      </c>
      <c r="G46" s="16" t="s">
        <v>3272</v>
      </c>
      <c r="H46" s="297" t="s">
        <v>11013</v>
      </c>
      <c r="I46" s="16" t="s">
        <v>5218</v>
      </c>
      <c r="J46" s="16" t="s">
        <v>7</v>
      </c>
      <c r="K46" s="16" t="s">
        <v>2237</v>
      </c>
      <c r="L46" s="15" t="s">
        <v>2467</v>
      </c>
      <c r="M46" s="296" t="str">
        <f>IF(EXACT(L46,"C - COMPANY ACT"),"LP",IF(EXACT(L46,"V- VEST ACT (WITHIN PARLIAMENT) "),"LP",IF(EXACT(L46,"FS - FRIENDLY SOCIETIES ACT"),"LP",IF(EXACT(L46,"UN - UNICORPORATED"),"LA",""))))</f>
        <v>LP</v>
      </c>
      <c r="N46" s="16" t="s">
        <v>6261</v>
      </c>
      <c r="O46" s="299" t="s">
        <v>10866</v>
      </c>
      <c r="P46" s="295"/>
      <c r="Q46" s="295"/>
      <c r="R46" s="295"/>
      <c r="S46" s="295"/>
      <c r="T46" s="295"/>
      <c r="U46" s="16" t="s">
        <v>2375</v>
      </c>
      <c r="V46" s="295"/>
      <c r="W46" s="309"/>
      <c r="X46" s="246">
        <f>F46</f>
        <v>44042</v>
      </c>
      <c r="Y46" s="246">
        <v>45734</v>
      </c>
      <c r="Z46" s="247" t="s">
        <v>10963</v>
      </c>
    </row>
    <row r="47" spans="1:26" ht="58.3" x14ac:dyDescent="0.4">
      <c r="A47" s="295"/>
      <c r="B47" s="16" t="str">
        <f ca="1">IF(F47&lt;TODAY(),"Expired","Active")</f>
        <v>Expired</v>
      </c>
      <c r="C47" s="297" t="s">
        <v>11007</v>
      </c>
      <c r="D47" s="221">
        <v>42971</v>
      </c>
      <c r="E47" s="226">
        <v>42971</v>
      </c>
      <c r="F47" s="280">
        <f t="shared" si="20"/>
        <v>43700</v>
      </c>
      <c r="G47" s="16" t="s">
        <v>3270</v>
      </c>
      <c r="H47" s="297" t="s">
        <v>5855</v>
      </c>
      <c r="I47" s="16" t="s">
        <v>5176</v>
      </c>
      <c r="J47" s="16" t="s">
        <v>450</v>
      </c>
      <c r="K47" s="16" t="s">
        <v>2237</v>
      </c>
      <c r="L47" s="15" t="s">
        <v>2467</v>
      </c>
      <c r="M47" s="296" t="str">
        <f>IF(EXACT(L47,"C - COMPANY ACT"),"LP",IF(EXACT(L47,"V- VEST ACT (WITHIN PARLIAMENT) "),"LP",IF(EXACT(L47,"FS - FRIENDLY SOCIETIES ACT"),"LP",IF(EXACT(L47,"UN - UNICORPORATED"),"LA",""))))</f>
        <v>LP</v>
      </c>
      <c r="N47" s="16" t="s">
        <v>6261</v>
      </c>
      <c r="O47" s="299" t="s">
        <v>10866</v>
      </c>
      <c r="P47" s="299">
        <v>11</v>
      </c>
      <c r="Q47" s="302" t="s">
        <v>11008</v>
      </c>
      <c r="R47" s="302" t="s">
        <v>11009</v>
      </c>
      <c r="S47" s="302" t="s">
        <v>11010</v>
      </c>
      <c r="T47" s="303">
        <v>42826</v>
      </c>
      <c r="U47" s="16" t="s">
        <v>7718</v>
      </c>
      <c r="V47" s="16" t="s">
        <v>2369</v>
      </c>
      <c r="W47" s="300" t="s">
        <v>5177</v>
      </c>
      <c r="X47" s="246">
        <f>F47</f>
        <v>43700</v>
      </c>
      <c r="Y47" s="246">
        <v>45712</v>
      </c>
      <c r="Z47" s="247" t="s">
        <v>10963</v>
      </c>
    </row>
    <row r="48" spans="1:26" ht="89.15" customHeight="1" x14ac:dyDescent="0.4">
      <c r="A48" s="16" t="s">
        <v>10863</v>
      </c>
      <c r="B48" s="16" t="str">
        <f ca="1">IF(F48&lt;TODAY(),"Expired","Active")</f>
        <v>Expired</v>
      </c>
      <c r="C48" s="16" t="s">
        <v>2389</v>
      </c>
      <c r="D48" s="221">
        <v>43536</v>
      </c>
      <c r="E48" s="226">
        <v>43536</v>
      </c>
      <c r="F48" s="222">
        <f t="shared" si="20"/>
        <v>44266</v>
      </c>
      <c r="G48" s="16" t="s">
        <v>3273</v>
      </c>
      <c r="H48" s="213" t="s">
        <v>2390</v>
      </c>
      <c r="I48" s="16" t="s">
        <v>10864</v>
      </c>
      <c r="J48" s="16" t="s">
        <v>10</v>
      </c>
      <c r="K48" s="16" t="s">
        <v>2237</v>
      </c>
      <c r="L48" s="15"/>
      <c r="M48" s="16" t="s">
        <v>10865</v>
      </c>
      <c r="N48" s="15" t="s">
        <v>6261</v>
      </c>
      <c r="O48" s="16" t="s">
        <v>10866</v>
      </c>
      <c r="P48" s="16">
        <v>12</v>
      </c>
      <c r="Q48" s="223" t="s">
        <v>10867</v>
      </c>
      <c r="R48" s="252" t="s">
        <v>10868</v>
      </c>
      <c r="S48" s="223" t="s">
        <v>10869</v>
      </c>
      <c r="T48" s="221">
        <v>43484</v>
      </c>
      <c r="U48" s="224" t="s">
        <v>10821</v>
      </c>
      <c r="V48" s="16" t="s">
        <v>10821</v>
      </c>
      <c r="W48" s="253" t="s">
        <v>10821</v>
      </c>
      <c r="X48" s="231">
        <f>F48</f>
        <v>44266</v>
      </c>
      <c r="Y48" s="254" t="s">
        <v>10821</v>
      </c>
      <c r="Z48" s="247" t="s">
        <v>10821</v>
      </c>
    </row>
    <row r="49" spans="1:26" ht="58.3" x14ac:dyDescent="0.4">
      <c r="A49" s="214" t="s">
        <v>11011</v>
      </c>
      <c r="B49" s="16" t="str">
        <f ca="1">IF(F49&lt;TODAY(),"Expired","Active")</f>
        <v>Expired</v>
      </c>
      <c r="C49" s="213"/>
      <c r="D49" s="215"/>
      <c r="E49" s="215"/>
      <c r="F49" s="280">
        <f t="shared" si="20"/>
        <v>730</v>
      </c>
      <c r="G49" s="213"/>
      <c r="H49" s="213" t="s">
        <v>11012</v>
      </c>
      <c r="I49" s="214"/>
      <c r="J49" s="213"/>
      <c r="K49" s="213"/>
      <c r="L49" s="213"/>
      <c r="M49" s="213"/>
      <c r="N49" s="213"/>
      <c r="O49" s="213"/>
      <c r="P49" s="213"/>
      <c r="Q49" s="213" t="s">
        <v>10821</v>
      </c>
      <c r="R49" s="213" t="s">
        <v>10821</v>
      </c>
      <c r="S49" s="213" t="s">
        <v>10821</v>
      </c>
      <c r="T49" s="213" t="s">
        <v>10821</v>
      </c>
      <c r="U49" s="214" t="str">
        <f>'[1]#Registered Charities  (26)'!$Q$1376</f>
        <v>To assist in identifiying and Supplying the needs of Falmouth Hospital.</v>
      </c>
      <c r="V49" s="213" t="str">
        <f>'[1]#Registered Charities  (26)'!$S$1376</f>
        <v xml:space="preserve">(876) 366-7549 </v>
      </c>
      <c r="W49" s="214" t="s">
        <v>6506</v>
      </c>
      <c r="X49" s="304"/>
      <c r="Y49" s="304">
        <v>45712</v>
      </c>
      <c r="Z49" s="247" t="s">
        <v>10963</v>
      </c>
    </row>
    <row r="50" spans="1:26" ht="56.6" x14ac:dyDescent="0.4">
      <c r="A50" s="214" t="s">
        <v>10944</v>
      </c>
      <c r="B50" s="16" t="s">
        <v>2400</v>
      </c>
      <c r="C50" s="213">
        <v>43585</v>
      </c>
      <c r="D50" s="215">
        <v>44301</v>
      </c>
      <c r="E50" s="215">
        <f t="shared" ref="E50" si="21">DATE(YEAR(D50)+2,MONTH(D50),DAY(D50)-1)</f>
        <v>45030</v>
      </c>
      <c r="F50" s="280" t="s">
        <v>3274</v>
      </c>
      <c r="G50" s="213" t="s">
        <v>3274</v>
      </c>
      <c r="H50" s="214" t="s">
        <v>2401</v>
      </c>
      <c r="I50" s="214" t="s">
        <v>10946</v>
      </c>
      <c r="J50" s="213" t="s">
        <v>10</v>
      </c>
      <c r="K50" s="213" t="s">
        <v>2237</v>
      </c>
      <c r="L50" s="265" t="s">
        <v>2467</v>
      </c>
      <c r="M50" s="213"/>
      <c r="N50" s="16" t="s">
        <v>6261</v>
      </c>
      <c r="O50" s="213" t="s">
        <v>10866</v>
      </c>
      <c r="P50" s="213">
        <v>9</v>
      </c>
      <c r="Q50" s="244" t="s">
        <v>10947</v>
      </c>
      <c r="R50" s="244" t="s">
        <v>10948</v>
      </c>
      <c r="S50" s="214" t="s">
        <v>10949</v>
      </c>
      <c r="T50" s="215">
        <v>43552</v>
      </c>
      <c r="U50" s="271" t="s">
        <v>2402</v>
      </c>
      <c r="V50" s="212" t="s">
        <v>2403</v>
      </c>
      <c r="W50" s="279" t="s">
        <v>5532</v>
      </c>
      <c r="X50" s="304">
        <v>45030</v>
      </c>
      <c r="Y50" s="304">
        <v>45496</v>
      </c>
      <c r="Z50" s="211"/>
    </row>
    <row r="51" spans="1:26" ht="58.3" x14ac:dyDescent="0.4">
      <c r="A51" s="214" t="s">
        <v>11011</v>
      </c>
      <c r="B51" s="16" t="str">
        <f ca="1">IF(F51&lt;TODAY(),"Expired","Active")</f>
        <v>Expired</v>
      </c>
      <c r="C51" s="213" t="s">
        <v>11014</v>
      </c>
      <c r="D51" s="215">
        <v>43930</v>
      </c>
      <c r="E51" s="215">
        <v>43930</v>
      </c>
      <c r="F51" s="280">
        <f>DATE(YEAR(E51)+2,MONTH(E51),DAY(E51)-1)</f>
        <v>44659</v>
      </c>
      <c r="G51" s="213" t="s">
        <v>6507</v>
      </c>
      <c r="H51" s="305" t="s">
        <v>6508</v>
      </c>
      <c r="I51" s="214" t="s">
        <v>6509</v>
      </c>
      <c r="J51" s="213" t="s">
        <v>2248</v>
      </c>
      <c r="K51" s="213" t="s">
        <v>2237</v>
      </c>
      <c r="L51" s="265" t="s">
        <v>2467</v>
      </c>
      <c r="M51" s="213" t="s">
        <v>2580</v>
      </c>
      <c r="N51" s="16" t="s">
        <v>6261</v>
      </c>
      <c r="O51" s="213" t="s">
        <v>2364</v>
      </c>
      <c r="P51" s="213" t="s">
        <v>10821</v>
      </c>
      <c r="Q51" s="213" t="s">
        <v>10821</v>
      </c>
      <c r="R51" s="213" t="s">
        <v>10821</v>
      </c>
      <c r="S51" s="213" t="s">
        <v>10821</v>
      </c>
      <c r="T51" s="213" t="s">
        <v>10821</v>
      </c>
      <c r="U51" s="214" t="str">
        <f>'[1]#Registered Charities  (26)'!$Q$1401</f>
        <v>Advance education and improve health and social conditions of children and young people.</v>
      </c>
      <c r="V51" s="213" t="str">
        <f>'[1]#Registered Charities  (26)'!$S$1401</f>
        <v>(876) 831-9085</v>
      </c>
      <c r="W51" s="310" t="s">
        <v>11015</v>
      </c>
      <c r="X51" s="304">
        <v>44659</v>
      </c>
      <c r="Y51" s="304">
        <v>45734</v>
      </c>
      <c r="Z51" s="247" t="s">
        <v>10963</v>
      </c>
    </row>
    <row r="52" spans="1:26" ht="56.6" x14ac:dyDescent="0.4">
      <c r="A52" s="214" t="s">
        <v>10943</v>
      </c>
      <c r="B52" s="212" t="str">
        <f ca="1">IF(F52&lt;TODAY(),"Expired","Active")</f>
        <v>Expired</v>
      </c>
      <c r="C52" s="212" t="s">
        <v>9076</v>
      </c>
      <c r="D52" s="231">
        <v>44333</v>
      </c>
      <c r="E52" s="263">
        <v>45315</v>
      </c>
      <c r="F52" s="231">
        <f>DATE(YEAR(E52)+1,MONTH(E52),DAY(E52)-1)</f>
        <v>45680</v>
      </c>
      <c r="G52" s="212" t="s">
        <v>3265</v>
      </c>
      <c r="H52" s="305" t="s">
        <v>11021</v>
      </c>
      <c r="I52" s="214" t="s">
        <v>4934</v>
      </c>
      <c r="J52" s="213" t="s">
        <v>154</v>
      </c>
      <c r="K52" s="213" t="s">
        <v>2237</v>
      </c>
      <c r="L52" s="265" t="s">
        <v>2467</v>
      </c>
      <c r="M52" s="213" t="str">
        <f t="shared" ref="M52" si="22">IF(EXACT(L52,"C - COMPANY ACT"),"LP",IF(EXACT(L52,"V- VEST ACT (WITHIN PARLIAMENT) "),"LP",IF(EXACT(L52,"FS - FRIENDLY SOCIETIES ACT"),"LP",IF(EXACT(L52,"UN - UNICORPORATED"),"LA",""))))</f>
        <v>LP</v>
      </c>
      <c r="N52" s="16" t="s">
        <v>6261</v>
      </c>
      <c r="O52" s="213" t="str">
        <f>IF(EXACT(N52,"Overseas Charities Operating in Jamaica"),"Medium",IF(EXACT(N52,"Muslim Groups/Foundations"),"Medium",IF(EXACT(N52,"Churches"),"Low",IF(EXACT(N52,"Benevolent Societies"),"Low",IF(EXACT(N52,"Alumni/Past Students'associations"),"Low",IF(EXACT(N52,"Schools(Government/Private)"),"Low",IF(EXACT(N52,"Govt.Based Trust/Charities"),"Low",IF(EXACT(N52,"Trust"),"Medium",IF(EXACT(N52,"Company Based Foundations"),"Medium",IF(EXACT(N52,"Other Foundations"),"Medium",IF(EXACT(N52,"Unincorporated Groups"),"Medium","")))))))))))</f>
        <v>Medium</v>
      </c>
      <c r="P52" s="213" t="s">
        <v>10821</v>
      </c>
      <c r="Q52" s="213" t="s">
        <v>10821</v>
      </c>
      <c r="R52" s="213" t="s">
        <v>10821</v>
      </c>
      <c r="S52" s="213" t="s">
        <v>10821</v>
      </c>
      <c r="T52" s="213" t="s">
        <v>10821</v>
      </c>
      <c r="U52" s="214" t="s">
        <v>3139</v>
      </c>
      <c r="V52" s="213" t="s">
        <v>3140</v>
      </c>
      <c r="W52" s="310" t="s">
        <v>4935</v>
      </c>
      <c r="X52" s="304">
        <v>45682</v>
      </c>
      <c r="Y52" s="304">
        <v>45496</v>
      </c>
      <c r="Z52" s="211"/>
    </row>
  </sheetData>
  <conditionalFormatting sqref="C2">
    <cfRule type="duplicateValues" dxfId="158" priority="185"/>
  </conditionalFormatting>
  <conditionalFormatting sqref="C3">
    <cfRule type="duplicateValues" dxfId="157" priority="132"/>
  </conditionalFormatting>
  <conditionalFormatting sqref="C4">
    <cfRule type="duplicateValues" dxfId="156" priority="173"/>
  </conditionalFormatting>
  <conditionalFormatting sqref="C5">
    <cfRule type="duplicateValues" dxfId="155" priority="139"/>
  </conditionalFormatting>
  <conditionalFormatting sqref="C6">
    <cfRule type="duplicateValues" dxfId="154" priority="125"/>
  </conditionalFormatting>
  <conditionalFormatting sqref="C7">
    <cfRule type="duplicateValues" dxfId="153" priority="171"/>
  </conditionalFormatting>
  <conditionalFormatting sqref="C9">
    <cfRule type="duplicateValues" dxfId="152" priority="170"/>
  </conditionalFormatting>
  <conditionalFormatting sqref="C10">
    <cfRule type="duplicateValues" dxfId="151" priority="169"/>
  </conditionalFormatting>
  <conditionalFormatting sqref="C11">
    <cfRule type="duplicateValues" dxfId="150" priority="172"/>
  </conditionalFormatting>
  <conditionalFormatting sqref="C12">
    <cfRule type="duplicateValues" dxfId="149" priority="31"/>
  </conditionalFormatting>
  <conditionalFormatting sqref="C14">
    <cfRule type="duplicateValues" dxfId="148" priority="119"/>
  </conditionalFormatting>
  <conditionalFormatting sqref="C15">
    <cfRule type="duplicateValues" dxfId="147" priority="117"/>
  </conditionalFormatting>
  <conditionalFormatting sqref="C16">
    <cfRule type="duplicateValues" dxfId="146" priority="115"/>
  </conditionalFormatting>
  <conditionalFormatting sqref="C17">
    <cfRule type="duplicateValues" dxfId="145" priority="110"/>
  </conditionalFormatting>
  <conditionalFormatting sqref="C18">
    <cfRule type="duplicateValues" dxfId="144" priority="111"/>
  </conditionalFormatting>
  <conditionalFormatting sqref="C19">
    <cfRule type="duplicateValues" dxfId="143" priority="113"/>
  </conditionalFormatting>
  <conditionalFormatting sqref="C20">
    <cfRule type="duplicateValues" dxfId="142" priority="123"/>
  </conditionalFormatting>
  <conditionalFormatting sqref="C21">
    <cfRule type="duplicateValues" dxfId="141" priority="121"/>
  </conditionalFormatting>
  <conditionalFormatting sqref="C22">
    <cfRule type="duplicateValues" dxfId="140" priority="81"/>
  </conditionalFormatting>
  <conditionalFormatting sqref="C24">
    <cfRule type="duplicateValues" dxfId="139" priority="102"/>
  </conditionalFormatting>
  <conditionalFormatting sqref="C25">
    <cfRule type="duplicateValues" dxfId="138" priority="67"/>
  </conditionalFormatting>
  <conditionalFormatting sqref="C26">
    <cfRule type="duplicateValues" dxfId="137" priority="74"/>
  </conditionalFormatting>
  <conditionalFormatting sqref="C27">
    <cfRule type="duplicateValues" dxfId="136" priority="88"/>
  </conditionalFormatting>
  <conditionalFormatting sqref="C28">
    <cfRule type="duplicateValues" dxfId="135" priority="95"/>
  </conditionalFormatting>
  <conditionalFormatting sqref="C43:C44">
    <cfRule type="duplicateValues" dxfId="134" priority="58"/>
  </conditionalFormatting>
  <conditionalFormatting sqref="C45">
    <cfRule type="duplicateValues" dxfId="133" priority="51"/>
  </conditionalFormatting>
  <conditionalFormatting sqref="G2">
    <cfRule type="duplicateValues" dxfId="132" priority="186"/>
  </conditionalFormatting>
  <conditionalFormatting sqref="G3">
    <cfRule type="duplicateValues" dxfId="131" priority="133"/>
  </conditionalFormatting>
  <conditionalFormatting sqref="G4:G5">
    <cfRule type="duplicateValues" dxfId="130" priority="174"/>
  </conditionalFormatting>
  <conditionalFormatting sqref="G6">
    <cfRule type="duplicateValues" dxfId="129" priority="126"/>
  </conditionalFormatting>
  <conditionalFormatting sqref="G7">
    <cfRule type="duplicateValues" dxfId="128" priority="152"/>
  </conditionalFormatting>
  <conditionalFormatting sqref="G8">
    <cfRule type="duplicateValues" dxfId="127" priority="164"/>
  </conditionalFormatting>
  <conditionalFormatting sqref="G9">
    <cfRule type="duplicateValues" dxfId="126" priority="151"/>
  </conditionalFormatting>
  <conditionalFormatting sqref="G10">
    <cfRule type="duplicateValues" dxfId="125" priority="140"/>
  </conditionalFormatting>
  <conditionalFormatting sqref="G11">
    <cfRule type="duplicateValues" dxfId="124" priority="158"/>
  </conditionalFormatting>
  <conditionalFormatting sqref="G12">
    <cfRule type="duplicateValues" dxfId="123" priority="30"/>
    <cfRule type="duplicateValues" dxfId="122" priority="32"/>
  </conditionalFormatting>
  <conditionalFormatting sqref="G14">
    <cfRule type="duplicateValues" dxfId="121" priority="120"/>
  </conditionalFormatting>
  <conditionalFormatting sqref="G15">
    <cfRule type="duplicateValues" dxfId="120" priority="118"/>
  </conditionalFormatting>
  <conditionalFormatting sqref="G16">
    <cfRule type="duplicateValues" dxfId="119" priority="116"/>
  </conditionalFormatting>
  <conditionalFormatting sqref="G17">
    <cfRule type="duplicateValues" dxfId="118" priority="109"/>
  </conditionalFormatting>
  <conditionalFormatting sqref="G18">
    <cfRule type="duplicateValues" dxfId="117" priority="112"/>
  </conditionalFormatting>
  <conditionalFormatting sqref="G19">
    <cfRule type="duplicateValues" dxfId="116" priority="114"/>
  </conditionalFormatting>
  <conditionalFormatting sqref="G20">
    <cfRule type="duplicateValues" dxfId="115" priority="124"/>
  </conditionalFormatting>
  <conditionalFormatting sqref="G21">
    <cfRule type="duplicateValues" dxfId="114" priority="122"/>
  </conditionalFormatting>
  <conditionalFormatting sqref="G22">
    <cfRule type="duplicateValues" dxfId="113" priority="82"/>
  </conditionalFormatting>
  <conditionalFormatting sqref="G24">
    <cfRule type="duplicateValues" dxfId="112" priority="103"/>
  </conditionalFormatting>
  <conditionalFormatting sqref="G25">
    <cfRule type="duplicateValues" dxfId="111" priority="68"/>
  </conditionalFormatting>
  <conditionalFormatting sqref="G26">
    <cfRule type="duplicateValues" dxfId="110" priority="75"/>
  </conditionalFormatting>
  <conditionalFormatting sqref="G27">
    <cfRule type="duplicateValues" dxfId="109" priority="89"/>
  </conditionalFormatting>
  <conditionalFormatting sqref="G28">
    <cfRule type="duplicateValues" dxfId="108" priority="96"/>
  </conditionalFormatting>
  <conditionalFormatting sqref="G43:G44">
    <cfRule type="duplicateValues" dxfId="107" priority="59"/>
  </conditionalFormatting>
  <conditionalFormatting sqref="G45">
    <cfRule type="duplicateValues" dxfId="106" priority="52"/>
  </conditionalFormatting>
  <conditionalFormatting sqref="G46">
    <cfRule type="duplicateValues" dxfId="105" priority="44"/>
    <cfRule type="duplicateValues" dxfId="104" priority="45"/>
  </conditionalFormatting>
  <conditionalFormatting sqref="G47">
    <cfRule type="duplicateValues" dxfId="103" priority="40"/>
    <cfRule type="duplicateValues" dxfId="102" priority="41"/>
  </conditionalFormatting>
  <conditionalFormatting sqref="G48">
    <cfRule type="duplicateValues" dxfId="101" priority="38"/>
    <cfRule type="duplicateValues" dxfId="100" priority="39"/>
  </conditionalFormatting>
  <conditionalFormatting sqref="G49">
    <cfRule type="duplicateValues" dxfId="99" priority="42"/>
    <cfRule type="duplicateValues" dxfId="98" priority="43"/>
  </conditionalFormatting>
  <conditionalFormatting sqref="G51">
    <cfRule type="duplicateValues" dxfId="97" priority="36"/>
    <cfRule type="duplicateValues" dxfId="96" priority="37"/>
  </conditionalFormatting>
  <conditionalFormatting sqref="H1:H1048576">
    <cfRule type="duplicateValues" dxfId="95" priority="1"/>
  </conditionalFormatting>
  <conditionalFormatting sqref="H2">
    <cfRule type="duplicateValues" dxfId="94" priority="187"/>
    <cfRule type="duplicateValues" dxfId="93" priority="188"/>
    <cfRule type="duplicateValues" dxfId="92" priority="189"/>
    <cfRule type="duplicateValues" dxfId="91" priority="190"/>
    <cfRule type="duplicateValues" dxfId="90" priority="191"/>
  </conditionalFormatting>
  <conditionalFormatting sqref="H3">
    <cfRule type="duplicateValues" dxfId="89" priority="134"/>
    <cfRule type="duplicateValues" dxfId="88" priority="135"/>
    <cfRule type="duplicateValues" dxfId="87" priority="136"/>
    <cfRule type="duplicateValues" dxfId="86" priority="137"/>
    <cfRule type="duplicateValues" dxfId="85" priority="138"/>
  </conditionalFormatting>
  <conditionalFormatting sqref="H4:H5">
    <cfRule type="duplicateValues" dxfId="84" priority="175"/>
    <cfRule type="duplicateValues" dxfId="83" priority="176"/>
    <cfRule type="duplicateValues" dxfId="82" priority="177"/>
    <cfRule type="duplicateValues" dxfId="81" priority="178"/>
    <cfRule type="duplicateValues" dxfId="80" priority="179"/>
  </conditionalFormatting>
  <conditionalFormatting sqref="H6">
    <cfRule type="duplicateValues" dxfId="79" priority="127"/>
    <cfRule type="duplicateValues" dxfId="78" priority="128"/>
    <cfRule type="duplicateValues" dxfId="77" priority="129"/>
    <cfRule type="duplicateValues" dxfId="76" priority="130"/>
    <cfRule type="duplicateValues" dxfId="75" priority="131"/>
  </conditionalFormatting>
  <conditionalFormatting sqref="H7">
    <cfRule type="duplicateValues" dxfId="74" priority="153"/>
    <cfRule type="duplicateValues" dxfId="73" priority="154"/>
    <cfRule type="duplicateValues" dxfId="72" priority="155"/>
    <cfRule type="duplicateValues" dxfId="71" priority="156"/>
    <cfRule type="duplicateValues" dxfId="70" priority="157"/>
  </conditionalFormatting>
  <conditionalFormatting sqref="H8">
    <cfRule type="duplicateValues" dxfId="69" priority="165"/>
    <cfRule type="duplicateValues" dxfId="68" priority="166"/>
    <cfRule type="duplicateValues" dxfId="67" priority="167"/>
    <cfRule type="duplicateValues" dxfId="66" priority="168"/>
  </conditionalFormatting>
  <conditionalFormatting sqref="H9">
    <cfRule type="duplicateValues" dxfId="65" priority="146"/>
    <cfRule type="duplicateValues" dxfId="64" priority="147"/>
    <cfRule type="duplicateValues" dxfId="63" priority="148"/>
    <cfRule type="duplicateValues" dxfId="62" priority="149"/>
    <cfRule type="duplicateValues" dxfId="61" priority="150"/>
  </conditionalFormatting>
  <conditionalFormatting sqref="H10">
    <cfRule type="duplicateValues" dxfId="60" priority="141"/>
    <cfRule type="duplicateValues" dxfId="59" priority="142"/>
    <cfRule type="duplicateValues" dxfId="58" priority="143"/>
    <cfRule type="duplicateValues" dxfId="57" priority="144"/>
    <cfRule type="duplicateValues" dxfId="56" priority="145"/>
  </conditionalFormatting>
  <conditionalFormatting sqref="H11">
    <cfRule type="duplicateValues" dxfId="55" priority="159"/>
    <cfRule type="duplicateValues" dxfId="54" priority="160"/>
    <cfRule type="duplicateValues" dxfId="53" priority="161"/>
    <cfRule type="duplicateValues" dxfId="52" priority="162"/>
    <cfRule type="duplicateValues" dxfId="51" priority="163"/>
  </conditionalFormatting>
  <conditionalFormatting sqref="H15">
    <cfRule type="duplicateValues" dxfId="50" priority="180"/>
    <cfRule type="duplicateValues" dxfId="49" priority="181"/>
    <cfRule type="duplicateValues" dxfId="48" priority="182"/>
    <cfRule type="duplicateValues" dxfId="47" priority="183"/>
    <cfRule type="duplicateValues" dxfId="46" priority="184"/>
  </conditionalFormatting>
  <conditionalFormatting sqref="H22">
    <cfRule type="duplicateValues" dxfId="45" priority="83"/>
    <cfRule type="duplicateValues" dxfId="44" priority="84"/>
    <cfRule type="duplicateValues" dxfId="43" priority="85"/>
    <cfRule type="duplicateValues" dxfId="42" priority="86"/>
    <cfRule type="duplicateValues" dxfId="41" priority="87"/>
  </conditionalFormatting>
  <conditionalFormatting sqref="H24">
    <cfRule type="duplicateValues" dxfId="40" priority="104"/>
    <cfRule type="duplicateValues" dxfId="39" priority="105"/>
    <cfRule type="duplicateValues" dxfId="38" priority="106"/>
    <cfRule type="duplicateValues" dxfId="37" priority="107"/>
    <cfRule type="duplicateValues" dxfId="36" priority="108"/>
  </conditionalFormatting>
  <conditionalFormatting sqref="H25">
    <cfRule type="duplicateValues" dxfId="35" priority="69"/>
    <cfRule type="duplicateValues" dxfId="34" priority="70"/>
    <cfRule type="duplicateValues" dxfId="33" priority="71"/>
    <cfRule type="duplicateValues" dxfId="32" priority="72"/>
    <cfRule type="duplicateValues" dxfId="31" priority="73"/>
  </conditionalFormatting>
  <conditionalFormatting sqref="H26">
    <cfRule type="duplicateValues" dxfId="30" priority="76"/>
    <cfRule type="duplicateValues" dxfId="29" priority="77"/>
    <cfRule type="duplicateValues" dxfId="28" priority="78"/>
    <cfRule type="duplicateValues" dxfId="27" priority="79"/>
    <cfRule type="duplicateValues" dxfId="26" priority="80"/>
  </conditionalFormatting>
  <conditionalFormatting sqref="H27">
    <cfRule type="duplicateValues" dxfId="25" priority="90"/>
    <cfRule type="duplicateValues" dxfId="24" priority="91"/>
    <cfRule type="duplicateValues" dxfId="23" priority="92"/>
    <cfRule type="duplicateValues" dxfId="22" priority="93"/>
    <cfRule type="duplicateValues" dxfId="21" priority="94"/>
  </conditionalFormatting>
  <conditionalFormatting sqref="H28">
    <cfRule type="duplicateValues" dxfId="20" priority="97"/>
    <cfRule type="duplicateValues" dxfId="19" priority="98"/>
    <cfRule type="duplicateValues" dxfId="18" priority="99"/>
    <cfRule type="duplicateValues" dxfId="17" priority="100"/>
    <cfRule type="duplicateValues" dxfId="16" priority="101"/>
  </conditionalFormatting>
  <conditionalFormatting sqref="H43">
    <cfRule type="duplicateValues" dxfId="15" priority="60"/>
    <cfRule type="duplicateValues" dxfId="14" priority="61"/>
    <cfRule type="duplicateValues" dxfId="13" priority="62"/>
    <cfRule type="duplicateValues" dxfId="12" priority="63"/>
    <cfRule type="duplicateValues" dxfId="11" priority="64"/>
  </conditionalFormatting>
  <conditionalFormatting sqref="H44">
    <cfRule type="duplicateValues" dxfId="10" priority="53"/>
    <cfRule type="duplicateValues" dxfId="9" priority="54"/>
    <cfRule type="duplicateValues" dxfId="8" priority="55"/>
    <cfRule type="duplicateValues" dxfId="7" priority="56"/>
    <cfRule type="duplicateValues" dxfId="6" priority="57"/>
  </conditionalFormatting>
  <conditionalFormatting sqref="H45">
    <cfRule type="duplicateValues" dxfId="5" priority="46"/>
    <cfRule type="duplicateValues" dxfId="4" priority="47"/>
    <cfRule type="duplicateValues" dxfId="3" priority="48"/>
    <cfRule type="duplicateValues" dxfId="2" priority="49"/>
    <cfRule type="duplicateValues" dxfId="1" priority="50"/>
  </conditionalFormatting>
  <dataValidations count="3">
    <dataValidation type="list" allowBlank="1" showInputMessage="1" showErrorMessage="1" sqref="N2:N7 N43:N49 N10:N39 N51:N52" xr:uid="{20156785-1BC9-4C7D-8776-5818E07F6E07}">
      <formula1>"Overseas Charities Operating in Jamaica,Muslim Groups/Foundation,Churches,Benevolent Societies,Alumni/Past Students'associations,Schools(Government/Private),Govt.Based Trust/Charities,Trust,Company Based Foundations,Other Foundations,Unincorporated Groups"</formula1>
    </dataValidation>
    <dataValidation type="list" allowBlank="1" showInputMessage="1" showErrorMessage="1" sqref="L2 L6:L10 L12:L13 L15:L20 L22 L24:L32 L45 L34:L36 L38 L40:L43" xr:uid="{7DF68AFA-A432-421A-B6A1-D968CBD2D781}">
      <formula1>"UN - UNICORPORATED, V- VEST ACT (WITHIN PARLIAMENT) , C - COMPANY ACT, FS - FRIENDLY SOCIETIES ACT"</formula1>
    </dataValidation>
    <dataValidation type="list" allowBlank="1" showInputMessage="1" showErrorMessage="1" sqref="L11 L21 L3:L5 L14 L44 L46:L49 L39 L37 L51" xr:uid="{7E0EF75C-356D-409A-9045-78E68DEBFC11}">
      <formula1>"V    - Vest Act (within Parliament),C    - Company Act,FS   - Friendly Societies Act"</formula1>
    </dataValidation>
  </dataValidations>
  <hyperlinks>
    <hyperlink ref="W36" r:id="rId1" display="project_link@hotmail.com" xr:uid="{2C0AE365-80FC-4031-B42A-DE8511597201}"/>
    <hyperlink ref="W44" r:id="rId2" display="paigedeon@hotmail.com" xr:uid="{DBCF56B0-B71C-4835-9D8A-1EA496A5BA7A}"/>
    <hyperlink ref="W11" r:id="rId3" xr:uid="{275DD59F-0C99-49C3-92AB-291EF6730FE8}"/>
    <hyperlink ref="W14" r:id="rId4" display="info@epocc.org.uk" xr:uid="{AFF5C3EA-1A71-48C0-B500-FCF2C3DFED9C}"/>
    <hyperlink ref="W15" r:id="rId5" display="blackwoodtashana91@gmail.com" xr:uid="{BD5ECBF3-8577-492B-A5BE-3308F78D9A56}"/>
    <hyperlink ref="W16" r:id="rId6" display="fandpcentre@yahoo.com" xr:uid="{F2BA844E-B567-4CC0-929B-F34098E6F819}"/>
    <hyperlink ref="W19" r:id="rId7" display="jayhamilton720@gmail.com" xr:uid="{5F3D5052-9293-43FA-AAA4-02BD4A411E14}"/>
    <hyperlink ref="W29" r:id="rId8" display="leantoniosfoundation@gmail.com" xr:uid="{21869220-B8CD-44B1-B49A-893A3D8748E2}"/>
    <hyperlink ref="W30" r:id="rId9" xr:uid="{85BAC873-2F19-4682-8B62-B20EE5F47270}"/>
    <hyperlink ref="W33" r:id="rId10" display="milt_zon@juno.com" xr:uid="{D75BAB69-4D44-4DE5-8A02-E8B50882747F}"/>
    <hyperlink ref="W5" r:id="rId11" display="grandi@cwjamaica.com" xr:uid="{DDAFDDA8-3FA3-4358-A7F4-37C5B63C0474}"/>
    <hyperlink ref="W9" r:id="rId12" xr:uid="{E7265F8A-A497-4280-BC47-B18539875188}"/>
    <hyperlink ref="W4" r:id="rId13" xr:uid="{104EE6C9-DEEA-43B3-B9A4-34163097ECB6}"/>
    <hyperlink ref="W13" r:id="rId14" display="btashana@gmail.com" xr:uid="{E427085B-C48A-4E90-ADAC-3FACC2AC5E46}"/>
    <hyperlink ref="W10" r:id="rId15" display="midegade@gmail.com" xr:uid="{1129567C-291E-4364-B178-601EC936E56D}"/>
    <hyperlink ref="W50" r:id="rId16" display="princy27@hotmail.com" xr:uid="{9D743534-08AD-4741-93C0-F15903B37896}"/>
    <hyperlink ref="W27" r:id="rId17" xr:uid="{2EE1EFAE-7566-4FD7-B226-5482F4E0D115}"/>
    <hyperlink ref="W17" r:id="rId18" xr:uid="{1A5C222D-ADAB-4A61-AECE-8CC3A145C6E1}"/>
    <hyperlink ref="W26" r:id="rId19" xr:uid="{CFC5FB36-EC76-42AC-AD28-2FB747672287}"/>
    <hyperlink ref="W20" r:id="rId20" display="johnson.ricardo20@yahoo.com" xr:uid="{22A4CC89-AED8-4792-BCA3-575379B2C434}"/>
    <hyperlink ref="W22" r:id="rId21" xr:uid="{B20D99CB-6303-4908-B686-36397EA160A9}"/>
    <hyperlink ref="W41" r:id="rId22" display="ruby.crawford01@gmail.com" xr:uid="{F47EE3D7-CFE3-4464-9A51-297D3344A708}"/>
    <hyperlink ref="W42" r:id="rId23" display="daviddcclarke@gmail.com" xr:uid="{E74CD7E6-CEF5-486E-9470-8EE9B5277464}"/>
    <hyperlink ref="W45" r:id="rId24" display="alvadsteven@yahoo.com" xr:uid="{F6A46798-11D0-4D38-97F4-AC092149E5AF}"/>
    <hyperlink ref="W47" r:id="rId25" display="tletifoundation@gmail.com" xr:uid="{036F73F1-CB2D-4B62-8A28-5D50843A97FC}"/>
    <hyperlink ref="W51" r:id="rId26" xr:uid="{67EB4925-08CE-4682-99F4-A8117ABC5A35}"/>
    <hyperlink ref="W12" r:id="rId27" xr:uid="{E79F7EE0-82E0-4132-BC22-D2E989EDFABE}"/>
    <hyperlink ref="W39" r:id="rId28" display="rescuetc@yahoo.com" xr:uid="{A806B713-E76C-4D57-A0EB-7BD76C58C087}"/>
    <hyperlink ref="W43" r:id="rId29" xr:uid="{BD93F4F4-306C-4C08-AD7C-CDFA691B1CB8}"/>
    <hyperlink ref="W52" r:id="rId30" display="morganraymond301@gmail.com" xr:uid="{4B7C4B25-C084-448F-8194-53F2B748EBFA}"/>
  </hyperlinks>
  <pageMargins left="0.7" right="0.7" top="0.75" bottom="0.75" header="0.3" footer="0.3"/>
  <tableParts count="1">
    <tablePart r:id="rId3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26"/>
  <sheetViews>
    <sheetView workbookViewId="0">
      <selection activeCell="D12" sqref="D12"/>
    </sheetView>
  </sheetViews>
  <sheetFormatPr defaultRowHeight="20.6" x14ac:dyDescent="0.55000000000000004"/>
  <cols>
    <col min="1" max="1" width="27" style="3" customWidth="1"/>
  </cols>
  <sheetData>
    <row r="1" spans="1:1" x14ac:dyDescent="0.4">
      <c r="A1" s="1" t="s">
        <v>694</v>
      </c>
    </row>
    <row r="2" spans="1:1" x14ac:dyDescent="0.4">
      <c r="A2" s="2" t="s">
        <v>399</v>
      </c>
    </row>
    <row r="3" spans="1:1" x14ac:dyDescent="0.4">
      <c r="A3" s="2" t="s">
        <v>403</v>
      </c>
    </row>
    <row r="4" spans="1:1" x14ac:dyDescent="0.4">
      <c r="A4" s="2" t="s">
        <v>420</v>
      </c>
    </row>
    <row r="5" spans="1:1" x14ac:dyDescent="0.4">
      <c r="A5" s="2" t="s">
        <v>414</v>
      </c>
    </row>
    <row r="6" spans="1:1" ht="41.15" x14ac:dyDescent="0.4">
      <c r="A6" s="2" t="s">
        <v>421</v>
      </c>
    </row>
    <row r="7" spans="1:1" x14ac:dyDescent="0.4">
      <c r="A7" s="2" t="s">
        <v>415</v>
      </c>
    </row>
    <row r="8" spans="1:1" x14ac:dyDescent="0.4">
      <c r="A8" s="2" t="s">
        <v>416</v>
      </c>
    </row>
    <row r="9" spans="1:1" x14ac:dyDescent="0.4">
      <c r="A9" s="2" t="s">
        <v>360</v>
      </c>
    </row>
    <row r="10" spans="1:1" x14ac:dyDescent="0.4">
      <c r="A10" s="2" t="s">
        <v>417</v>
      </c>
    </row>
    <row r="11" spans="1:1" x14ac:dyDescent="0.4">
      <c r="A11" s="2" t="s">
        <v>442</v>
      </c>
    </row>
    <row r="12" spans="1:1" x14ac:dyDescent="0.4">
      <c r="A12" s="2" t="s">
        <v>423</v>
      </c>
    </row>
    <row r="13" spans="1:1" x14ac:dyDescent="0.4">
      <c r="A13" s="1" t="s">
        <v>402</v>
      </c>
    </row>
    <row r="14" spans="1:1" x14ac:dyDescent="0.4">
      <c r="A14" s="1" t="s">
        <v>422</v>
      </c>
    </row>
    <row r="15" spans="1:1" x14ac:dyDescent="0.4">
      <c r="A15" s="1" t="s">
        <v>404</v>
      </c>
    </row>
    <row r="16" spans="1:1" x14ac:dyDescent="0.4">
      <c r="A16" s="1" t="s">
        <v>418</v>
      </c>
    </row>
    <row r="17" spans="1:1" x14ac:dyDescent="0.4">
      <c r="A17" s="1" t="s">
        <v>413</v>
      </c>
    </row>
    <row r="18" spans="1:1" x14ac:dyDescent="0.4">
      <c r="A18" s="1" t="s">
        <v>411</v>
      </c>
    </row>
    <row r="19" spans="1:1" x14ac:dyDescent="0.4">
      <c r="A19" s="1" t="s">
        <v>408</v>
      </c>
    </row>
    <row r="20" spans="1:1" x14ac:dyDescent="0.4">
      <c r="A20" s="1" t="s">
        <v>406</v>
      </c>
    </row>
    <row r="21" spans="1:1" x14ac:dyDescent="0.4">
      <c r="A21" s="1" t="s">
        <v>407</v>
      </c>
    </row>
    <row r="22" spans="1:1" x14ac:dyDescent="0.4">
      <c r="A22" s="1" t="s">
        <v>409</v>
      </c>
    </row>
    <row r="23" spans="1:1" x14ac:dyDescent="0.4">
      <c r="A23" s="1" t="s">
        <v>445</v>
      </c>
    </row>
    <row r="24" spans="1:1" x14ac:dyDescent="0.4">
      <c r="A24" s="1" t="s">
        <v>405</v>
      </c>
    </row>
    <row r="25" spans="1:1" x14ac:dyDescent="0.4">
      <c r="A25" s="1" t="s">
        <v>542</v>
      </c>
    </row>
    <row r="26" spans="1:1" x14ac:dyDescent="0.4">
      <c r="A26" s="1" t="s">
        <v>420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14"/>
  <sheetViews>
    <sheetView workbookViewId="0">
      <selection activeCell="C4" sqref="C4"/>
    </sheetView>
  </sheetViews>
  <sheetFormatPr defaultRowHeight="14.6" x14ac:dyDescent="0.4"/>
  <cols>
    <col min="1" max="1" width="20.4609375" customWidth="1"/>
  </cols>
  <sheetData>
    <row r="1" spans="1:1" ht="20.6" x14ac:dyDescent="0.55000000000000004">
      <c r="A1" s="3" t="s">
        <v>4</v>
      </c>
    </row>
    <row r="2" spans="1:1" ht="20.6" x14ac:dyDescent="0.55000000000000004">
      <c r="A2" s="3" t="s">
        <v>20</v>
      </c>
    </row>
    <row r="3" spans="1:1" ht="20.6" x14ac:dyDescent="0.55000000000000004">
      <c r="A3" s="3" t="s">
        <v>19</v>
      </c>
    </row>
    <row r="4" spans="1:1" ht="20.6" x14ac:dyDescent="0.55000000000000004">
      <c r="A4" s="3" t="s">
        <v>23</v>
      </c>
    </row>
    <row r="5" spans="1:1" ht="20.6" x14ac:dyDescent="0.55000000000000004">
      <c r="A5" s="3" t="s">
        <v>45</v>
      </c>
    </row>
    <row r="6" spans="1:1" ht="20.6" x14ac:dyDescent="0.55000000000000004">
      <c r="A6" s="3" t="s">
        <v>36</v>
      </c>
    </row>
    <row r="7" spans="1:1" ht="20.6" x14ac:dyDescent="0.55000000000000004">
      <c r="A7" s="3" t="s">
        <v>7</v>
      </c>
    </row>
    <row r="8" spans="1:1" ht="20.6" x14ac:dyDescent="0.55000000000000004">
      <c r="A8" s="3" t="s">
        <v>154</v>
      </c>
    </row>
    <row r="9" spans="1:1" ht="20.6" x14ac:dyDescent="0.55000000000000004">
      <c r="A9" s="3" t="s">
        <v>10</v>
      </c>
    </row>
    <row r="10" spans="1:1" ht="20.6" x14ac:dyDescent="0.55000000000000004">
      <c r="A10" s="3" t="s">
        <v>450</v>
      </c>
    </row>
    <row r="11" spans="1:1" ht="20.6" x14ac:dyDescent="0.55000000000000004">
      <c r="A11" s="3" t="s">
        <v>13</v>
      </c>
    </row>
    <row r="12" spans="1:1" ht="20.6" x14ac:dyDescent="0.55000000000000004">
      <c r="A12" s="3" t="s">
        <v>5</v>
      </c>
    </row>
    <row r="13" spans="1:1" ht="20.6" x14ac:dyDescent="0.55000000000000004">
      <c r="A13" s="3" t="s">
        <v>716</v>
      </c>
    </row>
    <row r="14" spans="1:1" ht="20.6" x14ac:dyDescent="0.55000000000000004">
      <c r="A14" s="3" t="s">
        <v>16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#Registered Charities  (26)</vt:lpstr>
      <vt:lpstr>REVOCATION (S.Region)</vt:lpstr>
      <vt:lpstr>Revocation (N.Region)</vt:lpstr>
      <vt:lpstr>Classification</vt:lpstr>
      <vt:lpstr>Parishes</vt:lpstr>
      <vt:lpstr>'#Registered Charities  (26)'!Print_Area</vt:lpstr>
      <vt:lpstr>'REVOCATION (S.Region)'!Print_Area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Kassy</dc:creator>
  <cp:lastModifiedBy>st michael foster</cp:lastModifiedBy>
  <cp:lastPrinted>2025-02-06T21:14:34Z</cp:lastPrinted>
  <dcterms:created xsi:type="dcterms:W3CDTF">2014-02-11T19:18:31Z</dcterms:created>
  <dcterms:modified xsi:type="dcterms:W3CDTF">2025-11-03T16:19:01Z</dcterms:modified>
</cp:coreProperties>
</file>